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  <Override PartName="/xl/charts/style5.xml" ContentType="application/vnd.ms-office.chartstyle+xml"/>
  <Override PartName="/xl/charts/colors5.xml" ContentType="application/vnd.ms-office.chartcolorstyle+xml"/>
  <Override PartName="/xl/charts/style6.xml" ContentType="application/vnd.ms-office.chartstyle+xml"/>
  <Override PartName="/xl/charts/colors6.xml" ContentType="application/vnd.ms-office.chartcolorstyle+xml"/>
  <Override PartName="/xl/charts/style7.xml" ContentType="application/vnd.ms-office.chartstyle+xml"/>
  <Override PartName="/xl/charts/colors7.xml" ContentType="application/vnd.ms-office.chartcolorstyle+xml"/>
  <Override PartName="/xl/charts/style8.xml" ContentType="application/vnd.ms-office.chartstyle+xml"/>
  <Override PartName="/xl/charts/colors8.xml" ContentType="application/vnd.ms-office.chartcolorstyle+xml"/>
  <Override PartName="/xl/charts/style9.xml" ContentType="application/vnd.ms-office.chartstyle+xml"/>
  <Override PartName="/xl/charts/colors9.xml" ContentType="application/vnd.ms-office.chartcolorstyle+xml"/>
  <Override PartName="/xl/charts/style10.xml" ContentType="application/vnd.ms-office.chartstyle+xml"/>
  <Override PartName="/xl/charts/colors10.xml" ContentType="application/vnd.ms-office.chartcolorstyle+xml"/>
  <Override PartName="/xl/charts/style11.xml" ContentType="application/vnd.ms-office.chartstyle+xml"/>
  <Override PartName="/xl/charts/colors11.xml" ContentType="application/vnd.ms-office.chartcolorstyle+xml"/>
  <Override PartName="/xl/charts/style12.xml" ContentType="application/vnd.ms-office.chartstyle+xml"/>
  <Override PartName="/xl/charts/colors12.xml" ContentType="application/vnd.ms-office.chartcolorstyle+xml"/>
  <Override PartName="/xl/charts/style13.xml" ContentType="application/vnd.ms-office.chartstyle+xml"/>
  <Override PartName="/xl/charts/colors13.xml" ContentType="application/vnd.ms-office.chartcolorstyle+xml"/>
  <Override PartName="/xl/charts/style14.xml" ContentType="application/vnd.ms-office.chartstyle+xml"/>
  <Override PartName="/xl/charts/colors14.xml" ContentType="application/vnd.ms-office.chartcolorstyle+xml"/>
  <Override PartName="/xl/charts/style15.xml" ContentType="application/vnd.ms-office.chartstyle+xml"/>
  <Override PartName="/xl/charts/colors15.xml" ContentType="application/vnd.ms-office.chartcolorstyle+xml"/>
  <Override PartName="/xl/charts/style16.xml" ContentType="application/vnd.ms-office.chartstyle+xml"/>
  <Override PartName="/xl/charts/colors16.xml" ContentType="application/vnd.ms-office.chartcolorstyle+xml"/>
  <Override PartName="/xl/charts/style17.xml" ContentType="application/vnd.ms-office.chartstyle+xml"/>
  <Override PartName="/xl/charts/colors17.xml" ContentType="application/vnd.ms-office.chartcolorstyle+xml"/>
  <Override PartName="/xl/charts/style18.xml" ContentType="application/vnd.ms-office.chartstyle+xml"/>
  <Override PartName="/xl/charts/colors18.xml" ContentType="application/vnd.ms-office.chartcolorstyle+xml"/>
  <Override PartName="/xl/charts/style19.xml" ContentType="application/vnd.ms-office.chartstyle+xml"/>
  <Override PartName="/xl/charts/colors19.xml" ContentType="application/vnd.ms-office.chartcolorstyle+xml"/>
  <Override PartName="/xl/charts/style20.xml" ContentType="application/vnd.ms-office.chartstyle+xml"/>
  <Override PartName="/xl/charts/colors20.xml" ContentType="application/vnd.ms-office.chartcolorstyle+xml"/>
  <Override PartName="/xl/charts/style21.xml" ContentType="application/vnd.ms-office.chartstyle+xml"/>
  <Override PartName="/xl/charts/colors21.xml" ContentType="application/vnd.ms-office.chartcolorstyle+xml"/>
  <Override PartName="/xl/charts/style22.xml" ContentType="application/vnd.ms-office.chartstyle+xml"/>
  <Override PartName="/xl/charts/colors22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0" yWindow="0" windowWidth="25600" windowHeight="14600" tabRatio="810" activeTab="6"/>
  </bookViews>
  <sheets>
    <sheet name="1. PFR Indez-LA mean" sheetId="6" r:id="rId1"/>
    <sheet name="2. CoC" sheetId="9" r:id="rId2"/>
    <sheet name="3. JI" sheetId="15" r:id="rId3"/>
    <sheet name="4. PI" sheetId="11" r:id="rId4"/>
    <sheet name="5. PFR subindex" sheetId="13" r:id="rId5"/>
    <sheet name="6. CoC Equilibrium (2)" sheetId="18" r:id="rId6"/>
    <sheet name="6. CoC Equilibrium" sheetId="14" r:id="rId7"/>
    <sheet name="7. table 2015" sheetId="16" r:id="rId8"/>
    <sheet name="8. table 2006-2015" sheetId="17" r:id="rId9"/>
    <sheet name="pivot" sheetId="5" r:id="rId10"/>
    <sheet name="datos" sheetId="1" r:id="rId11"/>
    <sheet name="Copy of datos" sheetId="2" r:id="rId12"/>
    <sheet name="ranking por año" sheetId="3" r:id="rId13"/>
    <sheet name="Sheet2" sheetId="4" r:id="rId14"/>
    <sheet name="Sheet5" sheetId="8" r:id="rId15"/>
    <sheet name="Sheet9" sheetId="12" r:id="rId16"/>
  </sheets>
  <definedNames>
    <definedName name="_xlnm._FilterDatabase" localSheetId="8" hidden="1">'8. table 2006-2015'!$C$3:$S$3</definedName>
    <definedName name="_xlnm._FilterDatabase" localSheetId="11" hidden="1">'Copy of datos'!$A$1:$N$181</definedName>
    <definedName name="_xlnm._FilterDatabase" localSheetId="10" hidden="1">datos!$A$1:$N$181</definedName>
    <definedName name="_xlnm._FilterDatabase" localSheetId="12" hidden="1">'ranking por año'!$A$2:$X$182</definedName>
  </definedNames>
  <calcPr calcId="140001" concurrentCalc="0"/>
  <pivotCaches>
    <pivotCache cacheId="4" r:id="rId17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45" i="16" l="1"/>
  <c r="Y45" i="16"/>
  <c r="X45" i="16"/>
  <c r="W45" i="16"/>
  <c r="V45" i="16"/>
  <c r="U45" i="16"/>
  <c r="T45" i="16"/>
  <c r="S45" i="16"/>
  <c r="Z44" i="16"/>
  <c r="Y44" i="16"/>
  <c r="X44" i="16"/>
  <c r="W44" i="16"/>
  <c r="V44" i="16"/>
  <c r="U44" i="16"/>
  <c r="T44" i="16"/>
  <c r="S44" i="16"/>
  <c r="Z43" i="16"/>
  <c r="Y43" i="16"/>
  <c r="X43" i="16"/>
  <c r="W43" i="16"/>
  <c r="V43" i="16"/>
  <c r="U43" i="16"/>
  <c r="T43" i="16"/>
  <c r="S43" i="16"/>
  <c r="Z42" i="16"/>
  <c r="Y42" i="16"/>
  <c r="X42" i="16"/>
  <c r="W42" i="16"/>
  <c r="V42" i="16"/>
  <c r="U42" i="16"/>
  <c r="T42" i="16"/>
  <c r="S42" i="16"/>
  <c r="Z41" i="16"/>
  <c r="Y41" i="16"/>
  <c r="X41" i="16"/>
  <c r="W41" i="16"/>
  <c r="V41" i="16"/>
  <c r="U41" i="16"/>
  <c r="T41" i="16"/>
  <c r="S41" i="16"/>
  <c r="Z40" i="16"/>
  <c r="Y40" i="16"/>
  <c r="X40" i="16"/>
  <c r="W40" i="16"/>
  <c r="V40" i="16"/>
  <c r="U40" i="16"/>
  <c r="T40" i="16"/>
  <c r="S40" i="16"/>
  <c r="Z39" i="16"/>
  <c r="Y39" i="16"/>
  <c r="X39" i="16"/>
  <c r="W39" i="16"/>
  <c r="V39" i="16"/>
  <c r="U39" i="16"/>
  <c r="T39" i="16"/>
  <c r="S39" i="16"/>
  <c r="Z38" i="16"/>
  <c r="Y38" i="16"/>
  <c r="X38" i="16"/>
  <c r="W38" i="16"/>
  <c r="V38" i="16"/>
  <c r="U38" i="16"/>
  <c r="T38" i="16"/>
  <c r="S38" i="16"/>
  <c r="Z37" i="16"/>
  <c r="Y37" i="16"/>
  <c r="X37" i="16"/>
  <c r="W37" i="16"/>
  <c r="V37" i="16"/>
  <c r="U37" i="16"/>
  <c r="T37" i="16"/>
  <c r="S37" i="16"/>
  <c r="Z36" i="16"/>
  <c r="Y36" i="16"/>
  <c r="X36" i="16"/>
  <c r="W36" i="16"/>
  <c r="V36" i="16"/>
  <c r="U36" i="16"/>
  <c r="T36" i="16"/>
  <c r="S36" i="16"/>
  <c r="Z35" i="16"/>
  <c r="Y35" i="16"/>
  <c r="X35" i="16"/>
  <c r="W35" i="16"/>
  <c r="V35" i="16"/>
  <c r="U35" i="16"/>
  <c r="T35" i="16"/>
  <c r="S35" i="16"/>
  <c r="Z34" i="16"/>
  <c r="Y34" i="16"/>
  <c r="X34" i="16"/>
  <c r="W34" i="16"/>
  <c r="V34" i="16"/>
  <c r="U34" i="16"/>
  <c r="T34" i="16"/>
  <c r="S34" i="16"/>
  <c r="Z33" i="16"/>
  <c r="Y33" i="16"/>
  <c r="X33" i="16"/>
  <c r="W33" i="16"/>
  <c r="V33" i="16"/>
  <c r="U33" i="16"/>
  <c r="T33" i="16"/>
  <c r="S33" i="16"/>
  <c r="Z32" i="16"/>
  <c r="Y32" i="16"/>
  <c r="X32" i="16"/>
  <c r="W32" i="16"/>
  <c r="V32" i="16"/>
  <c r="U32" i="16"/>
  <c r="T32" i="16"/>
  <c r="S32" i="16"/>
  <c r="Z31" i="16"/>
  <c r="Y31" i="16"/>
  <c r="X31" i="16"/>
  <c r="W31" i="16"/>
  <c r="V31" i="16"/>
  <c r="U31" i="16"/>
  <c r="T31" i="16"/>
  <c r="S31" i="16"/>
  <c r="Z30" i="16"/>
  <c r="Y30" i="16"/>
  <c r="X30" i="16"/>
  <c r="W30" i="16"/>
  <c r="V30" i="16"/>
  <c r="U30" i="16"/>
  <c r="T30" i="16"/>
  <c r="S30" i="16"/>
  <c r="Z29" i="16"/>
  <c r="Y29" i="16"/>
  <c r="X29" i="16"/>
  <c r="W29" i="16"/>
  <c r="V29" i="16"/>
  <c r="U29" i="16"/>
  <c r="T29" i="16"/>
  <c r="S29" i="16"/>
  <c r="Z28" i="16"/>
  <c r="Y28" i="16"/>
  <c r="X28" i="16"/>
  <c r="W28" i="16"/>
  <c r="V28" i="16"/>
  <c r="U28" i="16"/>
  <c r="T28" i="16"/>
  <c r="S28" i="16"/>
  <c r="S6" i="16"/>
  <c r="T6" i="16"/>
  <c r="U6" i="16"/>
  <c r="V6" i="16"/>
  <c r="W6" i="16"/>
  <c r="X6" i="16"/>
  <c r="Y6" i="16"/>
  <c r="Z6" i="16"/>
  <c r="S7" i="16"/>
  <c r="T7" i="16"/>
  <c r="U7" i="16"/>
  <c r="V7" i="16"/>
  <c r="W7" i="16"/>
  <c r="X7" i="16"/>
  <c r="Y7" i="16"/>
  <c r="Z7" i="16"/>
  <c r="S8" i="16"/>
  <c r="T8" i="16"/>
  <c r="U8" i="16"/>
  <c r="V8" i="16"/>
  <c r="W8" i="16"/>
  <c r="X8" i="16"/>
  <c r="Y8" i="16"/>
  <c r="Z8" i="16"/>
  <c r="S9" i="16"/>
  <c r="T9" i="16"/>
  <c r="U9" i="16"/>
  <c r="V9" i="16"/>
  <c r="W9" i="16"/>
  <c r="X9" i="16"/>
  <c r="Y9" i="16"/>
  <c r="Z9" i="16"/>
  <c r="S10" i="16"/>
  <c r="T10" i="16"/>
  <c r="U10" i="16"/>
  <c r="V10" i="16"/>
  <c r="W10" i="16"/>
  <c r="X10" i="16"/>
  <c r="Y10" i="16"/>
  <c r="Z10" i="16"/>
  <c r="S11" i="16"/>
  <c r="T11" i="16"/>
  <c r="U11" i="16"/>
  <c r="V11" i="16"/>
  <c r="W11" i="16"/>
  <c r="X11" i="16"/>
  <c r="Y11" i="16"/>
  <c r="Z11" i="16"/>
  <c r="S12" i="16"/>
  <c r="T12" i="16"/>
  <c r="U12" i="16"/>
  <c r="V12" i="16"/>
  <c r="W12" i="16"/>
  <c r="X12" i="16"/>
  <c r="Y12" i="16"/>
  <c r="Z12" i="16"/>
  <c r="S13" i="16"/>
  <c r="T13" i="16"/>
  <c r="U13" i="16"/>
  <c r="V13" i="16"/>
  <c r="W13" i="16"/>
  <c r="X13" i="16"/>
  <c r="Y13" i="16"/>
  <c r="Z13" i="16"/>
  <c r="S14" i="16"/>
  <c r="T14" i="16"/>
  <c r="U14" i="16"/>
  <c r="V14" i="16"/>
  <c r="W14" i="16"/>
  <c r="X14" i="16"/>
  <c r="Y14" i="16"/>
  <c r="Z14" i="16"/>
  <c r="S15" i="16"/>
  <c r="T15" i="16"/>
  <c r="U15" i="16"/>
  <c r="V15" i="16"/>
  <c r="W15" i="16"/>
  <c r="X15" i="16"/>
  <c r="Y15" i="16"/>
  <c r="Z15" i="16"/>
  <c r="S16" i="16"/>
  <c r="T16" i="16"/>
  <c r="U16" i="16"/>
  <c r="V16" i="16"/>
  <c r="W16" i="16"/>
  <c r="X16" i="16"/>
  <c r="Y16" i="16"/>
  <c r="Z16" i="16"/>
  <c r="S17" i="16"/>
  <c r="T17" i="16"/>
  <c r="U17" i="16"/>
  <c r="V17" i="16"/>
  <c r="W17" i="16"/>
  <c r="X17" i="16"/>
  <c r="Y17" i="16"/>
  <c r="Z17" i="16"/>
  <c r="S18" i="16"/>
  <c r="T18" i="16"/>
  <c r="U18" i="16"/>
  <c r="V18" i="16"/>
  <c r="W18" i="16"/>
  <c r="X18" i="16"/>
  <c r="Y18" i="16"/>
  <c r="Z18" i="16"/>
  <c r="S19" i="16"/>
  <c r="T19" i="16"/>
  <c r="U19" i="16"/>
  <c r="V19" i="16"/>
  <c r="W19" i="16"/>
  <c r="X19" i="16"/>
  <c r="Y19" i="16"/>
  <c r="Z19" i="16"/>
  <c r="S20" i="16"/>
  <c r="T20" i="16"/>
  <c r="U20" i="16"/>
  <c r="V20" i="16"/>
  <c r="W20" i="16"/>
  <c r="X20" i="16"/>
  <c r="Y20" i="16"/>
  <c r="Z20" i="16"/>
  <c r="S21" i="16"/>
  <c r="T21" i="16"/>
  <c r="U21" i="16"/>
  <c r="V21" i="16"/>
  <c r="W21" i="16"/>
  <c r="X21" i="16"/>
  <c r="Y21" i="16"/>
  <c r="Z21" i="16"/>
  <c r="S22" i="16"/>
  <c r="T22" i="16"/>
  <c r="U22" i="16"/>
  <c r="V22" i="16"/>
  <c r="W22" i="16"/>
  <c r="X22" i="16"/>
  <c r="Y22" i="16"/>
  <c r="Z22" i="16"/>
  <c r="T5" i="16"/>
  <c r="U5" i="16"/>
  <c r="V5" i="16"/>
  <c r="W5" i="16"/>
  <c r="X5" i="16"/>
  <c r="Y5" i="16"/>
  <c r="Z5" i="16"/>
  <c r="S5" i="16"/>
  <c r="N9" i="18"/>
  <c r="O9" i="18"/>
  <c r="P9" i="18"/>
  <c r="Q9" i="18"/>
  <c r="R9" i="18"/>
  <c r="N10" i="18"/>
  <c r="O10" i="18"/>
  <c r="P10" i="18"/>
  <c r="Q10" i="18"/>
  <c r="R10" i="18"/>
  <c r="T17" i="18"/>
  <c r="S17" i="18"/>
  <c r="Q17" i="18"/>
  <c r="M17" i="18"/>
  <c r="T16" i="18"/>
  <c r="S16" i="18"/>
  <c r="Q16" i="18"/>
  <c r="M16" i="18"/>
  <c r="T15" i="18"/>
  <c r="S15" i="18"/>
  <c r="Q15" i="18"/>
  <c r="M15" i="18"/>
  <c r="T14" i="18"/>
  <c r="S14" i="18"/>
  <c r="Q14" i="18"/>
  <c r="M14" i="18"/>
  <c r="S13" i="18"/>
  <c r="R13" i="18"/>
  <c r="P13" i="18"/>
  <c r="O13" i="18"/>
  <c r="N13" i="18"/>
  <c r="O8" i="18"/>
  <c r="P8" i="18"/>
  <c r="R8" i="18"/>
  <c r="N8" i="18"/>
  <c r="O7" i="18"/>
  <c r="P7" i="18"/>
  <c r="R7" i="18"/>
  <c r="Q7" i="18"/>
  <c r="N7" i="18"/>
  <c r="AA39" i="17"/>
  <c r="Z39" i="17"/>
  <c r="Y39" i="17"/>
  <c r="X39" i="17"/>
  <c r="W39" i="17"/>
  <c r="V39" i="17"/>
  <c r="U39" i="17"/>
  <c r="T39" i="17"/>
  <c r="AA38" i="17"/>
  <c r="Z38" i="17"/>
  <c r="Y38" i="17"/>
  <c r="X38" i="17"/>
  <c r="W38" i="17"/>
  <c r="V38" i="17"/>
  <c r="U38" i="17"/>
  <c r="T38" i="17"/>
  <c r="AA37" i="17"/>
  <c r="Z37" i="17"/>
  <c r="Y37" i="17"/>
  <c r="X37" i="17"/>
  <c r="W37" i="17"/>
  <c r="V37" i="17"/>
  <c r="U37" i="17"/>
  <c r="T37" i="17"/>
  <c r="AA36" i="17"/>
  <c r="Z36" i="17"/>
  <c r="Y36" i="17"/>
  <c r="X36" i="17"/>
  <c r="W36" i="17"/>
  <c r="V36" i="17"/>
  <c r="U36" i="17"/>
  <c r="T36" i="17"/>
  <c r="AA35" i="17"/>
  <c r="Z35" i="17"/>
  <c r="Y35" i="17"/>
  <c r="X35" i="17"/>
  <c r="W35" i="17"/>
  <c r="V35" i="17"/>
  <c r="U35" i="17"/>
  <c r="T35" i="17"/>
  <c r="AA34" i="17"/>
  <c r="Z34" i="17"/>
  <c r="Y34" i="17"/>
  <c r="X34" i="17"/>
  <c r="W34" i="17"/>
  <c r="V34" i="17"/>
  <c r="U34" i="17"/>
  <c r="T34" i="17"/>
  <c r="AA33" i="17"/>
  <c r="Z33" i="17"/>
  <c r="Y33" i="17"/>
  <c r="X33" i="17"/>
  <c r="W33" i="17"/>
  <c r="V33" i="17"/>
  <c r="U33" i="17"/>
  <c r="T33" i="17"/>
  <c r="AA32" i="17"/>
  <c r="Z32" i="17"/>
  <c r="Y32" i="17"/>
  <c r="X32" i="17"/>
  <c r="W32" i="17"/>
  <c r="V32" i="17"/>
  <c r="U32" i="17"/>
  <c r="T32" i="17"/>
  <c r="AA31" i="17"/>
  <c r="Z31" i="17"/>
  <c r="Y31" i="17"/>
  <c r="X31" i="17"/>
  <c r="W31" i="17"/>
  <c r="V31" i="17"/>
  <c r="U31" i="17"/>
  <c r="T31" i="17"/>
  <c r="AA30" i="17"/>
  <c r="Z30" i="17"/>
  <c r="Y30" i="17"/>
  <c r="X30" i="17"/>
  <c r="W30" i="17"/>
  <c r="V30" i="17"/>
  <c r="U30" i="17"/>
  <c r="T30" i="17"/>
  <c r="AA26" i="17"/>
  <c r="Z26" i="17"/>
  <c r="Y26" i="17"/>
  <c r="X26" i="17"/>
  <c r="W26" i="17"/>
  <c r="V26" i="17"/>
  <c r="U26" i="17"/>
  <c r="T26" i="17"/>
  <c r="AA25" i="17"/>
  <c r="Z25" i="17"/>
  <c r="Y25" i="17"/>
  <c r="X25" i="17"/>
  <c r="W25" i="17"/>
  <c r="V25" i="17"/>
  <c r="U25" i="17"/>
  <c r="T25" i="17"/>
  <c r="AA24" i="17"/>
  <c r="Z24" i="17"/>
  <c r="Y24" i="17"/>
  <c r="X24" i="17"/>
  <c r="W24" i="17"/>
  <c r="V24" i="17"/>
  <c r="U24" i="17"/>
  <c r="T24" i="17"/>
  <c r="AA23" i="17"/>
  <c r="Z23" i="17"/>
  <c r="Y23" i="17"/>
  <c r="X23" i="17"/>
  <c r="W23" i="17"/>
  <c r="V23" i="17"/>
  <c r="U23" i="17"/>
  <c r="T23" i="17"/>
  <c r="AA22" i="17"/>
  <c r="Z22" i="17"/>
  <c r="Y22" i="17"/>
  <c r="X22" i="17"/>
  <c r="W22" i="17"/>
  <c r="V22" i="17"/>
  <c r="U22" i="17"/>
  <c r="T22" i="17"/>
  <c r="AA21" i="17"/>
  <c r="Z21" i="17"/>
  <c r="Y21" i="17"/>
  <c r="X21" i="17"/>
  <c r="W21" i="17"/>
  <c r="V21" i="17"/>
  <c r="U21" i="17"/>
  <c r="T21" i="17"/>
  <c r="AA20" i="17"/>
  <c r="Z20" i="17"/>
  <c r="Y20" i="17"/>
  <c r="X20" i="17"/>
  <c r="W20" i="17"/>
  <c r="V20" i="17"/>
  <c r="U20" i="17"/>
  <c r="T20" i="17"/>
  <c r="AA19" i="17"/>
  <c r="Z19" i="17"/>
  <c r="Y19" i="17"/>
  <c r="X19" i="17"/>
  <c r="W19" i="17"/>
  <c r="V19" i="17"/>
  <c r="U19" i="17"/>
  <c r="T19" i="17"/>
  <c r="AA18" i="17"/>
  <c r="Z18" i="17"/>
  <c r="Y18" i="17"/>
  <c r="X18" i="17"/>
  <c r="W18" i="17"/>
  <c r="V18" i="17"/>
  <c r="U18" i="17"/>
  <c r="T18" i="17"/>
  <c r="AA17" i="17"/>
  <c r="Z17" i="17"/>
  <c r="Y17" i="17"/>
  <c r="X17" i="17"/>
  <c r="W17" i="17"/>
  <c r="V17" i="17"/>
  <c r="U17" i="17"/>
  <c r="T17" i="17"/>
  <c r="T5" i="17"/>
  <c r="U5" i="17"/>
  <c r="V5" i="17"/>
  <c r="W5" i="17"/>
  <c r="X5" i="17"/>
  <c r="Y5" i="17"/>
  <c r="Z5" i="17"/>
  <c r="AA5" i="17"/>
  <c r="T6" i="17"/>
  <c r="U6" i="17"/>
  <c r="V6" i="17"/>
  <c r="W6" i="17"/>
  <c r="X6" i="17"/>
  <c r="Y6" i="17"/>
  <c r="Z6" i="17"/>
  <c r="AA6" i="17"/>
  <c r="T7" i="17"/>
  <c r="U7" i="17"/>
  <c r="V7" i="17"/>
  <c r="W7" i="17"/>
  <c r="X7" i="17"/>
  <c r="Y7" i="17"/>
  <c r="Z7" i="17"/>
  <c r="AA7" i="17"/>
  <c r="T8" i="17"/>
  <c r="U8" i="17"/>
  <c r="V8" i="17"/>
  <c r="W8" i="17"/>
  <c r="X8" i="17"/>
  <c r="Y8" i="17"/>
  <c r="Z8" i="17"/>
  <c r="AA8" i="17"/>
  <c r="T9" i="17"/>
  <c r="U9" i="17"/>
  <c r="V9" i="17"/>
  <c r="W9" i="17"/>
  <c r="X9" i="17"/>
  <c r="Y9" i="17"/>
  <c r="Z9" i="17"/>
  <c r="AA9" i="17"/>
  <c r="T10" i="17"/>
  <c r="U10" i="17"/>
  <c r="V10" i="17"/>
  <c r="W10" i="17"/>
  <c r="X10" i="17"/>
  <c r="Y10" i="17"/>
  <c r="Z10" i="17"/>
  <c r="AA10" i="17"/>
  <c r="T11" i="17"/>
  <c r="U11" i="17"/>
  <c r="V11" i="17"/>
  <c r="W11" i="17"/>
  <c r="X11" i="17"/>
  <c r="Y11" i="17"/>
  <c r="Z11" i="17"/>
  <c r="AA11" i="17"/>
  <c r="T12" i="17"/>
  <c r="U12" i="17"/>
  <c r="V12" i="17"/>
  <c r="W12" i="17"/>
  <c r="X12" i="17"/>
  <c r="Y12" i="17"/>
  <c r="Z12" i="17"/>
  <c r="AA12" i="17"/>
  <c r="T13" i="17"/>
  <c r="U13" i="17"/>
  <c r="V13" i="17"/>
  <c r="W13" i="17"/>
  <c r="X13" i="17"/>
  <c r="Y13" i="17"/>
  <c r="Z13" i="17"/>
  <c r="AA13" i="17"/>
  <c r="U4" i="17"/>
  <c r="V4" i="17"/>
  <c r="W4" i="17"/>
  <c r="X4" i="17"/>
  <c r="Y4" i="17"/>
  <c r="Z4" i="17"/>
  <c r="AA4" i="17"/>
  <c r="T4" i="17"/>
  <c r="AD36" i="13"/>
  <c r="AD37" i="13"/>
  <c r="AD38" i="13"/>
  <c r="AD35" i="13"/>
  <c r="AC36" i="13"/>
  <c r="AC37" i="13"/>
  <c r="AC38" i="13"/>
  <c r="AC35" i="13"/>
  <c r="AB35" i="13"/>
  <c r="AB36" i="13"/>
  <c r="AB37" i="13"/>
  <c r="AB38" i="13"/>
  <c r="M16" i="15"/>
  <c r="M16" i="9"/>
  <c r="N8" i="13"/>
  <c r="N9" i="13"/>
  <c r="N10" i="13"/>
  <c r="N7" i="13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G19" i="11"/>
  <c r="AG20" i="11"/>
  <c r="AG21" i="11"/>
  <c r="AG22" i="11"/>
  <c r="AG23" i="11"/>
  <c r="AG24" i="11"/>
  <c r="AG25" i="11"/>
  <c r="AG26" i="11"/>
  <c r="AG27" i="11"/>
  <c r="AG28" i="11"/>
  <c r="AG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L28" i="11"/>
  <c r="L19" i="11"/>
  <c r="L20" i="11"/>
  <c r="L21" i="11"/>
  <c r="L22" i="11"/>
  <c r="L23" i="11"/>
  <c r="L24" i="11"/>
  <c r="L25" i="11"/>
  <c r="L26" i="11"/>
  <c r="L27" i="11"/>
  <c r="L18" i="11"/>
  <c r="AD12" i="11"/>
  <c r="AD27" i="11"/>
  <c r="AD11" i="11"/>
  <c r="AD26" i="11"/>
  <c r="T182" i="3"/>
  <c r="S182" i="3"/>
  <c r="R182" i="3"/>
  <c r="Q182" i="3"/>
  <c r="P182" i="3"/>
  <c r="O182" i="3"/>
  <c r="N182" i="3"/>
  <c r="M182" i="3"/>
  <c r="T181" i="3"/>
  <c r="S181" i="3"/>
  <c r="R181" i="3"/>
  <c r="Q181" i="3"/>
  <c r="P181" i="3"/>
  <c r="O181" i="3"/>
  <c r="N181" i="3"/>
  <c r="M181" i="3"/>
  <c r="T180" i="3"/>
  <c r="S180" i="3"/>
  <c r="R180" i="3"/>
  <c r="Q180" i="3"/>
  <c r="P180" i="3"/>
  <c r="O180" i="3"/>
  <c r="N180" i="3"/>
  <c r="M180" i="3"/>
  <c r="T179" i="3"/>
  <c r="S179" i="3"/>
  <c r="R179" i="3"/>
  <c r="Q179" i="3"/>
  <c r="P179" i="3"/>
  <c r="O179" i="3"/>
  <c r="N179" i="3"/>
  <c r="M179" i="3"/>
  <c r="T178" i="3"/>
  <c r="S178" i="3"/>
  <c r="R178" i="3"/>
  <c r="Q178" i="3"/>
  <c r="P178" i="3"/>
  <c r="O178" i="3"/>
  <c r="N178" i="3"/>
  <c r="M178" i="3"/>
  <c r="T177" i="3"/>
  <c r="S177" i="3"/>
  <c r="R177" i="3"/>
  <c r="Q177" i="3"/>
  <c r="P177" i="3"/>
  <c r="O177" i="3"/>
  <c r="N177" i="3"/>
  <c r="M177" i="3"/>
  <c r="T176" i="3"/>
  <c r="S176" i="3"/>
  <c r="R176" i="3"/>
  <c r="Q176" i="3"/>
  <c r="P176" i="3"/>
  <c r="O176" i="3"/>
  <c r="N176" i="3"/>
  <c r="M176" i="3"/>
  <c r="T175" i="3"/>
  <c r="S175" i="3"/>
  <c r="R175" i="3"/>
  <c r="Q175" i="3"/>
  <c r="P175" i="3"/>
  <c r="O175" i="3"/>
  <c r="N175" i="3"/>
  <c r="M175" i="3"/>
  <c r="T174" i="3"/>
  <c r="S174" i="3"/>
  <c r="R174" i="3"/>
  <c r="Q174" i="3"/>
  <c r="P174" i="3"/>
  <c r="O174" i="3"/>
  <c r="N174" i="3"/>
  <c r="M174" i="3"/>
  <c r="T173" i="3"/>
  <c r="S173" i="3"/>
  <c r="R173" i="3"/>
  <c r="Q173" i="3"/>
  <c r="P173" i="3"/>
  <c r="O173" i="3"/>
  <c r="N173" i="3"/>
  <c r="M173" i="3"/>
  <c r="T172" i="3"/>
  <c r="S172" i="3"/>
  <c r="R172" i="3"/>
  <c r="Q172" i="3"/>
  <c r="P172" i="3"/>
  <c r="O172" i="3"/>
  <c r="N172" i="3"/>
  <c r="M172" i="3"/>
  <c r="T171" i="3"/>
  <c r="S171" i="3"/>
  <c r="R171" i="3"/>
  <c r="Q171" i="3"/>
  <c r="P171" i="3"/>
  <c r="O171" i="3"/>
  <c r="N171" i="3"/>
  <c r="M171" i="3"/>
  <c r="T170" i="3"/>
  <c r="S170" i="3"/>
  <c r="R170" i="3"/>
  <c r="Q170" i="3"/>
  <c r="P170" i="3"/>
  <c r="O170" i="3"/>
  <c r="N170" i="3"/>
  <c r="M170" i="3"/>
  <c r="T169" i="3"/>
  <c r="S169" i="3"/>
  <c r="R169" i="3"/>
  <c r="Q169" i="3"/>
  <c r="P169" i="3"/>
  <c r="O169" i="3"/>
  <c r="N169" i="3"/>
  <c r="M169" i="3"/>
  <c r="T168" i="3"/>
  <c r="S168" i="3"/>
  <c r="R168" i="3"/>
  <c r="Q168" i="3"/>
  <c r="P168" i="3"/>
  <c r="O168" i="3"/>
  <c r="N168" i="3"/>
  <c r="M168" i="3"/>
  <c r="T167" i="3"/>
  <c r="S167" i="3"/>
  <c r="R167" i="3"/>
  <c r="Q167" i="3"/>
  <c r="P167" i="3"/>
  <c r="O167" i="3"/>
  <c r="N167" i="3"/>
  <c r="M167" i="3"/>
  <c r="T166" i="3"/>
  <c r="S166" i="3"/>
  <c r="R166" i="3"/>
  <c r="Q166" i="3"/>
  <c r="P166" i="3"/>
  <c r="O166" i="3"/>
  <c r="N166" i="3"/>
  <c r="M166" i="3"/>
  <c r="T165" i="3"/>
  <c r="S165" i="3"/>
  <c r="R165" i="3"/>
  <c r="Q165" i="3"/>
  <c r="P165" i="3"/>
  <c r="O165" i="3"/>
  <c r="N165" i="3"/>
  <c r="M165" i="3"/>
  <c r="T164" i="3"/>
  <c r="S164" i="3"/>
  <c r="R164" i="3"/>
  <c r="Q164" i="3"/>
  <c r="P164" i="3"/>
  <c r="O164" i="3"/>
  <c r="N164" i="3"/>
  <c r="M164" i="3"/>
  <c r="T163" i="3"/>
  <c r="S163" i="3"/>
  <c r="R163" i="3"/>
  <c r="Q163" i="3"/>
  <c r="P163" i="3"/>
  <c r="O163" i="3"/>
  <c r="N163" i="3"/>
  <c r="M163" i="3"/>
  <c r="T162" i="3"/>
  <c r="S162" i="3"/>
  <c r="R162" i="3"/>
  <c r="Q162" i="3"/>
  <c r="P162" i="3"/>
  <c r="O162" i="3"/>
  <c r="N162" i="3"/>
  <c r="M162" i="3"/>
  <c r="T161" i="3"/>
  <c r="S161" i="3"/>
  <c r="R161" i="3"/>
  <c r="Q161" i="3"/>
  <c r="P161" i="3"/>
  <c r="O161" i="3"/>
  <c r="N161" i="3"/>
  <c r="M161" i="3"/>
  <c r="T160" i="3"/>
  <c r="S160" i="3"/>
  <c r="R160" i="3"/>
  <c r="Q160" i="3"/>
  <c r="P160" i="3"/>
  <c r="O160" i="3"/>
  <c r="N160" i="3"/>
  <c r="M160" i="3"/>
  <c r="T159" i="3"/>
  <c r="S159" i="3"/>
  <c r="R159" i="3"/>
  <c r="Q159" i="3"/>
  <c r="P159" i="3"/>
  <c r="O159" i="3"/>
  <c r="N159" i="3"/>
  <c r="M159" i="3"/>
  <c r="T158" i="3"/>
  <c r="S158" i="3"/>
  <c r="R158" i="3"/>
  <c r="Q158" i="3"/>
  <c r="P158" i="3"/>
  <c r="O158" i="3"/>
  <c r="N158" i="3"/>
  <c r="M158" i="3"/>
  <c r="T157" i="3"/>
  <c r="S157" i="3"/>
  <c r="R157" i="3"/>
  <c r="Q157" i="3"/>
  <c r="P157" i="3"/>
  <c r="O157" i="3"/>
  <c r="N157" i="3"/>
  <c r="M157" i="3"/>
  <c r="T156" i="3"/>
  <c r="S156" i="3"/>
  <c r="R156" i="3"/>
  <c r="Q156" i="3"/>
  <c r="P156" i="3"/>
  <c r="O156" i="3"/>
  <c r="N156" i="3"/>
  <c r="M156" i="3"/>
  <c r="T155" i="3"/>
  <c r="S155" i="3"/>
  <c r="R155" i="3"/>
  <c r="Q155" i="3"/>
  <c r="P155" i="3"/>
  <c r="O155" i="3"/>
  <c r="N155" i="3"/>
  <c r="M155" i="3"/>
  <c r="T154" i="3"/>
  <c r="S154" i="3"/>
  <c r="R154" i="3"/>
  <c r="Q154" i="3"/>
  <c r="P154" i="3"/>
  <c r="O154" i="3"/>
  <c r="N154" i="3"/>
  <c r="M154" i="3"/>
  <c r="T153" i="3"/>
  <c r="S153" i="3"/>
  <c r="R153" i="3"/>
  <c r="Q153" i="3"/>
  <c r="P153" i="3"/>
  <c r="O153" i="3"/>
  <c r="N153" i="3"/>
  <c r="M153" i="3"/>
  <c r="T152" i="3"/>
  <c r="S152" i="3"/>
  <c r="R152" i="3"/>
  <c r="Q152" i="3"/>
  <c r="P152" i="3"/>
  <c r="O152" i="3"/>
  <c r="N152" i="3"/>
  <c r="M152" i="3"/>
  <c r="T151" i="3"/>
  <c r="S151" i="3"/>
  <c r="R151" i="3"/>
  <c r="Q151" i="3"/>
  <c r="P151" i="3"/>
  <c r="O151" i="3"/>
  <c r="N151" i="3"/>
  <c r="M151" i="3"/>
  <c r="T150" i="3"/>
  <c r="S150" i="3"/>
  <c r="R150" i="3"/>
  <c r="Q150" i="3"/>
  <c r="P150" i="3"/>
  <c r="O150" i="3"/>
  <c r="N150" i="3"/>
  <c r="M150" i="3"/>
  <c r="T149" i="3"/>
  <c r="S149" i="3"/>
  <c r="R149" i="3"/>
  <c r="Q149" i="3"/>
  <c r="P149" i="3"/>
  <c r="O149" i="3"/>
  <c r="N149" i="3"/>
  <c r="M149" i="3"/>
  <c r="T148" i="3"/>
  <c r="S148" i="3"/>
  <c r="R148" i="3"/>
  <c r="Q148" i="3"/>
  <c r="P148" i="3"/>
  <c r="O148" i="3"/>
  <c r="N148" i="3"/>
  <c r="M148" i="3"/>
  <c r="T147" i="3"/>
  <c r="S147" i="3"/>
  <c r="R147" i="3"/>
  <c r="Q147" i="3"/>
  <c r="P147" i="3"/>
  <c r="O147" i="3"/>
  <c r="N147" i="3"/>
  <c r="M147" i="3"/>
  <c r="T146" i="3"/>
  <c r="S146" i="3"/>
  <c r="R146" i="3"/>
  <c r="Q146" i="3"/>
  <c r="P146" i="3"/>
  <c r="O146" i="3"/>
  <c r="N146" i="3"/>
  <c r="M146" i="3"/>
  <c r="T145" i="3"/>
  <c r="S145" i="3"/>
  <c r="R145" i="3"/>
  <c r="Q145" i="3"/>
  <c r="P145" i="3"/>
  <c r="O145" i="3"/>
  <c r="N145" i="3"/>
  <c r="M145" i="3"/>
  <c r="T144" i="3"/>
  <c r="S144" i="3"/>
  <c r="R144" i="3"/>
  <c r="Q144" i="3"/>
  <c r="P144" i="3"/>
  <c r="O144" i="3"/>
  <c r="N144" i="3"/>
  <c r="M144" i="3"/>
  <c r="T143" i="3"/>
  <c r="S143" i="3"/>
  <c r="R143" i="3"/>
  <c r="Q143" i="3"/>
  <c r="P143" i="3"/>
  <c r="O143" i="3"/>
  <c r="N143" i="3"/>
  <c r="M143" i="3"/>
  <c r="T142" i="3"/>
  <c r="S142" i="3"/>
  <c r="R142" i="3"/>
  <c r="Q142" i="3"/>
  <c r="P142" i="3"/>
  <c r="O142" i="3"/>
  <c r="N142" i="3"/>
  <c r="M142" i="3"/>
  <c r="T141" i="3"/>
  <c r="S141" i="3"/>
  <c r="R141" i="3"/>
  <c r="Q141" i="3"/>
  <c r="P141" i="3"/>
  <c r="O141" i="3"/>
  <c r="N141" i="3"/>
  <c r="M141" i="3"/>
  <c r="T140" i="3"/>
  <c r="S140" i="3"/>
  <c r="R140" i="3"/>
  <c r="Q140" i="3"/>
  <c r="P140" i="3"/>
  <c r="O140" i="3"/>
  <c r="N140" i="3"/>
  <c r="M140" i="3"/>
  <c r="T139" i="3"/>
  <c r="S139" i="3"/>
  <c r="R139" i="3"/>
  <c r="Q139" i="3"/>
  <c r="P139" i="3"/>
  <c r="O139" i="3"/>
  <c r="N139" i="3"/>
  <c r="M139" i="3"/>
  <c r="T138" i="3"/>
  <c r="S138" i="3"/>
  <c r="R138" i="3"/>
  <c r="Q138" i="3"/>
  <c r="P138" i="3"/>
  <c r="O138" i="3"/>
  <c r="N138" i="3"/>
  <c r="M138" i="3"/>
  <c r="T137" i="3"/>
  <c r="S137" i="3"/>
  <c r="R137" i="3"/>
  <c r="Q137" i="3"/>
  <c r="P137" i="3"/>
  <c r="O137" i="3"/>
  <c r="N137" i="3"/>
  <c r="M137" i="3"/>
  <c r="T136" i="3"/>
  <c r="S136" i="3"/>
  <c r="R136" i="3"/>
  <c r="Q136" i="3"/>
  <c r="P136" i="3"/>
  <c r="O136" i="3"/>
  <c r="N136" i="3"/>
  <c r="M136" i="3"/>
  <c r="T135" i="3"/>
  <c r="S135" i="3"/>
  <c r="R135" i="3"/>
  <c r="Q135" i="3"/>
  <c r="P135" i="3"/>
  <c r="O135" i="3"/>
  <c r="N135" i="3"/>
  <c r="M135" i="3"/>
  <c r="T134" i="3"/>
  <c r="S134" i="3"/>
  <c r="R134" i="3"/>
  <c r="Q134" i="3"/>
  <c r="P134" i="3"/>
  <c r="O134" i="3"/>
  <c r="N134" i="3"/>
  <c r="M134" i="3"/>
  <c r="T133" i="3"/>
  <c r="S133" i="3"/>
  <c r="R133" i="3"/>
  <c r="Q133" i="3"/>
  <c r="P133" i="3"/>
  <c r="O133" i="3"/>
  <c r="N133" i="3"/>
  <c r="M133" i="3"/>
  <c r="T132" i="3"/>
  <c r="S132" i="3"/>
  <c r="R132" i="3"/>
  <c r="Q132" i="3"/>
  <c r="P132" i="3"/>
  <c r="O132" i="3"/>
  <c r="N132" i="3"/>
  <c r="M132" i="3"/>
  <c r="T131" i="3"/>
  <c r="S131" i="3"/>
  <c r="R131" i="3"/>
  <c r="Q131" i="3"/>
  <c r="P131" i="3"/>
  <c r="O131" i="3"/>
  <c r="N131" i="3"/>
  <c r="M131" i="3"/>
  <c r="T130" i="3"/>
  <c r="S130" i="3"/>
  <c r="R130" i="3"/>
  <c r="Q130" i="3"/>
  <c r="P130" i="3"/>
  <c r="O130" i="3"/>
  <c r="N130" i="3"/>
  <c r="M130" i="3"/>
  <c r="T129" i="3"/>
  <c r="S129" i="3"/>
  <c r="R129" i="3"/>
  <c r="Q129" i="3"/>
  <c r="P129" i="3"/>
  <c r="O129" i="3"/>
  <c r="N129" i="3"/>
  <c r="M129" i="3"/>
  <c r="T128" i="3"/>
  <c r="S128" i="3"/>
  <c r="R128" i="3"/>
  <c r="Q128" i="3"/>
  <c r="P128" i="3"/>
  <c r="O128" i="3"/>
  <c r="N128" i="3"/>
  <c r="M128" i="3"/>
  <c r="T127" i="3"/>
  <c r="S127" i="3"/>
  <c r="R127" i="3"/>
  <c r="Q127" i="3"/>
  <c r="P127" i="3"/>
  <c r="O127" i="3"/>
  <c r="N127" i="3"/>
  <c r="M127" i="3"/>
  <c r="T126" i="3"/>
  <c r="S126" i="3"/>
  <c r="R126" i="3"/>
  <c r="Q126" i="3"/>
  <c r="P126" i="3"/>
  <c r="O126" i="3"/>
  <c r="N126" i="3"/>
  <c r="M126" i="3"/>
  <c r="T125" i="3"/>
  <c r="S125" i="3"/>
  <c r="R125" i="3"/>
  <c r="Q125" i="3"/>
  <c r="P125" i="3"/>
  <c r="O125" i="3"/>
  <c r="N125" i="3"/>
  <c r="M125" i="3"/>
  <c r="T124" i="3"/>
  <c r="S124" i="3"/>
  <c r="R124" i="3"/>
  <c r="Q124" i="3"/>
  <c r="P124" i="3"/>
  <c r="O124" i="3"/>
  <c r="N124" i="3"/>
  <c r="M124" i="3"/>
  <c r="T123" i="3"/>
  <c r="S123" i="3"/>
  <c r="R123" i="3"/>
  <c r="Q123" i="3"/>
  <c r="P123" i="3"/>
  <c r="O123" i="3"/>
  <c r="N123" i="3"/>
  <c r="M123" i="3"/>
  <c r="T122" i="3"/>
  <c r="S122" i="3"/>
  <c r="R122" i="3"/>
  <c r="Q122" i="3"/>
  <c r="P122" i="3"/>
  <c r="O122" i="3"/>
  <c r="N122" i="3"/>
  <c r="M122" i="3"/>
  <c r="T121" i="3"/>
  <c r="S121" i="3"/>
  <c r="R121" i="3"/>
  <c r="Q121" i="3"/>
  <c r="P121" i="3"/>
  <c r="O121" i="3"/>
  <c r="N121" i="3"/>
  <c r="M121" i="3"/>
  <c r="T120" i="3"/>
  <c r="S120" i="3"/>
  <c r="R120" i="3"/>
  <c r="Q120" i="3"/>
  <c r="P120" i="3"/>
  <c r="O120" i="3"/>
  <c r="N120" i="3"/>
  <c r="M120" i="3"/>
  <c r="T119" i="3"/>
  <c r="S119" i="3"/>
  <c r="R119" i="3"/>
  <c r="Q119" i="3"/>
  <c r="P119" i="3"/>
  <c r="O119" i="3"/>
  <c r="N119" i="3"/>
  <c r="M119" i="3"/>
  <c r="T118" i="3"/>
  <c r="S118" i="3"/>
  <c r="R118" i="3"/>
  <c r="Q118" i="3"/>
  <c r="P118" i="3"/>
  <c r="O118" i="3"/>
  <c r="N118" i="3"/>
  <c r="M118" i="3"/>
  <c r="T117" i="3"/>
  <c r="S117" i="3"/>
  <c r="R117" i="3"/>
  <c r="Q117" i="3"/>
  <c r="P117" i="3"/>
  <c r="O117" i="3"/>
  <c r="N117" i="3"/>
  <c r="M117" i="3"/>
  <c r="T116" i="3"/>
  <c r="S116" i="3"/>
  <c r="R116" i="3"/>
  <c r="Q116" i="3"/>
  <c r="P116" i="3"/>
  <c r="O116" i="3"/>
  <c r="N116" i="3"/>
  <c r="M116" i="3"/>
  <c r="T115" i="3"/>
  <c r="S115" i="3"/>
  <c r="R115" i="3"/>
  <c r="Q115" i="3"/>
  <c r="P115" i="3"/>
  <c r="O115" i="3"/>
  <c r="N115" i="3"/>
  <c r="M115" i="3"/>
  <c r="T114" i="3"/>
  <c r="S114" i="3"/>
  <c r="R114" i="3"/>
  <c r="Q114" i="3"/>
  <c r="P114" i="3"/>
  <c r="O114" i="3"/>
  <c r="N114" i="3"/>
  <c r="M114" i="3"/>
  <c r="T113" i="3"/>
  <c r="S113" i="3"/>
  <c r="R113" i="3"/>
  <c r="Q113" i="3"/>
  <c r="P113" i="3"/>
  <c r="O113" i="3"/>
  <c r="N113" i="3"/>
  <c r="M113" i="3"/>
  <c r="T112" i="3"/>
  <c r="S112" i="3"/>
  <c r="R112" i="3"/>
  <c r="Q112" i="3"/>
  <c r="P112" i="3"/>
  <c r="O112" i="3"/>
  <c r="N112" i="3"/>
  <c r="M112" i="3"/>
  <c r="T111" i="3"/>
  <c r="S111" i="3"/>
  <c r="R111" i="3"/>
  <c r="Q111" i="3"/>
  <c r="P111" i="3"/>
  <c r="O111" i="3"/>
  <c r="N111" i="3"/>
  <c r="M111" i="3"/>
  <c r="T110" i="3"/>
  <c r="S110" i="3"/>
  <c r="R110" i="3"/>
  <c r="Q110" i="3"/>
  <c r="P110" i="3"/>
  <c r="O110" i="3"/>
  <c r="N110" i="3"/>
  <c r="M110" i="3"/>
  <c r="T109" i="3"/>
  <c r="S109" i="3"/>
  <c r="R109" i="3"/>
  <c r="Q109" i="3"/>
  <c r="P109" i="3"/>
  <c r="O109" i="3"/>
  <c r="N109" i="3"/>
  <c r="M109" i="3"/>
  <c r="T108" i="3"/>
  <c r="S108" i="3"/>
  <c r="R108" i="3"/>
  <c r="Q108" i="3"/>
  <c r="P108" i="3"/>
  <c r="O108" i="3"/>
  <c r="N108" i="3"/>
  <c r="M108" i="3"/>
  <c r="T107" i="3"/>
  <c r="S107" i="3"/>
  <c r="R107" i="3"/>
  <c r="Q107" i="3"/>
  <c r="P107" i="3"/>
  <c r="O107" i="3"/>
  <c r="N107" i="3"/>
  <c r="M107" i="3"/>
  <c r="T106" i="3"/>
  <c r="S106" i="3"/>
  <c r="R106" i="3"/>
  <c r="Q106" i="3"/>
  <c r="P106" i="3"/>
  <c r="O106" i="3"/>
  <c r="N106" i="3"/>
  <c r="M106" i="3"/>
  <c r="T105" i="3"/>
  <c r="S105" i="3"/>
  <c r="R105" i="3"/>
  <c r="Q105" i="3"/>
  <c r="P105" i="3"/>
  <c r="O105" i="3"/>
  <c r="N105" i="3"/>
  <c r="M105" i="3"/>
  <c r="T104" i="3"/>
  <c r="S104" i="3"/>
  <c r="R104" i="3"/>
  <c r="Q104" i="3"/>
  <c r="P104" i="3"/>
  <c r="O104" i="3"/>
  <c r="N104" i="3"/>
  <c r="M104" i="3"/>
  <c r="T103" i="3"/>
  <c r="S103" i="3"/>
  <c r="R103" i="3"/>
  <c r="Q103" i="3"/>
  <c r="P103" i="3"/>
  <c r="O103" i="3"/>
  <c r="N103" i="3"/>
  <c r="M103" i="3"/>
  <c r="T102" i="3"/>
  <c r="S102" i="3"/>
  <c r="R102" i="3"/>
  <c r="Q102" i="3"/>
  <c r="P102" i="3"/>
  <c r="O102" i="3"/>
  <c r="N102" i="3"/>
  <c r="M102" i="3"/>
  <c r="T101" i="3"/>
  <c r="S101" i="3"/>
  <c r="R101" i="3"/>
  <c r="Q101" i="3"/>
  <c r="P101" i="3"/>
  <c r="O101" i="3"/>
  <c r="N101" i="3"/>
  <c r="M101" i="3"/>
  <c r="T100" i="3"/>
  <c r="S100" i="3"/>
  <c r="R100" i="3"/>
  <c r="Q100" i="3"/>
  <c r="P100" i="3"/>
  <c r="O100" i="3"/>
  <c r="N100" i="3"/>
  <c r="M100" i="3"/>
  <c r="T99" i="3"/>
  <c r="S99" i="3"/>
  <c r="R99" i="3"/>
  <c r="Q99" i="3"/>
  <c r="P99" i="3"/>
  <c r="O99" i="3"/>
  <c r="N99" i="3"/>
  <c r="M99" i="3"/>
  <c r="T98" i="3"/>
  <c r="S98" i="3"/>
  <c r="R98" i="3"/>
  <c r="Q98" i="3"/>
  <c r="P98" i="3"/>
  <c r="O98" i="3"/>
  <c r="N98" i="3"/>
  <c r="M98" i="3"/>
  <c r="T97" i="3"/>
  <c r="S97" i="3"/>
  <c r="R97" i="3"/>
  <c r="Q97" i="3"/>
  <c r="P97" i="3"/>
  <c r="O97" i="3"/>
  <c r="N97" i="3"/>
  <c r="M97" i="3"/>
  <c r="T96" i="3"/>
  <c r="S96" i="3"/>
  <c r="R96" i="3"/>
  <c r="Q96" i="3"/>
  <c r="P96" i="3"/>
  <c r="O96" i="3"/>
  <c r="N96" i="3"/>
  <c r="M96" i="3"/>
  <c r="T95" i="3"/>
  <c r="S95" i="3"/>
  <c r="R95" i="3"/>
  <c r="Q95" i="3"/>
  <c r="P95" i="3"/>
  <c r="O95" i="3"/>
  <c r="N95" i="3"/>
  <c r="M95" i="3"/>
  <c r="T94" i="3"/>
  <c r="S94" i="3"/>
  <c r="R94" i="3"/>
  <c r="Q94" i="3"/>
  <c r="P94" i="3"/>
  <c r="O94" i="3"/>
  <c r="N94" i="3"/>
  <c r="M94" i="3"/>
  <c r="T93" i="3"/>
  <c r="S93" i="3"/>
  <c r="R93" i="3"/>
  <c r="Q93" i="3"/>
  <c r="P93" i="3"/>
  <c r="O93" i="3"/>
  <c r="N93" i="3"/>
  <c r="M93" i="3"/>
  <c r="T92" i="3"/>
  <c r="S92" i="3"/>
  <c r="R92" i="3"/>
  <c r="Q92" i="3"/>
  <c r="P92" i="3"/>
  <c r="O92" i="3"/>
  <c r="N92" i="3"/>
  <c r="M92" i="3"/>
  <c r="T91" i="3"/>
  <c r="S91" i="3"/>
  <c r="R91" i="3"/>
  <c r="Q91" i="3"/>
  <c r="P91" i="3"/>
  <c r="O91" i="3"/>
  <c r="N91" i="3"/>
  <c r="M91" i="3"/>
  <c r="T90" i="3"/>
  <c r="S90" i="3"/>
  <c r="R90" i="3"/>
  <c r="Q90" i="3"/>
  <c r="P90" i="3"/>
  <c r="O90" i="3"/>
  <c r="N90" i="3"/>
  <c r="M90" i="3"/>
  <c r="T89" i="3"/>
  <c r="S89" i="3"/>
  <c r="R89" i="3"/>
  <c r="Q89" i="3"/>
  <c r="P89" i="3"/>
  <c r="O89" i="3"/>
  <c r="N89" i="3"/>
  <c r="M89" i="3"/>
  <c r="T88" i="3"/>
  <c r="S88" i="3"/>
  <c r="R88" i="3"/>
  <c r="Q88" i="3"/>
  <c r="P88" i="3"/>
  <c r="O88" i="3"/>
  <c r="N88" i="3"/>
  <c r="M88" i="3"/>
  <c r="T87" i="3"/>
  <c r="S87" i="3"/>
  <c r="R87" i="3"/>
  <c r="Q87" i="3"/>
  <c r="P87" i="3"/>
  <c r="O87" i="3"/>
  <c r="N87" i="3"/>
  <c r="M87" i="3"/>
  <c r="T86" i="3"/>
  <c r="S86" i="3"/>
  <c r="R86" i="3"/>
  <c r="Q86" i="3"/>
  <c r="P86" i="3"/>
  <c r="O86" i="3"/>
  <c r="N86" i="3"/>
  <c r="M86" i="3"/>
  <c r="T85" i="3"/>
  <c r="S85" i="3"/>
  <c r="R85" i="3"/>
  <c r="Q85" i="3"/>
  <c r="P85" i="3"/>
  <c r="O85" i="3"/>
  <c r="N85" i="3"/>
  <c r="M85" i="3"/>
  <c r="T84" i="3"/>
  <c r="S84" i="3"/>
  <c r="R84" i="3"/>
  <c r="Q84" i="3"/>
  <c r="P84" i="3"/>
  <c r="O84" i="3"/>
  <c r="N84" i="3"/>
  <c r="M84" i="3"/>
  <c r="T83" i="3"/>
  <c r="S83" i="3"/>
  <c r="R83" i="3"/>
  <c r="Q83" i="3"/>
  <c r="P83" i="3"/>
  <c r="O83" i="3"/>
  <c r="N83" i="3"/>
  <c r="M83" i="3"/>
  <c r="T82" i="3"/>
  <c r="S82" i="3"/>
  <c r="R82" i="3"/>
  <c r="Q82" i="3"/>
  <c r="P82" i="3"/>
  <c r="O82" i="3"/>
  <c r="N82" i="3"/>
  <c r="M82" i="3"/>
  <c r="T81" i="3"/>
  <c r="S81" i="3"/>
  <c r="R81" i="3"/>
  <c r="Q81" i="3"/>
  <c r="P81" i="3"/>
  <c r="O81" i="3"/>
  <c r="N81" i="3"/>
  <c r="M81" i="3"/>
  <c r="T80" i="3"/>
  <c r="S80" i="3"/>
  <c r="R80" i="3"/>
  <c r="Q80" i="3"/>
  <c r="P80" i="3"/>
  <c r="O80" i="3"/>
  <c r="N80" i="3"/>
  <c r="M80" i="3"/>
  <c r="T79" i="3"/>
  <c r="S79" i="3"/>
  <c r="R79" i="3"/>
  <c r="Q79" i="3"/>
  <c r="P79" i="3"/>
  <c r="O79" i="3"/>
  <c r="N79" i="3"/>
  <c r="M79" i="3"/>
  <c r="T78" i="3"/>
  <c r="S78" i="3"/>
  <c r="R78" i="3"/>
  <c r="Q78" i="3"/>
  <c r="P78" i="3"/>
  <c r="O78" i="3"/>
  <c r="N78" i="3"/>
  <c r="M78" i="3"/>
  <c r="T77" i="3"/>
  <c r="S77" i="3"/>
  <c r="R77" i="3"/>
  <c r="Q77" i="3"/>
  <c r="P77" i="3"/>
  <c r="O77" i="3"/>
  <c r="N77" i="3"/>
  <c r="M77" i="3"/>
  <c r="T76" i="3"/>
  <c r="S76" i="3"/>
  <c r="R76" i="3"/>
  <c r="Q76" i="3"/>
  <c r="P76" i="3"/>
  <c r="O76" i="3"/>
  <c r="N76" i="3"/>
  <c r="M76" i="3"/>
  <c r="T75" i="3"/>
  <c r="S75" i="3"/>
  <c r="R75" i="3"/>
  <c r="Q75" i="3"/>
  <c r="P75" i="3"/>
  <c r="O75" i="3"/>
  <c r="N75" i="3"/>
  <c r="M75" i="3"/>
  <c r="T74" i="3"/>
  <c r="S74" i="3"/>
  <c r="R74" i="3"/>
  <c r="Q74" i="3"/>
  <c r="P74" i="3"/>
  <c r="O74" i="3"/>
  <c r="N74" i="3"/>
  <c r="M74" i="3"/>
  <c r="T73" i="3"/>
  <c r="S73" i="3"/>
  <c r="R73" i="3"/>
  <c r="Q73" i="3"/>
  <c r="P73" i="3"/>
  <c r="O73" i="3"/>
  <c r="N73" i="3"/>
  <c r="M73" i="3"/>
  <c r="T72" i="3"/>
  <c r="S72" i="3"/>
  <c r="R72" i="3"/>
  <c r="Q72" i="3"/>
  <c r="P72" i="3"/>
  <c r="O72" i="3"/>
  <c r="N72" i="3"/>
  <c r="M72" i="3"/>
  <c r="T71" i="3"/>
  <c r="S71" i="3"/>
  <c r="R71" i="3"/>
  <c r="Q71" i="3"/>
  <c r="P71" i="3"/>
  <c r="O71" i="3"/>
  <c r="N71" i="3"/>
  <c r="M71" i="3"/>
  <c r="T70" i="3"/>
  <c r="S70" i="3"/>
  <c r="R70" i="3"/>
  <c r="Q70" i="3"/>
  <c r="P70" i="3"/>
  <c r="O70" i="3"/>
  <c r="N70" i="3"/>
  <c r="M70" i="3"/>
  <c r="T69" i="3"/>
  <c r="S69" i="3"/>
  <c r="R69" i="3"/>
  <c r="Q69" i="3"/>
  <c r="P69" i="3"/>
  <c r="O69" i="3"/>
  <c r="N69" i="3"/>
  <c r="M69" i="3"/>
  <c r="T68" i="3"/>
  <c r="S68" i="3"/>
  <c r="R68" i="3"/>
  <c r="Q68" i="3"/>
  <c r="P68" i="3"/>
  <c r="O68" i="3"/>
  <c r="N68" i="3"/>
  <c r="M68" i="3"/>
  <c r="T67" i="3"/>
  <c r="S67" i="3"/>
  <c r="R67" i="3"/>
  <c r="Q67" i="3"/>
  <c r="P67" i="3"/>
  <c r="O67" i="3"/>
  <c r="N67" i="3"/>
  <c r="M67" i="3"/>
  <c r="T66" i="3"/>
  <c r="S66" i="3"/>
  <c r="R66" i="3"/>
  <c r="Q66" i="3"/>
  <c r="P66" i="3"/>
  <c r="O66" i="3"/>
  <c r="N66" i="3"/>
  <c r="M66" i="3"/>
  <c r="T65" i="3"/>
  <c r="S65" i="3"/>
  <c r="R65" i="3"/>
  <c r="Q65" i="3"/>
  <c r="P65" i="3"/>
  <c r="O65" i="3"/>
  <c r="N65" i="3"/>
  <c r="M65" i="3"/>
  <c r="T64" i="3"/>
  <c r="S64" i="3"/>
  <c r="R64" i="3"/>
  <c r="Q64" i="3"/>
  <c r="P64" i="3"/>
  <c r="O64" i="3"/>
  <c r="N64" i="3"/>
  <c r="M64" i="3"/>
  <c r="T63" i="3"/>
  <c r="S63" i="3"/>
  <c r="R63" i="3"/>
  <c r="Q63" i="3"/>
  <c r="P63" i="3"/>
  <c r="O63" i="3"/>
  <c r="N63" i="3"/>
  <c r="M63" i="3"/>
  <c r="T62" i="3"/>
  <c r="S62" i="3"/>
  <c r="R62" i="3"/>
  <c r="Q62" i="3"/>
  <c r="P62" i="3"/>
  <c r="O62" i="3"/>
  <c r="N62" i="3"/>
  <c r="M62" i="3"/>
  <c r="T61" i="3"/>
  <c r="S61" i="3"/>
  <c r="R61" i="3"/>
  <c r="Q61" i="3"/>
  <c r="P61" i="3"/>
  <c r="O61" i="3"/>
  <c r="N61" i="3"/>
  <c r="M61" i="3"/>
  <c r="T60" i="3"/>
  <c r="S60" i="3"/>
  <c r="R60" i="3"/>
  <c r="Q60" i="3"/>
  <c r="P60" i="3"/>
  <c r="O60" i="3"/>
  <c r="N60" i="3"/>
  <c r="M60" i="3"/>
  <c r="T59" i="3"/>
  <c r="S59" i="3"/>
  <c r="R59" i="3"/>
  <c r="Q59" i="3"/>
  <c r="P59" i="3"/>
  <c r="O59" i="3"/>
  <c r="N59" i="3"/>
  <c r="M59" i="3"/>
  <c r="T58" i="3"/>
  <c r="S58" i="3"/>
  <c r="R58" i="3"/>
  <c r="Q58" i="3"/>
  <c r="P58" i="3"/>
  <c r="O58" i="3"/>
  <c r="N58" i="3"/>
  <c r="M58" i="3"/>
  <c r="T57" i="3"/>
  <c r="S57" i="3"/>
  <c r="R57" i="3"/>
  <c r="Q57" i="3"/>
  <c r="P57" i="3"/>
  <c r="O57" i="3"/>
  <c r="N57" i="3"/>
  <c r="M57" i="3"/>
  <c r="T56" i="3"/>
  <c r="S56" i="3"/>
  <c r="R56" i="3"/>
  <c r="Q56" i="3"/>
  <c r="P56" i="3"/>
  <c r="O56" i="3"/>
  <c r="N56" i="3"/>
  <c r="M56" i="3"/>
  <c r="T55" i="3"/>
  <c r="S55" i="3"/>
  <c r="R55" i="3"/>
  <c r="Q55" i="3"/>
  <c r="P55" i="3"/>
  <c r="O55" i="3"/>
  <c r="N55" i="3"/>
  <c r="M55" i="3"/>
  <c r="T54" i="3"/>
  <c r="S54" i="3"/>
  <c r="R54" i="3"/>
  <c r="Q54" i="3"/>
  <c r="P54" i="3"/>
  <c r="O54" i="3"/>
  <c r="N54" i="3"/>
  <c r="M54" i="3"/>
  <c r="T53" i="3"/>
  <c r="S53" i="3"/>
  <c r="R53" i="3"/>
  <c r="Q53" i="3"/>
  <c r="P53" i="3"/>
  <c r="O53" i="3"/>
  <c r="N53" i="3"/>
  <c r="M53" i="3"/>
  <c r="T52" i="3"/>
  <c r="S52" i="3"/>
  <c r="R52" i="3"/>
  <c r="Q52" i="3"/>
  <c r="P52" i="3"/>
  <c r="O52" i="3"/>
  <c r="N52" i="3"/>
  <c r="M52" i="3"/>
  <c r="T51" i="3"/>
  <c r="S51" i="3"/>
  <c r="R51" i="3"/>
  <c r="Q51" i="3"/>
  <c r="P51" i="3"/>
  <c r="O51" i="3"/>
  <c r="N51" i="3"/>
  <c r="M51" i="3"/>
  <c r="T50" i="3"/>
  <c r="S50" i="3"/>
  <c r="R50" i="3"/>
  <c r="Q50" i="3"/>
  <c r="P50" i="3"/>
  <c r="O50" i="3"/>
  <c r="N50" i="3"/>
  <c r="M50" i="3"/>
  <c r="T49" i="3"/>
  <c r="S49" i="3"/>
  <c r="R49" i="3"/>
  <c r="Q49" i="3"/>
  <c r="P49" i="3"/>
  <c r="O49" i="3"/>
  <c r="N49" i="3"/>
  <c r="M49" i="3"/>
  <c r="T48" i="3"/>
  <c r="S48" i="3"/>
  <c r="R48" i="3"/>
  <c r="Q48" i="3"/>
  <c r="P48" i="3"/>
  <c r="O48" i="3"/>
  <c r="N48" i="3"/>
  <c r="M48" i="3"/>
  <c r="T47" i="3"/>
  <c r="S47" i="3"/>
  <c r="R47" i="3"/>
  <c r="Q47" i="3"/>
  <c r="P47" i="3"/>
  <c r="O47" i="3"/>
  <c r="N47" i="3"/>
  <c r="M47" i="3"/>
  <c r="T46" i="3"/>
  <c r="S46" i="3"/>
  <c r="R46" i="3"/>
  <c r="Q46" i="3"/>
  <c r="P46" i="3"/>
  <c r="O46" i="3"/>
  <c r="N46" i="3"/>
  <c r="M46" i="3"/>
  <c r="T45" i="3"/>
  <c r="S45" i="3"/>
  <c r="R45" i="3"/>
  <c r="Q45" i="3"/>
  <c r="P45" i="3"/>
  <c r="O45" i="3"/>
  <c r="N45" i="3"/>
  <c r="M45" i="3"/>
  <c r="T44" i="3"/>
  <c r="S44" i="3"/>
  <c r="R44" i="3"/>
  <c r="Q44" i="3"/>
  <c r="P44" i="3"/>
  <c r="O44" i="3"/>
  <c r="N44" i="3"/>
  <c r="M44" i="3"/>
  <c r="T43" i="3"/>
  <c r="S43" i="3"/>
  <c r="R43" i="3"/>
  <c r="Q43" i="3"/>
  <c r="P43" i="3"/>
  <c r="O43" i="3"/>
  <c r="N43" i="3"/>
  <c r="M43" i="3"/>
  <c r="T42" i="3"/>
  <c r="S42" i="3"/>
  <c r="R42" i="3"/>
  <c r="Q42" i="3"/>
  <c r="P42" i="3"/>
  <c r="O42" i="3"/>
  <c r="N42" i="3"/>
  <c r="M42" i="3"/>
  <c r="T41" i="3"/>
  <c r="S41" i="3"/>
  <c r="R41" i="3"/>
  <c r="Q41" i="3"/>
  <c r="P41" i="3"/>
  <c r="O41" i="3"/>
  <c r="N41" i="3"/>
  <c r="M41" i="3"/>
  <c r="T40" i="3"/>
  <c r="S40" i="3"/>
  <c r="R40" i="3"/>
  <c r="Q40" i="3"/>
  <c r="P40" i="3"/>
  <c r="O40" i="3"/>
  <c r="N40" i="3"/>
  <c r="M40" i="3"/>
  <c r="T39" i="3"/>
  <c r="S39" i="3"/>
  <c r="R39" i="3"/>
  <c r="Q39" i="3"/>
  <c r="P39" i="3"/>
  <c r="O39" i="3"/>
  <c r="N39" i="3"/>
  <c r="M39" i="3"/>
  <c r="T38" i="3"/>
  <c r="S38" i="3"/>
  <c r="R38" i="3"/>
  <c r="Q38" i="3"/>
  <c r="P38" i="3"/>
  <c r="O38" i="3"/>
  <c r="N38" i="3"/>
  <c r="M38" i="3"/>
  <c r="T37" i="3"/>
  <c r="S37" i="3"/>
  <c r="R37" i="3"/>
  <c r="Q37" i="3"/>
  <c r="P37" i="3"/>
  <c r="O37" i="3"/>
  <c r="N37" i="3"/>
  <c r="M37" i="3"/>
  <c r="T36" i="3"/>
  <c r="S36" i="3"/>
  <c r="R36" i="3"/>
  <c r="Q36" i="3"/>
  <c r="P36" i="3"/>
  <c r="O36" i="3"/>
  <c r="N36" i="3"/>
  <c r="M36" i="3"/>
  <c r="T35" i="3"/>
  <c r="S35" i="3"/>
  <c r="R35" i="3"/>
  <c r="Q35" i="3"/>
  <c r="P35" i="3"/>
  <c r="O35" i="3"/>
  <c r="N35" i="3"/>
  <c r="M35" i="3"/>
  <c r="T34" i="3"/>
  <c r="S34" i="3"/>
  <c r="R34" i="3"/>
  <c r="Q34" i="3"/>
  <c r="P34" i="3"/>
  <c r="O34" i="3"/>
  <c r="N34" i="3"/>
  <c r="M34" i="3"/>
  <c r="T33" i="3"/>
  <c r="S33" i="3"/>
  <c r="R33" i="3"/>
  <c r="Q33" i="3"/>
  <c r="P33" i="3"/>
  <c r="O33" i="3"/>
  <c r="N33" i="3"/>
  <c r="M33" i="3"/>
  <c r="T32" i="3"/>
  <c r="S32" i="3"/>
  <c r="R32" i="3"/>
  <c r="Q32" i="3"/>
  <c r="P32" i="3"/>
  <c r="O32" i="3"/>
  <c r="N32" i="3"/>
  <c r="M32" i="3"/>
  <c r="T31" i="3"/>
  <c r="S31" i="3"/>
  <c r="R31" i="3"/>
  <c r="Q31" i="3"/>
  <c r="P31" i="3"/>
  <c r="O31" i="3"/>
  <c r="N31" i="3"/>
  <c r="M31" i="3"/>
  <c r="T30" i="3"/>
  <c r="S30" i="3"/>
  <c r="R30" i="3"/>
  <c r="Q30" i="3"/>
  <c r="P30" i="3"/>
  <c r="O30" i="3"/>
  <c r="N30" i="3"/>
  <c r="M30" i="3"/>
  <c r="T29" i="3"/>
  <c r="S29" i="3"/>
  <c r="R29" i="3"/>
  <c r="Q29" i="3"/>
  <c r="P29" i="3"/>
  <c r="O29" i="3"/>
  <c r="N29" i="3"/>
  <c r="M29" i="3"/>
  <c r="T28" i="3"/>
  <c r="S28" i="3"/>
  <c r="R28" i="3"/>
  <c r="Q28" i="3"/>
  <c r="P28" i="3"/>
  <c r="O28" i="3"/>
  <c r="N28" i="3"/>
  <c r="M28" i="3"/>
  <c r="T27" i="3"/>
  <c r="S27" i="3"/>
  <c r="R27" i="3"/>
  <c r="Q27" i="3"/>
  <c r="P27" i="3"/>
  <c r="O27" i="3"/>
  <c r="N27" i="3"/>
  <c r="M27" i="3"/>
  <c r="T26" i="3"/>
  <c r="S26" i="3"/>
  <c r="R26" i="3"/>
  <c r="Q26" i="3"/>
  <c r="P26" i="3"/>
  <c r="O26" i="3"/>
  <c r="N26" i="3"/>
  <c r="M26" i="3"/>
  <c r="T25" i="3"/>
  <c r="S25" i="3"/>
  <c r="R25" i="3"/>
  <c r="Q25" i="3"/>
  <c r="P25" i="3"/>
  <c r="O25" i="3"/>
  <c r="N25" i="3"/>
  <c r="M25" i="3"/>
  <c r="T24" i="3"/>
  <c r="S24" i="3"/>
  <c r="R24" i="3"/>
  <c r="Q24" i="3"/>
  <c r="P24" i="3"/>
  <c r="O24" i="3"/>
  <c r="N24" i="3"/>
  <c r="M24" i="3"/>
  <c r="T23" i="3"/>
  <c r="S23" i="3"/>
  <c r="R23" i="3"/>
  <c r="Q23" i="3"/>
  <c r="P23" i="3"/>
  <c r="O23" i="3"/>
  <c r="N23" i="3"/>
  <c r="M23" i="3"/>
  <c r="T22" i="3"/>
  <c r="S22" i="3"/>
  <c r="R22" i="3"/>
  <c r="Q22" i="3"/>
  <c r="P22" i="3"/>
  <c r="O22" i="3"/>
  <c r="N22" i="3"/>
  <c r="M22" i="3"/>
  <c r="T21" i="3"/>
  <c r="S21" i="3"/>
  <c r="R21" i="3"/>
  <c r="Q21" i="3"/>
  <c r="P21" i="3"/>
  <c r="O21" i="3"/>
  <c r="N21" i="3"/>
  <c r="M21" i="3"/>
  <c r="T20" i="3"/>
  <c r="S20" i="3"/>
  <c r="R20" i="3"/>
  <c r="Q20" i="3"/>
  <c r="P20" i="3"/>
  <c r="O20" i="3"/>
  <c r="N20" i="3"/>
  <c r="M20" i="3"/>
  <c r="T19" i="3"/>
  <c r="S19" i="3"/>
  <c r="R19" i="3"/>
  <c r="Q19" i="3"/>
  <c r="P19" i="3"/>
  <c r="O19" i="3"/>
  <c r="N19" i="3"/>
  <c r="M19" i="3"/>
  <c r="T18" i="3"/>
  <c r="S18" i="3"/>
  <c r="R18" i="3"/>
  <c r="Q18" i="3"/>
  <c r="P18" i="3"/>
  <c r="O18" i="3"/>
  <c r="N18" i="3"/>
  <c r="M18" i="3"/>
  <c r="T17" i="3"/>
  <c r="S17" i="3"/>
  <c r="R17" i="3"/>
  <c r="Q17" i="3"/>
  <c r="P17" i="3"/>
  <c r="O17" i="3"/>
  <c r="N17" i="3"/>
  <c r="M17" i="3"/>
  <c r="T16" i="3"/>
  <c r="S16" i="3"/>
  <c r="R16" i="3"/>
  <c r="Q16" i="3"/>
  <c r="P16" i="3"/>
  <c r="O16" i="3"/>
  <c r="N16" i="3"/>
  <c r="M16" i="3"/>
  <c r="T15" i="3"/>
  <c r="S15" i="3"/>
  <c r="R15" i="3"/>
  <c r="Q15" i="3"/>
  <c r="P15" i="3"/>
  <c r="O15" i="3"/>
  <c r="N15" i="3"/>
  <c r="M15" i="3"/>
  <c r="T14" i="3"/>
  <c r="S14" i="3"/>
  <c r="R14" i="3"/>
  <c r="Q14" i="3"/>
  <c r="P14" i="3"/>
  <c r="O14" i="3"/>
  <c r="N14" i="3"/>
  <c r="M14" i="3"/>
  <c r="T13" i="3"/>
  <c r="S13" i="3"/>
  <c r="R13" i="3"/>
  <c r="Q13" i="3"/>
  <c r="P13" i="3"/>
  <c r="O13" i="3"/>
  <c r="N13" i="3"/>
  <c r="M13" i="3"/>
  <c r="T12" i="3"/>
  <c r="S12" i="3"/>
  <c r="R12" i="3"/>
  <c r="Q12" i="3"/>
  <c r="P12" i="3"/>
  <c r="O12" i="3"/>
  <c r="N12" i="3"/>
  <c r="M12" i="3"/>
  <c r="T11" i="3"/>
  <c r="S11" i="3"/>
  <c r="R11" i="3"/>
  <c r="Q11" i="3"/>
  <c r="P11" i="3"/>
  <c r="O11" i="3"/>
  <c r="N11" i="3"/>
  <c r="M11" i="3"/>
  <c r="T10" i="3"/>
  <c r="S10" i="3"/>
  <c r="R10" i="3"/>
  <c r="Q10" i="3"/>
  <c r="P10" i="3"/>
  <c r="O10" i="3"/>
  <c r="N10" i="3"/>
  <c r="M10" i="3"/>
  <c r="T9" i="3"/>
  <c r="S9" i="3"/>
  <c r="R9" i="3"/>
  <c r="Q9" i="3"/>
  <c r="P9" i="3"/>
  <c r="O9" i="3"/>
  <c r="N9" i="3"/>
  <c r="M9" i="3"/>
  <c r="T8" i="3"/>
  <c r="S8" i="3"/>
  <c r="R8" i="3"/>
  <c r="Q8" i="3"/>
  <c r="P8" i="3"/>
  <c r="O8" i="3"/>
  <c r="N8" i="3"/>
  <c r="M8" i="3"/>
  <c r="T7" i="3"/>
  <c r="S7" i="3"/>
  <c r="R7" i="3"/>
  <c r="Q7" i="3"/>
  <c r="P7" i="3"/>
  <c r="O7" i="3"/>
  <c r="N7" i="3"/>
  <c r="M7" i="3"/>
  <c r="T6" i="3"/>
  <c r="S6" i="3"/>
  <c r="R6" i="3"/>
  <c r="Q6" i="3"/>
  <c r="P6" i="3"/>
  <c r="O6" i="3"/>
  <c r="N6" i="3"/>
  <c r="M6" i="3"/>
  <c r="T5" i="3"/>
  <c r="S5" i="3"/>
  <c r="R5" i="3"/>
  <c r="Q5" i="3"/>
  <c r="P5" i="3"/>
  <c r="O5" i="3"/>
  <c r="N5" i="3"/>
  <c r="M5" i="3"/>
  <c r="T4" i="3"/>
  <c r="S4" i="3"/>
  <c r="R4" i="3"/>
  <c r="Q4" i="3"/>
  <c r="P4" i="3"/>
  <c r="O4" i="3"/>
  <c r="N4" i="3"/>
  <c r="M4" i="3"/>
  <c r="T3" i="3"/>
  <c r="S3" i="3"/>
  <c r="R3" i="3"/>
  <c r="Q3" i="3"/>
  <c r="P3" i="3"/>
  <c r="O3" i="3"/>
  <c r="N3" i="3"/>
  <c r="M3" i="3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P181" i="1"/>
  <c r="O181" i="1"/>
  <c r="P180" i="1"/>
  <c r="O180" i="1"/>
  <c r="P179" i="1"/>
  <c r="O179" i="1"/>
  <c r="P178" i="1"/>
  <c r="O178" i="1"/>
  <c r="P177" i="1"/>
  <c r="O177" i="1"/>
  <c r="P176" i="1"/>
  <c r="O176" i="1"/>
  <c r="P175" i="1"/>
  <c r="O175" i="1"/>
  <c r="P174" i="1"/>
  <c r="O174" i="1"/>
  <c r="P173" i="1"/>
  <c r="O173" i="1"/>
  <c r="P172" i="1"/>
  <c r="O172" i="1"/>
  <c r="P171" i="1"/>
  <c r="O171" i="1"/>
  <c r="P170" i="1"/>
  <c r="O170" i="1"/>
  <c r="P169" i="1"/>
  <c r="O169" i="1"/>
  <c r="P168" i="1"/>
  <c r="O168" i="1"/>
  <c r="P167" i="1"/>
  <c r="O167" i="1"/>
  <c r="P166" i="1"/>
  <c r="O166" i="1"/>
  <c r="P165" i="1"/>
  <c r="O165" i="1"/>
  <c r="P164" i="1"/>
  <c r="O164" i="1"/>
  <c r="P163" i="1"/>
  <c r="O163" i="1"/>
  <c r="P162" i="1"/>
  <c r="O162" i="1"/>
  <c r="P161" i="1"/>
  <c r="O161" i="1"/>
  <c r="P160" i="1"/>
  <c r="O160" i="1"/>
  <c r="P159" i="1"/>
  <c r="O159" i="1"/>
  <c r="P158" i="1"/>
  <c r="O158" i="1"/>
  <c r="P157" i="1"/>
  <c r="O157" i="1"/>
  <c r="P156" i="1"/>
  <c r="O156" i="1"/>
  <c r="P155" i="1"/>
  <c r="O155" i="1"/>
  <c r="P154" i="1"/>
  <c r="O154" i="1"/>
  <c r="P153" i="1"/>
  <c r="O153" i="1"/>
  <c r="P152" i="1"/>
  <c r="O152" i="1"/>
  <c r="P151" i="1"/>
  <c r="O151" i="1"/>
  <c r="P150" i="1"/>
  <c r="O150" i="1"/>
  <c r="P149" i="1"/>
  <c r="O149" i="1"/>
  <c r="P148" i="1"/>
  <c r="O148" i="1"/>
  <c r="P147" i="1"/>
  <c r="O147" i="1"/>
  <c r="P146" i="1"/>
  <c r="O146" i="1"/>
  <c r="P145" i="1"/>
  <c r="O145" i="1"/>
  <c r="P144" i="1"/>
  <c r="O144" i="1"/>
  <c r="P143" i="1"/>
  <c r="O143" i="1"/>
  <c r="P142" i="1"/>
  <c r="O142" i="1"/>
  <c r="P141" i="1"/>
  <c r="O141" i="1"/>
  <c r="P140" i="1"/>
  <c r="O140" i="1"/>
  <c r="P139" i="1"/>
  <c r="O139" i="1"/>
  <c r="P138" i="1"/>
  <c r="O138" i="1"/>
  <c r="P137" i="1"/>
  <c r="O137" i="1"/>
  <c r="P136" i="1"/>
  <c r="O136" i="1"/>
  <c r="P135" i="1"/>
  <c r="O135" i="1"/>
  <c r="P134" i="1"/>
  <c r="O134" i="1"/>
  <c r="P133" i="1"/>
  <c r="O133" i="1"/>
  <c r="P132" i="1"/>
  <c r="O132" i="1"/>
  <c r="P131" i="1"/>
  <c r="O131" i="1"/>
  <c r="P130" i="1"/>
  <c r="O130" i="1"/>
  <c r="P129" i="1"/>
  <c r="O129" i="1"/>
  <c r="P128" i="1"/>
  <c r="O128" i="1"/>
  <c r="P127" i="1"/>
  <c r="O127" i="1"/>
  <c r="P126" i="1"/>
  <c r="O126" i="1"/>
  <c r="P125" i="1"/>
  <c r="O125" i="1"/>
  <c r="P124" i="1"/>
  <c r="O124" i="1"/>
  <c r="P123" i="1"/>
  <c r="O123" i="1"/>
  <c r="P122" i="1"/>
  <c r="O122" i="1"/>
  <c r="P121" i="1"/>
  <c r="O121" i="1"/>
  <c r="P120" i="1"/>
  <c r="O120" i="1"/>
  <c r="P119" i="1"/>
  <c r="O119" i="1"/>
  <c r="P118" i="1"/>
  <c r="O118" i="1"/>
  <c r="P117" i="1"/>
  <c r="O117" i="1"/>
  <c r="P116" i="1"/>
  <c r="O116" i="1"/>
  <c r="P115" i="1"/>
  <c r="O115" i="1"/>
  <c r="P114" i="1"/>
  <c r="O114" i="1"/>
  <c r="P113" i="1"/>
  <c r="O113" i="1"/>
  <c r="P112" i="1"/>
  <c r="O112" i="1"/>
  <c r="P111" i="1"/>
  <c r="O111" i="1"/>
  <c r="P110" i="1"/>
  <c r="O110" i="1"/>
  <c r="P109" i="1"/>
  <c r="O109" i="1"/>
  <c r="P108" i="1"/>
  <c r="O108" i="1"/>
  <c r="P107" i="1"/>
  <c r="O107" i="1"/>
  <c r="P106" i="1"/>
  <c r="O106" i="1"/>
  <c r="P105" i="1"/>
  <c r="O105" i="1"/>
  <c r="P104" i="1"/>
  <c r="O104" i="1"/>
  <c r="P103" i="1"/>
  <c r="O103" i="1"/>
  <c r="P102" i="1"/>
  <c r="O102" i="1"/>
  <c r="P101" i="1"/>
  <c r="O101" i="1"/>
  <c r="P100" i="1"/>
  <c r="O100" i="1"/>
  <c r="P99" i="1"/>
  <c r="O99" i="1"/>
  <c r="P98" i="1"/>
  <c r="O98" i="1"/>
  <c r="P97" i="1"/>
  <c r="O97" i="1"/>
  <c r="P96" i="1"/>
  <c r="O96" i="1"/>
  <c r="P95" i="1"/>
  <c r="O95" i="1"/>
  <c r="P94" i="1"/>
  <c r="O94" i="1"/>
  <c r="P93" i="1"/>
  <c r="O93" i="1"/>
  <c r="P92" i="1"/>
  <c r="O92" i="1"/>
  <c r="P91" i="1"/>
  <c r="O91" i="1"/>
  <c r="P90" i="1"/>
  <c r="O90" i="1"/>
  <c r="P89" i="1"/>
  <c r="O89" i="1"/>
  <c r="P88" i="1"/>
  <c r="O88" i="1"/>
  <c r="P87" i="1"/>
  <c r="O87" i="1"/>
  <c r="P86" i="1"/>
  <c r="O86" i="1"/>
  <c r="P85" i="1"/>
  <c r="O85" i="1"/>
  <c r="P84" i="1"/>
  <c r="O84" i="1"/>
  <c r="P83" i="1"/>
  <c r="O83" i="1"/>
  <c r="P82" i="1"/>
  <c r="O82" i="1"/>
  <c r="P81" i="1"/>
  <c r="O81" i="1"/>
  <c r="P80" i="1"/>
  <c r="O80" i="1"/>
  <c r="P79" i="1"/>
  <c r="O79" i="1"/>
  <c r="P78" i="1"/>
  <c r="O78" i="1"/>
  <c r="P77" i="1"/>
  <c r="O77" i="1"/>
  <c r="P76" i="1"/>
  <c r="O76" i="1"/>
  <c r="P75" i="1"/>
  <c r="O75" i="1"/>
  <c r="P74" i="1"/>
  <c r="O74" i="1"/>
  <c r="P73" i="1"/>
  <c r="O73" i="1"/>
  <c r="P72" i="1"/>
  <c r="O72" i="1"/>
  <c r="P71" i="1"/>
  <c r="O71" i="1"/>
  <c r="P70" i="1"/>
  <c r="O70" i="1"/>
  <c r="P69" i="1"/>
  <c r="O69" i="1"/>
  <c r="P68" i="1"/>
  <c r="O68" i="1"/>
  <c r="P67" i="1"/>
  <c r="O67" i="1"/>
  <c r="P66" i="1"/>
  <c r="O66" i="1"/>
  <c r="P65" i="1"/>
  <c r="O65" i="1"/>
  <c r="P64" i="1"/>
  <c r="O64" i="1"/>
  <c r="P63" i="1"/>
  <c r="O63" i="1"/>
  <c r="P62" i="1"/>
  <c r="O62" i="1"/>
  <c r="P61" i="1"/>
  <c r="O61" i="1"/>
  <c r="P60" i="1"/>
  <c r="O60" i="1"/>
  <c r="P59" i="1"/>
  <c r="O59" i="1"/>
  <c r="P58" i="1"/>
  <c r="O58" i="1"/>
  <c r="P57" i="1"/>
  <c r="O57" i="1"/>
  <c r="P56" i="1"/>
  <c r="O56" i="1"/>
  <c r="P55" i="1"/>
  <c r="O55" i="1"/>
  <c r="P54" i="1"/>
  <c r="O54" i="1"/>
  <c r="P53" i="1"/>
  <c r="O53" i="1"/>
  <c r="P52" i="1"/>
  <c r="O52" i="1"/>
  <c r="P51" i="1"/>
  <c r="O51" i="1"/>
  <c r="P50" i="1"/>
  <c r="O50" i="1"/>
  <c r="P49" i="1"/>
  <c r="O49" i="1"/>
  <c r="P48" i="1"/>
  <c r="O48" i="1"/>
  <c r="P47" i="1"/>
  <c r="O47" i="1"/>
  <c r="P46" i="1"/>
  <c r="O46" i="1"/>
  <c r="P45" i="1"/>
  <c r="O45" i="1"/>
  <c r="P44" i="1"/>
  <c r="O44" i="1"/>
  <c r="P43" i="1"/>
  <c r="O43" i="1"/>
  <c r="P42" i="1"/>
  <c r="O42" i="1"/>
  <c r="P41" i="1"/>
  <c r="O41" i="1"/>
  <c r="P40" i="1"/>
  <c r="O40" i="1"/>
  <c r="P39" i="1"/>
  <c r="O39" i="1"/>
  <c r="P38" i="1"/>
  <c r="O38" i="1"/>
  <c r="P37" i="1"/>
  <c r="O37" i="1"/>
  <c r="P36" i="1"/>
  <c r="O36" i="1"/>
  <c r="P35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P2" i="1"/>
  <c r="O2" i="1"/>
</calcChain>
</file>

<file path=xl/sharedStrings.xml><?xml version="1.0" encoding="utf-8"?>
<sst xmlns="http://schemas.openxmlformats.org/spreadsheetml/2006/main" count="1915" uniqueCount="114">
  <si>
    <t>iso3c</t>
  </si>
  <si>
    <t>year</t>
  </si>
  <si>
    <t>country.IDEA</t>
  </si>
  <si>
    <t>BLPI</t>
  </si>
  <si>
    <t>PF</t>
  </si>
  <si>
    <t>RS</t>
  </si>
  <si>
    <t>OS</t>
  </si>
  <si>
    <t>PFR Index</t>
  </si>
  <si>
    <t>CoC</t>
  </si>
  <si>
    <t>lifeexpectancy</t>
  </si>
  <si>
    <t>GDP</t>
  </si>
  <si>
    <t>ruralpop</t>
  </si>
  <si>
    <t>wefji</t>
  </si>
  <si>
    <t>PI-%</t>
  </si>
  <si>
    <t>PI-USD</t>
  </si>
  <si>
    <t>ARG</t>
  </si>
  <si>
    <t>Argentina</t>
  </si>
  <si>
    <t>Control of Corruption</t>
  </si>
  <si>
    <t>RANKING</t>
  </si>
  <si>
    <t>BOL</t>
  </si>
  <si>
    <t>Bolivia</t>
  </si>
  <si>
    <t>BRA</t>
  </si>
  <si>
    <t>Brazil</t>
  </si>
  <si>
    <t>JI</t>
  </si>
  <si>
    <t>CHL</t>
  </si>
  <si>
    <t>Chile</t>
  </si>
  <si>
    <t>COL</t>
  </si>
  <si>
    <t>Colombia</t>
  </si>
  <si>
    <t>CRI</t>
  </si>
  <si>
    <t>Costa Rica</t>
  </si>
  <si>
    <t>DOM</t>
  </si>
  <si>
    <t>Dominican Republic</t>
  </si>
  <si>
    <t>ECU</t>
  </si>
  <si>
    <t>Ecuador</t>
  </si>
  <si>
    <t>GTM</t>
  </si>
  <si>
    <t>Guatemala</t>
  </si>
  <si>
    <t>HND</t>
  </si>
  <si>
    <t>Honduras</t>
  </si>
  <si>
    <t>MEX</t>
  </si>
  <si>
    <t>Mexico</t>
  </si>
  <si>
    <t>NIC</t>
  </si>
  <si>
    <t>Nicaragua</t>
  </si>
  <si>
    <t>PAN</t>
  </si>
  <si>
    <t>Panama</t>
  </si>
  <si>
    <t>PER</t>
  </si>
  <si>
    <t>Peru</t>
  </si>
  <si>
    <t>PRY</t>
  </si>
  <si>
    <t>Paraguay</t>
  </si>
  <si>
    <t>SLV</t>
  </si>
  <si>
    <t>El Salvador</t>
  </si>
  <si>
    <t>URY</t>
  </si>
  <si>
    <t>Uruguay</t>
  </si>
  <si>
    <t>NA</t>
  </si>
  <si>
    <t>VEN</t>
  </si>
  <si>
    <t>Venezuela (Bolivarian Republic of)</t>
  </si>
  <si>
    <t>Column Labels</t>
  </si>
  <si>
    <t>Grand Total</t>
  </si>
  <si>
    <t>Row Labels</t>
  </si>
  <si>
    <t>Average of PFR Index</t>
  </si>
  <si>
    <t>LA Average</t>
  </si>
  <si>
    <t>Average of Control of Corruption</t>
  </si>
  <si>
    <t>CHL - PI</t>
  </si>
  <si>
    <t>LA Average - USD</t>
  </si>
  <si>
    <t>LA Average - %GDP</t>
  </si>
  <si>
    <t>CHL - %GDP</t>
  </si>
  <si>
    <t>Total Average of BLPI</t>
  </si>
  <si>
    <t>Total Average of PF</t>
  </si>
  <si>
    <t>Total Average of RS</t>
  </si>
  <si>
    <t>Total Average of OS</t>
  </si>
  <si>
    <t>Total Average of PFR Index</t>
  </si>
  <si>
    <t>PFR</t>
  </si>
  <si>
    <t>Diff. CHL LA mean</t>
  </si>
  <si>
    <t>LA mean</t>
  </si>
  <si>
    <t>CHL - LA mean</t>
  </si>
  <si>
    <t>Total Average of CoC</t>
  </si>
  <si>
    <t>Average of CoC</t>
  </si>
  <si>
    <t>Total Average of PI-%</t>
  </si>
  <si>
    <t>Average of PI-%</t>
  </si>
  <si>
    <t>Total Average of wefji</t>
  </si>
  <si>
    <t>Average of wefji</t>
  </si>
  <si>
    <t>ARG - %GDP</t>
  </si>
  <si>
    <t>MEX - %GDP</t>
  </si>
  <si>
    <t>LA achievers</t>
  </si>
  <si>
    <t>LA achiever</t>
  </si>
  <si>
    <t>Venezuela</t>
  </si>
  <si>
    <t>Country</t>
  </si>
  <si>
    <t>Variables Equilibrium Model for 2015</t>
  </si>
  <si>
    <t>Ranking relative to Latin America</t>
  </si>
  <si>
    <t>Sum of BLPI</t>
  </si>
  <si>
    <t>Total Sum of BLPI</t>
  </si>
  <si>
    <t>Total Sum of PF</t>
  </si>
  <si>
    <t>Sum of PF</t>
  </si>
  <si>
    <t>Total Sum of RS</t>
  </si>
  <si>
    <t>Sum of RS</t>
  </si>
  <si>
    <t>Total Sum of OS</t>
  </si>
  <si>
    <t>Sum of OS</t>
  </si>
  <si>
    <t>ARG - LA mean</t>
  </si>
  <si>
    <t>MEX - LA mean</t>
  </si>
  <si>
    <t>Variables Equilibrium Model for 2006-2015</t>
  </si>
  <si>
    <t>4/18</t>
  </si>
  <si>
    <t>5/18</t>
  </si>
  <si>
    <t>1/18</t>
  </si>
  <si>
    <t>2/18</t>
  </si>
  <si>
    <t>3/18</t>
  </si>
  <si>
    <t>9/18</t>
  </si>
  <si>
    <t>6/18</t>
  </si>
  <si>
    <t>10/18</t>
  </si>
  <si>
    <t>7/18</t>
  </si>
  <si>
    <t>11/18</t>
  </si>
  <si>
    <t>13/18</t>
  </si>
  <si>
    <t>14/18</t>
  </si>
  <si>
    <t>8/18</t>
  </si>
  <si>
    <t>Etiquetas de columna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</si>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</sst>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$&quot;#,##0"/>
    <numFmt numFmtId="165" formatCode="0.0"/>
    <numFmt numFmtId="166" formatCode="_(&quot;$&quot;* #,##0.0_);_(&quot;$&quot;* \(#,##0.0\);_(&quot;$&quot;* &quot;-&quot;??_);_(@_)"/>
    <numFmt numFmtId="167" formatCode="_(&quot;$&quot;* #,##0_);_(&quot;$&quot;* \(#,##0\);_(&quot;$&quot;* &quot;-&quot;??_);_(@_)"/>
    <numFmt numFmtId="168" formatCode="0.0%"/>
  </numFmts>
  <fonts count="24" x14ac:knownFonts="1">
    <font>
      <sz val="10"/>
      <color rgb="FF000000"/>
      <name val="Arial"/>
    </font>
    <font>
      <b/>
      <sz val="12"/>
      <color rgb="FF000000"/>
      <name val="Calibri"/>
      <family val="2"/>
    </font>
    <font>
      <b/>
      <sz val="10"/>
      <name val="Arial"/>
      <family val="2"/>
    </font>
    <font>
      <sz val="12"/>
      <color rgb="FF000000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Arial"/>
    </font>
    <font>
      <sz val="10"/>
      <color rgb="FF000000"/>
      <name val="Cambria"/>
      <family val="1"/>
    </font>
    <font>
      <sz val="14"/>
      <color rgb="FF000000"/>
      <name val="Cambria"/>
      <family val="1"/>
    </font>
    <font>
      <b/>
      <sz val="12"/>
      <color rgb="FF00B0F0"/>
      <name val="Cambria"/>
      <family val="1"/>
    </font>
    <font>
      <sz val="12"/>
      <color rgb="FF000000"/>
      <name val="Cambria"/>
      <family val="1"/>
    </font>
    <font>
      <sz val="12"/>
      <name val="Cambria"/>
      <family val="1"/>
    </font>
    <font>
      <b/>
      <sz val="12"/>
      <color rgb="FFFF0000"/>
      <name val="Cambria"/>
      <family val="1"/>
    </font>
    <font>
      <b/>
      <sz val="12"/>
      <color rgb="FF00B050"/>
      <name val="Cambria"/>
      <family val="1"/>
    </font>
    <font>
      <b/>
      <sz val="14"/>
      <color rgb="FF000000"/>
      <name val="Cambria"/>
      <family val="1"/>
    </font>
    <font>
      <b/>
      <sz val="14"/>
      <name val="Cambria"/>
      <family val="1"/>
    </font>
    <font>
      <b/>
      <sz val="14"/>
      <color rgb="FF00B0F0"/>
      <name val="Cambria"/>
      <family val="1"/>
    </font>
    <font>
      <b/>
      <sz val="14"/>
      <color rgb="FFFF0000"/>
      <name val="Cambria"/>
      <family val="1"/>
    </font>
    <font>
      <b/>
      <sz val="14"/>
      <color rgb="FF00B050"/>
      <name val="Cambria"/>
      <family val="1"/>
    </font>
    <font>
      <b/>
      <sz val="18"/>
      <color rgb="FFFF0000"/>
      <name val="Cambria"/>
      <family val="1"/>
    </font>
    <font>
      <u/>
      <sz val="10"/>
      <color theme="10"/>
      <name val="Arial"/>
    </font>
    <font>
      <u/>
      <sz val="10"/>
      <color theme="11"/>
      <name val="Arial"/>
    </font>
    <font>
      <sz val="14"/>
      <color rgb="FF00B0F0"/>
      <name val="Cambria"/>
    </font>
  </fonts>
  <fills count="7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9DAF8"/>
      </patternFill>
    </fill>
  </fills>
  <borders count="2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0">
    <xf numFmtId="0" fontId="0" fillId="0" borderId="0"/>
    <xf numFmtId="9" fontId="5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21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2" borderId="0" xfId="0" applyFont="1" applyFill="1" applyBorder="1"/>
    <xf numFmtId="0" fontId="2" fillId="0" borderId="0" xfId="0" applyFont="1"/>
    <xf numFmtId="0" fontId="3" fillId="0" borderId="0" xfId="0" applyFont="1" applyAlignment="1">
      <alignment horizontal="center"/>
    </xf>
    <xf numFmtId="11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Border="1" applyAlignment="1">
      <alignment horizontal="center"/>
    </xf>
    <xf numFmtId="164" fontId="4" fillId="2" borderId="0" xfId="0" applyNumberFormat="1" applyFont="1" applyFill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2" xfId="0" applyFont="1" applyBorder="1"/>
    <xf numFmtId="0" fontId="1" fillId="3" borderId="2" xfId="0" applyFont="1" applyFill="1" applyBorder="1" applyAlignment="1">
      <alignment horizontal="center"/>
    </xf>
    <xf numFmtId="0" fontId="0" fillId="0" borderId="0" xfId="0" applyFont="1"/>
    <xf numFmtId="0" fontId="2" fillId="3" borderId="2" xfId="0" applyFont="1" applyFill="1" applyBorder="1"/>
    <xf numFmtId="0" fontId="2" fillId="0" borderId="3" xfId="0" applyFont="1" applyBorder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0" fontId="4" fillId="0" borderId="5" xfId="0" applyFont="1" applyBorder="1"/>
    <xf numFmtId="0" fontId="4" fillId="3" borderId="5" xfId="0" applyFont="1" applyFill="1" applyBorder="1" applyAlignment="1">
      <alignment horizontal="center"/>
    </xf>
    <xf numFmtId="0" fontId="4" fillId="0" borderId="6" xfId="0" applyFont="1" applyBorder="1"/>
    <xf numFmtId="0" fontId="3" fillId="0" borderId="7" xfId="0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0" borderId="8" xfId="0" applyFont="1" applyBorder="1"/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2" fontId="3" fillId="0" borderId="10" xfId="0" applyNumberFormat="1" applyFont="1" applyBorder="1" applyAlignment="1">
      <alignment horizontal="center"/>
    </xf>
    <xf numFmtId="0" fontId="4" fillId="0" borderId="10" xfId="0" applyFont="1" applyBorder="1"/>
    <xf numFmtId="0" fontId="4" fillId="3" borderId="10" xfId="0" applyFont="1" applyFill="1" applyBorder="1" applyAlignment="1">
      <alignment horizontal="center"/>
    </xf>
    <xf numFmtId="0" fontId="4" fillId="0" borderId="11" xfId="0" applyFont="1" applyBorder="1"/>
    <xf numFmtId="0" fontId="4" fillId="2" borderId="0" xfId="0" applyFont="1" applyFill="1" applyBorder="1"/>
    <xf numFmtId="0" fontId="4" fillId="3" borderId="0" xfId="0" applyFont="1" applyFill="1" applyBorder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9" fontId="0" fillId="0" borderId="0" xfId="0" applyNumberFormat="1" applyFont="1" applyAlignment="1"/>
    <xf numFmtId="165" fontId="0" fillId="0" borderId="0" xfId="0" applyNumberFormat="1" applyFont="1" applyAlignment="1"/>
    <xf numFmtId="165" fontId="7" fillId="4" borderId="13" xfId="0" applyNumberFormat="1" applyFont="1" applyFill="1" applyBorder="1" applyAlignment="1"/>
    <xf numFmtId="166" fontId="0" fillId="0" borderId="0" xfId="0" applyNumberFormat="1" applyFont="1" applyAlignment="1"/>
    <xf numFmtId="167" fontId="0" fillId="0" borderId="0" xfId="0" applyNumberFormat="1" applyFont="1" applyAlignment="1"/>
    <xf numFmtId="0" fontId="6" fillId="4" borderId="12" xfId="0" applyFont="1" applyFill="1" applyBorder="1"/>
    <xf numFmtId="167" fontId="6" fillId="4" borderId="13" xfId="0" applyNumberFormat="1" applyFont="1" applyFill="1" applyBorder="1" applyAlignment="1"/>
    <xf numFmtId="0" fontId="6" fillId="4" borderId="0" xfId="0" applyFont="1" applyFill="1"/>
    <xf numFmtId="0" fontId="6" fillId="4" borderId="13" xfId="0" applyFont="1" applyFill="1" applyBorder="1" applyAlignment="1">
      <alignment horizontal="left"/>
    </xf>
    <xf numFmtId="165" fontId="6" fillId="4" borderId="12" xfId="0" applyNumberFormat="1" applyFont="1" applyFill="1" applyBorder="1" applyAlignment="1"/>
    <xf numFmtId="165" fontId="6" fillId="4" borderId="13" xfId="0" applyNumberFormat="1" applyFont="1" applyFill="1" applyBorder="1" applyAlignment="1"/>
    <xf numFmtId="0" fontId="6" fillId="4" borderId="12" xfId="0" applyFont="1" applyFill="1" applyBorder="1" applyAlignment="1"/>
    <xf numFmtId="168" fontId="0" fillId="0" borderId="0" xfId="1" applyNumberFormat="1" applyFont="1" applyAlignment="1"/>
    <xf numFmtId="0" fontId="5" fillId="0" borderId="0" xfId="0" applyFont="1" applyAlignment="1"/>
    <xf numFmtId="165" fontId="6" fillId="4" borderId="0" xfId="0" applyNumberFormat="1" applyFont="1" applyFill="1" applyAlignment="1"/>
    <xf numFmtId="0" fontId="0" fillId="0" borderId="0" xfId="0" applyFont="1" applyAlignment="1">
      <alignment horizontal="center" wrapText="1"/>
    </xf>
    <xf numFmtId="0" fontId="6" fillId="4" borderId="12" xfId="0" applyFont="1" applyFill="1" applyBorder="1" applyAlignment="1">
      <alignment horizontal="center" wrapText="1"/>
    </xf>
    <xf numFmtId="165" fontId="6" fillId="4" borderId="12" xfId="0" applyNumberFormat="1" applyFont="1" applyFill="1" applyBorder="1" applyAlignment="1">
      <alignment horizontal="center" wrapText="1"/>
    </xf>
    <xf numFmtId="0" fontId="0" fillId="0" borderId="0" xfId="0" applyFont="1" applyAlignment="1">
      <alignment wrapText="1"/>
    </xf>
    <xf numFmtId="0" fontId="7" fillId="4" borderId="0" xfId="0" applyFont="1" applyFill="1" applyBorder="1" applyAlignment="1">
      <alignment wrapText="1"/>
    </xf>
    <xf numFmtId="165" fontId="7" fillId="4" borderId="0" xfId="0" applyNumberFormat="1" applyFont="1" applyFill="1" applyBorder="1" applyAlignment="1">
      <alignment wrapText="1"/>
    </xf>
    <xf numFmtId="165" fontId="0" fillId="0" borderId="15" xfId="0" applyNumberFormat="1" applyFont="1" applyBorder="1" applyAlignment="1"/>
    <xf numFmtId="165" fontId="0" fillId="0" borderId="16" xfId="0" applyNumberFormat="1" applyFont="1" applyBorder="1" applyAlignment="1"/>
    <xf numFmtId="165" fontId="0" fillId="0" borderId="17" xfId="0" applyNumberFormat="1" applyFont="1" applyBorder="1" applyAlignment="1"/>
    <xf numFmtId="0" fontId="6" fillId="4" borderId="18" xfId="0" applyFont="1" applyFill="1" applyBorder="1"/>
    <xf numFmtId="0" fontId="6" fillId="4" borderId="19" xfId="0" applyFont="1" applyFill="1" applyBorder="1"/>
    <xf numFmtId="0" fontId="6" fillId="4" borderId="20" xfId="0" applyFont="1" applyFill="1" applyBorder="1"/>
    <xf numFmtId="165" fontId="6" fillId="4" borderId="21" xfId="0" applyNumberFormat="1" applyFont="1" applyFill="1" applyBorder="1" applyAlignment="1"/>
    <xf numFmtId="165" fontId="6" fillId="4" borderId="0" xfId="0" applyNumberFormat="1" applyFont="1" applyFill="1" applyBorder="1" applyAlignment="1"/>
    <xf numFmtId="165" fontId="7" fillId="4" borderId="0" xfId="0" applyNumberFormat="1" applyFont="1" applyFill="1" applyBorder="1" applyAlignment="1"/>
    <xf numFmtId="165" fontId="7" fillId="4" borderId="22" xfId="0" applyNumberFormat="1" applyFont="1" applyFill="1" applyBorder="1" applyAlignment="1"/>
    <xf numFmtId="0" fontId="7" fillId="4" borderId="21" xfId="0" applyFont="1" applyFill="1" applyBorder="1" applyAlignment="1">
      <alignment wrapText="1"/>
    </xf>
    <xf numFmtId="0" fontId="7" fillId="4" borderId="22" xfId="0" applyFont="1" applyFill="1" applyBorder="1" applyAlignment="1">
      <alignment wrapText="1"/>
    </xf>
    <xf numFmtId="0" fontId="8" fillId="5" borderId="15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 wrapText="1"/>
    </xf>
    <xf numFmtId="0" fontId="10" fillId="5" borderId="14" xfId="0" applyFont="1" applyFill="1" applyBorder="1" applyAlignment="1">
      <alignment horizontal="center" vertical="center"/>
    </xf>
    <xf numFmtId="9" fontId="10" fillId="5" borderId="16" xfId="1" applyFont="1" applyFill="1" applyBorder="1" applyAlignment="1">
      <alignment horizontal="center" vertical="center"/>
    </xf>
    <xf numFmtId="2" fontId="10" fillId="5" borderId="16" xfId="0" applyNumberFormat="1" applyFont="1" applyFill="1" applyBorder="1" applyAlignment="1">
      <alignment horizontal="center" vertical="center"/>
    </xf>
    <xf numFmtId="165" fontId="10" fillId="5" borderId="16" xfId="0" applyNumberFormat="1" applyFont="1" applyFill="1" applyBorder="1" applyAlignment="1">
      <alignment horizontal="center" vertical="center"/>
    </xf>
    <xf numFmtId="0" fontId="10" fillId="6" borderId="15" xfId="0" applyFont="1" applyFill="1" applyBorder="1" applyAlignment="1">
      <alignment horizontal="center" vertical="center"/>
    </xf>
    <xf numFmtId="0" fontId="10" fillId="6" borderId="16" xfId="0" applyFont="1" applyFill="1" applyBorder="1" applyAlignment="1">
      <alignment horizontal="center" vertical="center"/>
    </xf>
    <xf numFmtId="0" fontId="10" fillId="6" borderId="17" xfId="0" applyFont="1" applyFill="1" applyBorder="1" applyAlignment="1">
      <alignment horizontal="center" vertical="center"/>
    </xf>
    <xf numFmtId="0" fontId="11" fillId="5" borderId="23" xfId="0" applyFont="1" applyFill="1" applyBorder="1" applyAlignment="1">
      <alignment horizontal="center" vertical="center"/>
    </xf>
    <xf numFmtId="9" fontId="11" fillId="5" borderId="0" xfId="1" applyFont="1" applyFill="1" applyAlignment="1">
      <alignment horizontal="center" vertical="center"/>
    </xf>
    <xf numFmtId="2" fontId="11" fillId="5" borderId="0" xfId="0" applyNumberFormat="1" applyFont="1" applyFill="1" applyAlignment="1">
      <alignment horizontal="center" vertical="center"/>
    </xf>
    <xf numFmtId="165" fontId="11" fillId="5" borderId="0" xfId="0" applyNumberFormat="1" applyFont="1" applyFill="1" applyAlignment="1">
      <alignment horizontal="center" vertical="center"/>
    </xf>
    <xf numFmtId="0" fontId="12" fillId="6" borderId="21" xfId="0" applyFont="1" applyFill="1" applyBorder="1" applyAlignment="1">
      <alignment horizontal="center" vertical="center"/>
    </xf>
    <xf numFmtId="0" fontId="12" fillId="6" borderId="0" xfId="0" applyFont="1" applyFill="1" applyBorder="1" applyAlignment="1">
      <alignment horizontal="center" vertical="center"/>
    </xf>
    <xf numFmtId="0" fontId="12" fillId="6" borderId="22" xfId="0" applyFont="1" applyFill="1" applyBorder="1" applyAlignment="1">
      <alignment horizontal="center" vertical="center"/>
    </xf>
    <xf numFmtId="0" fontId="13" fillId="5" borderId="14" xfId="0" applyFont="1" applyFill="1" applyBorder="1" applyAlignment="1">
      <alignment horizontal="center" vertical="center"/>
    </xf>
    <xf numFmtId="9" fontId="13" fillId="5" borderId="16" xfId="1" applyFont="1" applyFill="1" applyBorder="1" applyAlignment="1">
      <alignment horizontal="center" vertical="center"/>
    </xf>
    <xf numFmtId="2" fontId="13" fillId="5" borderId="16" xfId="0" applyNumberFormat="1" applyFont="1" applyFill="1" applyBorder="1" applyAlignment="1">
      <alignment horizontal="center" vertical="center"/>
    </xf>
    <xf numFmtId="165" fontId="13" fillId="5" borderId="16" xfId="0" applyNumberFormat="1" applyFont="1" applyFill="1" applyBorder="1" applyAlignment="1">
      <alignment horizontal="center" vertical="center"/>
    </xf>
    <xf numFmtId="0" fontId="13" fillId="6" borderId="15" xfId="0" applyFont="1" applyFill="1" applyBorder="1" applyAlignment="1">
      <alignment horizontal="center" vertical="center"/>
    </xf>
    <xf numFmtId="0" fontId="13" fillId="6" borderId="16" xfId="0" applyFont="1" applyFill="1" applyBorder="1" applyAlignment="1">
      <alignment horizontal="center" vertical="center"/>
    </xf>
    <xf numFmtId="0" fontId="13" fillId="6" borderId="17" xfId="0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center" vertical="center"/>
    </xf>
    <xf numFmtId="9" fontId="14" fillId="5" borderId="16" xfId="1" applyFont="1" applyFill="1" applyBorder="1" applyAlignment="1">
      <alignment horizontal="center" vertical="center"/>
    </xf>
    <xf numFmtId="2" fontId="14" fillId="5" borderId="16" xfId="0" applyNumberFormat="1" applyFont="1" applyFill="1" applyBorder="1" applyAlignment="1">
      <alignment horizontal="center" vertical="center"/>
    </xf>
    <xf numFmtId="165" fontId="14" fillId="5" borderId="16" xfId="0" applyNumberFormat="1" applyFont="1" applyFill="1" applyBorder="1" applyAlignment="1">
      <alignment horizontal="center" vertical="center"/>
    </xf>
    <xf numFmtId="0" fontId="14" fillId="6" borderId="15" xfId="0" applyFont="1" applyFill="1" applyBorder="1" applyAlignment="1">
      <alignment horizontal="center" vertical="center"/>
    </xf>
    <xf numFmtId="0" fontId="14" fillId="6" borderId="16" xfId="0" applyFont="1" applyFill="1" applyBorder="1" applyAlignment="1">
      <alignment horizontal="center" vertical="center"/>
    </xf>
    <xf numFmtId="0" fontId="14" fillId="6" borderId="1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9" fontId="11" fillId="5" borderId="10" xfId="1" applyFont="1" applyFill="1" applyBorder="1" applyAlignment="1">
      <alignment horizontal="center" vertical="center"/>
    </xf>
    <xf numFmtId="2" fontId="11" fillId="5" borderId="10" xfId="0" applyNumberFormat="1" applyFont="1" applyFill="1" applyBorder="1" applyAlignment="1">
      <alignment horizontal="center" vertical="center"/>
    </xf>
    <xf numFmtId="165" fontId="11" fillId="5" borderId="10" xfId="0" applyNumberFormat="1" applyFont="1" applyFill="1" applyBorder="1" applyAlignment="1">
      <alignment horizontal="center" vertical="center"/>
    </xf>
    <xf numFmtId="0" fontId="12" fillId="6" borderId="25" xfId="0" applyFont="1" applyFill="1" applyBorder="1" applyAlignment="1">
      <alignment horizontal="center" vertical="center"/>
    </xf>
    <xf numFmtId="0" fontId="12" fillId="6" borderId="26" xfId="0" applyFont="1" applyFill="1" applyBorder="1" applyAlignment="1">
      <alignment horizontal="center" vertical="center"/>
    </xf>
    <xf numFmtId="0" fontId="12" fillId="6" borderId="27" xfId="0" applyFont="1" applyFill="1" applyBorder="1" applyAlignment="1">
      <alignment horizontal="center" vertical="center"/>
    </xf>
    <xf numFmtId="9" fontId="11" fillId="5" borderId="0" xfId="1" applyFont="1" applyFill="1" applyBorder="1" applyAlignment="1">
      <alignment horizontal="center" vertical="center"/>
    </xf>
    <xf numFmtId="2" fontId="11" fillId="5" borderId="0" xfId="0" applyNumberFormat="1" applyFont="1" applyFill="1" applyBorder="1" applyAlignment="1">
      <alignment horizontal="center" vertical="center"/>
    </xf>
    <xf numFmtId="165" fontId="11" fillId="5" borderId="0" xfId="0" applyNumberFormat="1" applyFont="1" applyFill="1" applyBorder="1" applyAlignment="1">
      <alignment horizontal="center" vertical="center"/>
    </xf>
    <xf numFmtId="9" fontId="11" fillId="5" borderId="26" xfId="1" applyFont="1" applyFill="1" applyBorder="1" applyAlignment="1">
      <alignment horizontal="center" vertical="center"/>
    </xf>
    <xf numFmtId="2" fontId="11" fillId="5" borderId="26" xfId="0" applyNumberFormat="1" applyFont="1" applyFill="1" applyBorder="1" applyAlignment="1">
      <alignment horizontal="center" vertical="center"/>
    </xf>
    <xf numFmtId="165" fontId="11" fillId="5" borderId="26" xfId="0" applyNumberFormat="1" applyFont="1" applyFill="1" applyBorder="1" applyAlignment="1">
      <alignment horizontal="center" vertical="center"/>
    </xf>
    <xf numFmtId="0" fontId="15" fillId="5" borderId="23" xfId="0" applyFont="1" applyFill="1" applyBorder="1" applyAlignment="1">
      <alignment horizontal="center" vertical="center" wrapText="1"/>
    </xf>
    <xf numFmtId="0" fontId="15" fillId="5" borderId="0" xfId="0" applyFont="1" applyFill="1" applyBorder="1" applyAlignment="1">
      <alignment horizontal="center" vertical="center" wrapText="1"/>
    </xf>
    <xf numFmtId="0" fontId="15" fillId="6" borderId="21" xfId="0" applyFont="1" applyFill="1" applyBorder="1" applyAlignment="1">
      <alignment horizontal="center" vertical="center" wrapText="1"/>
    </xf>
    <xf numFmtId="0" fontId="15" fillId="6" borderId="0" xfId="0" applyFont="1" applyFill="1" applyBorder="1" applyAlignment="1">
      <alignment horizontal="center" vertical="center" wrapText="1"/>
    </xf>
    <xf numFmtId="0" fontId="16" fillId="6" borderId="0" xfId="0" applyFont="1" applyFill="1" applyBorder="1" applyAlignment="1">
      <alignment horizontal="center" vertical="center" wrapText="1"/>
    </xf>
    <xf numFmtId="0" fontId="16" fillId="6" borderId="22" xfId="0" applyFont="1" applyFill="1" applyBorder="1" applyAlignment="1">
      <alignment horizontal="center" vertical="center" wrapText="1"/>
    </xf>
    <xf numFmtId="0" fontId="15" fillId="5" borderId="14" xfId="0" applyFont="1" applyFill="1" applyBorder="1" applyAlignment="1">
      <alignment horizontal="center" vertical="center"/>
    </xf>
    <xf numFmtId="0" fontId="15" fillId="5" borderId="16" xfId="0" applyFont="1" applyFill="1" applyBorder="1" applyAlignment="1">
      <alignment horizontal="center" vertical="center"/>
    </xf>
    <xf numFmtId="0" fontId="15" fillId="6" borderId="15" xfId="0" applyFont="1" applyFill="1" applyBorder="1" applyAlignment="1">
      <alignment horizontal="center" vertical="center"/>
    </xf>
    <xf numFmtId="0" fontId="15" fillId="6" borderId="16" xfId="0" applyFont="1" applyFill="1" applyBorder="1" applyAlignment="1">
      <alignment horizontal="center" vertical="center"/>
    </xf>
    <xf numFmtId="0" fontId="16" fillId="6" borderId="16" xfId="0" applyFont="1" applyFill="1" applyBorder="1" applyAlignment="1">
      <alignment horizontal="center" vertical="center"/>
    </xf>
    <xf numFmtId="0" fontId="16" fillId="6" borderId="17" xfId="0" applyFont="1" applyFill="1" applyBorder="1" applyAlignment="1">
      <alignment horizontal="center" vertical="center"/>
    </xf>
    <xf numFmtId="0" fontId="15" fillId="5" borderId="15" xfId="0" applyFont="1" applyFill="1" applyBorder="1" applyAlignment="1">
      <alignment horizontal="center" vertical="center"/>
    </xf>
    <xf numFmtId="0" fontId="15" fillId="5" borderId="17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17" fillId="5" borderId="14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 vertical="center"/>
    </xf>
    <xf numFmtId="0" fontId="9" fillId="5" borderId="28" xfId="0" applyFont="1" applyFill="1" applyBorder="1" applyAlignment="1">
      <alignment horizontal="center" vertical="center"/>
    </xf>
    <xf numFmtId="9" fontId="9" fillId="5" borderId="19" xfId="1" applyFont="1" applyFill="1" applyBorder="1" applyAlignment="1">
      <alignment horizontal="center" vertical="center"/>
    </xf>
    <xf numFmtId="2" fontId="9" fillId="5" borderId="19" xfId="0" applyNumberFormat="1" applyFont="1" applyFill="1" applyBorder="1" applyAlignment="1">
      <alignment horizontal="center" vertical="center"/>
    </xf>
    <xf numFmtId="0" fontId="17" fillId="6" borderId="18" xfId="0" applyFont="1" applyFill="1" applyBorder="1" applyAlignment="1">
      <alignment horizontal="center" vertical="center"/>
    </xf>
    <xf numFmtId="0" fontId="17" fillId="6" borderId="19" xfId="0" applyFont="1" applyFill="1" applyBorder="1" applyAlignment="1">
      <alignment horizontal="center" vertical="center"/>
    </xf>
    <xf numFmtId="0" fontId="17" fillId="6" borderId="20" xfId="0" applyFont="1" applyFill="1" applyBorder="1" applyAlignment="1">
      <alignment horizontal="center" vertical="center"/>
    </xf>
    <xf numFmtId="0" fontId="9" fillId="5" borderId="23" xfId="0" applyFont="1" applyFill="1" applyBorder="1" applyAlignment="1">
      <alignment horizontal="center" vertical="center"/>
    </xf>
    <xf numFmtId="9" fontId="9" fillId="5" borderId="0" xfId="1" applyFont="1" applyFill="1" applyBorder="1" applyAlignment="1">
      <alignment horizontal="center" vertical="center"/>
    </xf>
    <xf numFmtId="2" fontId="9" fillId="5" borderId="0" xfId="0" applyNumberFormat="1" applyFont="1" applyFill="1" applyBorder="1" applyAlignment="1">
      <alignment horizontal="center" vertical="center"/>
    </xf>
    <xf numFmtId="0" fontId="17" fillId="6" borderId="21" xfId="0" applyFont="1" applyFill="1" applyBorder="1" applyAlignment="1">
      <alignment horizontal="center" vertical="center"/>
    </xf>
    <xf numFmtId="0" fontId="17" fillId="6" borderId="0" xfId="0" applyFont="1" applyFill="1" applyBorder="1" applyAlignment="1">
      <alignment horizontal="center" vertical="center"/>
    </xf>
    <xf numFmtId="0" fontId="17" fillId="6" borderId="22" xfId="0" applyFont="1" applyFill="1" applyBorder="1" applyAlignment="1">
      <alignment horizontal="center" vertical="center"/>
    </xf>
    <xf numFmtId="0" fontId="9" fillId="5" borderId="24" xfId="0" applyFont="1" applyFill="1" applyBorder="1" applyAlignment="1">
      <alignment horizontal="center" vertical="center"/>
    </xf>
    <xf numFmtId="9" fontId="9" fillId="5" borderId="26" xfId="1" applyFont="1" applyFill="1" applyBorder="1" applyAlignment="1">
      <alignment horizontal="center" vertical="center"/>
    </xf>
    <xf numFmtId="2" fontId="9" fillId="5" borderId="26" xfId="0" applyNumberFormat="1" applyFont="1" applyFill="1" applyBorder="1" applyAlignment="1">
      <alignment horizontal="center" vertical="center"/>
    </xf>
    <xf numFmtId="0" fontId="18" fillId="6" borderId="18" xfId="0" applyFont="1" applyFill="1" applyBorder="1" applyAlignment="1">
      <alignment horizontal="center" vertical="center"/>
    </xf>
    <xf numFmtId="0" fontId="18" fillId="6" borderId="19" xfId="0" applyFont="1" applyFill="1" applyBorder="1" applyAlignment="1">
      <alignment horizontal="center" vertical="center"/>
    </xf>
    <xf numFmtId="0" fontId="18" fillId="6" borderId="20" xfId="0" applyFont="1" applyFill="1" applyBorder="1" applyAlignment="1">
      <alignment horizontal="center" vertical="center"/>
    </xf>
    <xf numFmtId="0" fontId="18" fillId="6" borderId="21" xfId="0" applyFont="1" applyFill="1" applyBorder="1" applyAlignment="1">
      <alignment horizontal="center" vertical="center"/>
    </xf>
    <xf numFmtId="0" fontId="18" fillId="6" borderId="0" xfId="0" applyFont="1" applyFill="1" applyBorder="1" applyAlignment="1">
      <alignment horizontal="center" vertical="center"/>
    </xf>
    <xf numFmtId="0" fontId="18" fillId="6" borderId="22" xfId="0" applyFont="1" applyFill="1" applyBorder="1" applyAlignment="1">
      <alignment horizontal="center" vertical="center"/>
    </xf>
    <xf numFmtId="0" fontId="19" fillId="6" borderId="18" xfId="0" applyFont="1" applyFill="1" applyBorder="1" applyAlignment="1">
      <alignment horizontal="center" vertical="center"/>
    </xf>
    <xf numFmtId="0" fontId="19" fillId="6" borderId="19" xfId="0" applyFont="1" applyFill="1" applyBorder="1" applyAlignment="1">
      <alignment horizontal="center" vertical="center"/>
    </xf>
    <xf numFmtId="0" fontId="19" fillId="6" borderId="20" xfId="0" applyFont="1" applyFill="1" applyBorder="1" applyAlignment="1">
      <alignment horizontal="center" vertical="center"/>
    </xf>
    <xf numFmtId="0" fontId="19" fillId="6" borderId="21" xfId="0" applyFont="1" applyFill="1" applyBorder="1" applyAlignment="1">
      <alignment horizontal="center" vertical="center"/>
    </xf>
    <xf numFmtId="0" fontId="19" fillId="6" borderId="0" xfId="0" applyFont="1" applyFill="1" applyBorder="1" applyAlignment="1">
      <alignment horizontal="center" vertical="center"/>
    </xf>
    <xf numFmtId="0" fontId="19" fillId="6" borderId="22" xfId="0" applyFont="1" applyFill="1" applyBorder="1" applyAlignment="1">
      <alignment horizontal="center" vertical="center"/>
    </xf>
    <xf numFmtId="0" fontId="19" fillId="6" borderId="25" xfId="0" applyFont="1" applyFill="1" applyBorder="1" applyAlignment="1">
      <alignment horizontal="center" vertical="center"/>
    </xf>
    <xf numFmtId="0" fontId="19" fillId="6" borderId="26" xfId="0" applyFont="1" applyFill="1" applyBorder="1" applyAlignment="1">
      <alignment horizontal="center" vertical="center"/>
    </xf>
    <xf numFmtId="0" fontId="19" fillId="6" borderId="27" xfId="0" applyFont="1" applyFill="1" applyBorder="1" applyAlignment="1">
      <alignment horizontal="center" vertical="center"/>
    </xf>
    <xf numFmtId="0" fontId="17" fillId="5" borderId="17" xfId="0" applyFont="1" applyFill="1" applyBorder="1" applyAlignment="1">
      <alignment horizontal="center" vertical="center"/>
    </xf>
    <xf numFmtId="0" fontId="9" fillId="5" borderId="20" xfId="0" applyFont="1" applyFill="1" applyBorder="1" applyAlignment="1">
      <alignment horizontal="center" vertical="center"/>
    </xf>
    <xf numFmtId="0" fontId="9" fillId="5" borderId="22" xfId="0" applyFont="1" applyFill="1" applyBorder="1" applyAlignment="1">
      <alignment horizontal="center" vertical="center"/>
    </xf>
    <xf numFmtId="0" fontId="9" fillId="5" borderId="27" xfId="0" applyFont="1" applyFill="1" applyBorder="1" applyAlignment="1">
      <alignment horizontal="center" vertical="center"/>
    </xf>
    <xf numFmtId="0" fontId="18" fillId="5" borderId="24" xfId="0" applyFont="1" applyFill="1" applyBorder="1" applyAlignment="1">
      <alignment horizontal="center" vertical="center"/>
    </xf>
    <xf numFmtId="0" fontId="20" fillId="5" borderId="27" xfId="0" applyFont="1" applyFill="1" applyBorder="1" applyAlignment="1">
      <alignment horizontal="center" vertical="center"/>
    </xf>
    <xf numFmtId="0" fontId="19" fillId="5" borderId="24" xfId="0" applyFont="1" applyFill="1" applyBorder="1" applyAlignment="1">
      <alignment horizontal="center" vertical="center"/>
    </xf>
    <xf numFmtId="0" fontId="19" fillId="5" borderId="27" xfId="0" applyFont="1" applyFill="1" applyBorder="1" applyAlignment="1">
      <alignment horizontal="center" vertical="center"/>
    </xf>
    <xf numFmtId="0" fontId="9" fillId="5" borderId="15" xfId="0" applyFont="1" applyFill="1" applyBorder="1" applyAlignment="1">
      <alignment horizontal="center" vertical="center"/>
    </xf>
    <xf numFmtId="0" fontId="9" fillId="5" borderId="16" xfId="0" applyFont="1" applyFill="1" applyBorder="1" applyAlignment="1">
      <alignment horizontal="center" vertical="center"/>
    </xf>
    <xf numFmtId="0" fontId="9" fillId="5" borderId="17" xfId="0" applyFont="1" applyFill="1" applyBorder="1" applyAlignment="1">
      <alignment horizontal="center" vertical="center"/>
    </xf>
    <xf numFmtId="0" fontId="15" fillId="5" borderId="16" xfId="0" applyFont="1" applyFill="1" applyBorder="1" applyAlignment="1">
      <alignment horizontal="center" vertical="center"/>
    </xf>
    <xf numFmtId="0" fontId="9" fillId="5" borderId="15" xfId="0" applyFont="1" applyFill="1" applyBorder="1" applyAlignment="1">
      <alignment horizontal="center" vertical="center"/>
    </xf>
    <xf numFmtId="0" fontId="9" fillId="5" borderId="16" xfId="0" applyFont="1" applyFill="1" applyBorder="1" applyAlignment="1">
      <alignment horizontal="center" vertical="center"/>
    </xf>
    <xf numFmtId="0" fontId="9" fillId="5" borderId="17" xfId="0" applyFont="1" applyFill="1" applyBorder="1" applyAlignment="1">
      <alignment horizontal="center" vertical="center"/>
    </xf>
    <xf numFmtId="0" fontId="15" fillId="5" borderId="25" xfId="0" applyFont="1" applyFill="1" applyBorder="1" applyAlignment="1">
      <alignment horizontal="center" vertical="center"/>
    </xf>
    <xf numFmtId="0" fontId="15" fillId="5" borderId="26" xfId="0" applyFont="1" applyFill="1" applyBorder="1" applyAlignment="1">
      <alignment horizontal="center" vertical="center"/>
    </xf>
    <xf numFmtId="0" fontId="15" fillId="5" borderId="27" xfId="0" applyFont="1" applyFill="1" applyBorder="1" applyAlignment="1">
      <alignment horizontal="center" vertical="center"/>
    </xf>
    <xf numFmtId="0" fontId="15" fillId="5" borderId="0" xfId="0" applyFont="1" applyFill="1" applyBorder="1" applyAlignment="1">
      <alignment horizontal="center" vertical="center"/>
    </xf>
    <xf numFmtId="0" fontId="15" fillId="5" borderId="15" xfId="0" applyFont="1" applyFill="1" applyBorder="1" applyAlignment="1">
      <alignment horizontal="center" vertical="center"/>
    </xf>
    <xf numFmtId="0" fontId="15" fillId="5" borderId="16" xfId="0" applyFont="1" applyFill="1" applyBorder="1" applyAlignment="1">
      <alignment horizontal="center" vertical="center"/>
    </xf>
    <xf numFmtId="0" fontId="15" fillId="5" borderId="17" xfId="0" applyFont="1" applyFill="1" applyBorder="1" applyAlignment="1">
      <alignment horizontal="center" vertical="center"/>
    </xf>
    <xf numFmtId="9" fontId="9" fillId="5" borderId="16" xfId="1" applyFont="1" applyFill="1" applyBorder="1" applyAlignment="1">
      <alignment horizontal="center" vertical="center"/>
    </xf>
    <xf numFmtId="2" fontId="9" fillId="5" borderId="16" xfId="0" applyNumberFormat="1" applyFont="1" applyFill="1" applyBorder="1" applyAlignment="1">
      <alignment horizontal="center" vertical="center"/>
    </xf>
    <xf numFmtId="0" fontId="18" fillId="6" borderId="16" xfId="0" applyFont="1" applyFill="1" applyBorder="1" applyAlignment="1">
      <alignment horizontal="center" vertical="center"/>
    </xf>
    <xf numFmtId="0" fontId="18" fillId="6" borderId="17" xfId="0" applyFont="1" applyFill="1" applyBorder="1" applyAlignment="1">
      <alignment horizontal="center" vertical="center"/>
    </xf>
    <xf numFmtId="0" fontId="17" fillId="6" borderId="16" xfId="0" applyFont="1" applyFill="1" applyBorder="1" applyAlignment="1">
      <alignment horizontal="center" vertical="center"/>
    </xf>
    <xf numFmtId="0" fontId="17" fillId="6" borderId="17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23" fillId="6" borderId="20" xfId="0" applyFont="1" applyFill="1" applyBorder="1" applyAlignment="1">
      <alignment horizontal="center" vertical="center"/>
    </xf>
    <xf numFmtId="0" fontId="23" fillId="6" borderId="21" xfId="0" applyFont="1" applyFill="1" applyBorder="1" applyAlignment="1">
      <alignment horizontal="center" vertical="center"/>
    </xf>
    <xf numFmtId="0" fontId="23" fillId="6" borderId="0" xfId="0" applyFont="1" applyFill="1" applyBorder="1" applyAlignment="1">
      <alignment horizontal="center" vertical="center"/>
    </xf>
    <xf numFmtId="0" fontId="23" fillId="6" borderId="22" xfId="0" applyFont="1" applyFill="1" applyBorder="1" applyAlignment="1">
      <alignment horizontal="center" vertical="center"/>
    </xf>
    <xf numFmtId="0" fontId="15" fillId="5" borderId="28" xfId="0" applyFont="1" applyFill="1" applyBorder="1" applyAlignment="1">
      <alignment horizontal="center" vertical="center"/>
    </xf>
    <xf numFmtId="9" fontId="15" fillId="5" borderId="19" xfId="1" applyFont="1" applyFill="1" applyBorder="1" applyAlignment="1">
      <alignment horizontal="center" vertical="center"/>
    </xf>
    <xf numFmtId="2" fontId="15" fillId="5" borderId="19" xfId="0" applyNumberFormat="1" applyFont="1" applyFill="1" applyBorder="1" applyAlignment="1">
      <alignment horizontal="center" vertical="center"/>
    </xf>
    <xf numFmtId="0" fontId="15" fillId="5" borderId="23" xfId="0" applyFont="1" applyFill="1" applyBorder="1" applyAlignment="1">
      <alignment horizontal="center" vertical="center"/>
    </xf>
    <xf numFmtId="9" fontId="15" fillId="5" borderId="0" xfId="1" applyFont="1" applyFill="1" applyBorder="1" applyAlignment="1">
      <alignment horizontal="center" vertical="center"/>
    </xf>
    <xf numFmtId="2" fontId="15" fillId="5" borderId="0" xfId="0" applyNumberFormat="1" applyFont="1" applyFill="1" applyBorder="1" applyAlignment="1">
      <alignment horizontal="center" vertical="center"/>
    </xf>
    <xf numFmtId="0" fontId="9" fillId="6" borderId="17" xfId="0" applyFont="1" applyFill="1" applyBorder="1" applyAlignment="1">
      <alignment horizontal="center" vertical="center"/>
    </xf>
    <xf numFmtId="0" fontId="23" fillId="6" borderId="25" xfId="0" applyFont="1" applyFill="1" applyBorder="1" applyAlignment="1">
      <alignment horizontal="center" vertical="center"/>
    </xf>
    <xf numFmtId="0" fontId="23" fillId="6" borderId="26" xfId="0" applyFont="1" applyFill="1" applyBorder="1" applyAlignment="1">
      <alignment horizontal="center" vertical="center"/>
    </xf>
    <xf numFmtId="0" fontId="23" fillId="6" borderId="27" xfId="0" applyFont="1" applyFill="1" applyBorder="1" applyAlignment="1">
      <alignment horizontal="center" vertical="center"/>
    </xf>
    <xf numFmtId="9" fontId="9" fillId="5" borderId="18" xfId="1" applyFont="1" applyFill="1" applyBorder="1" applyAlignment="1">
      <alignment horizontal="center" vertical="center"/>
    </xf>
    <xf numFmtId="9" fontId="9" fillId="5" borderId="20" xfId="1" applyFont="1" applyFill="1" applyBorder="1" applyAlignment="1">
      <alignment horizontal="center" vertical="center"/>
    </xf>
    <xf numFmtId="9" fontId="9" fillId="5" borderId="21" xfId="1" applyFont="1" applyFill="1" applyBorder="1" applyAlignment="1">
      <alignment horizontal="center" vertical="center"/>
    </xf>
    <xf numFmtId="9" fontId="9" fillId="5" borderId="22" xfId="1" applyFont="1" applyFill="1" applyBorder="1" applyAlignment="1">
      <alignment horizontal="center" vertical="center"/>
    </xf>
    <xf numFmtId="9" fontId="9" fillId="5" borderId="25" xfId="1" applyFont="1" applyFill="1" applyBorder="1" applyAlignment="1">
      <alignment horizontal="center" vertical="center"/>
    </xf>
    <xf numFmtId="9" fontId="9" fillId="5" borderId="27" xfId="1" applyFont="1" applyFill="1" applyBorder="1" applyAlignment="1">
      <alignment horizontal="center" vertical="center"/>
    </xf>
  </cellXfs>
  <cellStyles count="20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Normal" xfId="0" builtinId="0"/>
    <cellStyle name="Porcentual" xfId="1" builtinId="5"/>
  </cellStyles>
  <dxfs count="4">
    <dxf>
      <numFmt numFmtId="165" formatCode="0.0"/>
    </dxf>
    <dxf>
      <numFmt numFmtId="165" formatCode="0.0"/>
    </dxf>
    <dxf>
      <numFmt numFmtId="165" formatCode="0.0"/>
    </dxf>
    <dxf>
      <numFmt numFmtId="169" formatCode="_(&quot;$&quot;* #,##0.00_);_(&quot;$&quot;* \(#,##0.00\);_(&quot;$&quot;* &quot;-&quot;??_);_(@_)"/>
    </dxf>
  </dxfs>
  <tableStyles count="0" defaultTableStyle="TableStyleMedium2" defaultPivotStyle="PivotStyleLight16"/>
  <colors>
    <mruColors>
      <color rgb="FFFF990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pivotCacheDefinition" Target="pivotCache/pivotCacheDefinition1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PFR Index Chile &amp;</a:t>
            </a:r>
            <a:r>
              <a:rPr lang="en-US" sz="1200" baseline="0"/>
              <a:t> Latin America (LA) mean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PFR Indez-LA mean'!$N$2</c:f>
              <c:strCache>
                <c:ptCount val="1"/>
                <c:pt idx="0">
                  <c:v>CHL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'1. PFR Indez-LA mean'!$J$3:$J$12</c:f>
              <c:numCache>
                <c:formatCode>General</c:formatCode>
                <c:ptCount val="10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</c:numCache>
            </c:numRef>
          </c:xVal>
          <c:yVal>
            <c:numRef>
              <c:f>'1. PFR Indez-LA mean'!$N$3:$N$12</c:f>
              <c:numCache>
                <c:formatCode>0%</c:formatCode>
                <c:ptCount val="10"/>
                <c:pt idx="0">
                  <c:v>0.45</c:v>
                </c:pt>
                <c:pt idx="1">
                  <c:v>0.45</c:v>
                </c:pt>
                <c:pt idx="2">
                  <c:v>0.45</c:v>
                </c:pt>
                <c:pt idx="3">
                  <c:v>0.55</c:v>
                </c:pt>
                <c:pt idx="4">
                  <c:v>0.55</c:v>
                </c:pt>
                <c:pt idx="5">
                  <c:v>0.55</c:v>
                </c:pt>
                <c:pt idx="6">
                  <c:v>0.55</c:v>
                </c:pt>
                <c:pt idx="7">
                  <c:v>0.55</c:v>
                </c:pt>
                <c:pt idx="8">
                  <c:v>0.55</c:v>
                </c:pt>
                <c:pt idx="9">
                  <c:v>0.55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'1. PFR Indez-LA mean'!$AC$2</c:f>
              <c:strCache>
                <c:ptCount val="1"/>
                <c:pt idx="0">
                  <c:v>LA mean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'1. PFR Indez-LA mean'!$J$3:$J$12</c:f>
              <c:numCache>
                <c:formatCode>General</c:formatCode>
                <c:ptCount val="10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</c:numCache>
            </c:numRef>
          </c:xVal>
          <c:yVal>
            <c:numRef>
              <c:f>'1. PFR Indez-LA mean'!$AC$3:$AC$12</c:f>
              <c:numCache>
                <c:formatCode>0%</c:formatCode>
                <c:ptCount val="10"/>
                <c:pt idx="0">
                  <c:v>0.145448028666667</c:v>
                </c:pt>
                <c:pt idx="1">
                  <c:v>0.169892473111111</c:v>
                </c:pt>
                <c:pt idx="2">
                  <c:v>0.208781362</c:v>
                </c:pt>
                <c:pt idx="3">
                  <c:v>0.436594982055556</c:v>
                </c:pt>
                <c:pt idx="4">
                  <c:v>0.482293906777778</c:v>
                </c:pt>
                <c:pt idx="5">
                  <c:v>0.519516129</c:v>
                </c:pt>
                <c:pt idx="6">
                  <c:v>0.519516129</c:v>
                </c:pt>
                <c:pt idx="7">
                  <c:v>0.521738351222222</c:v>
                </c:pt>
                <c:pt idx="8">
                  <c:v>0.527849462333333</c:v>
                </c:pt>
                <c:pt idx="9">
                  <c:v>0.541738351222222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162232"/>
        <c:axId val="2117167720"/>
      </c:scatterChart>
      <c:valAx>
        <c:axId val="2117162232"/>
        <c:scaling>
          <c:orientation val="minMax"/>
          <c:max val="2016.0"/>
          <c:min val="200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7167720"/>
        <c:crosses val="autoZero"/>
        <c:crossBetween val="midCat"/>
      </c:valAx>
      <c:valAx>
        <c:axId val="211716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7162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Chile Public Investment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'4. PI'!$AJ$2</c:f>
              <c:strCache>
                <c:ptCount val="1"/>
                <c:pt idx="0">
                  <c:v>CHL - %GDP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numRef>
              <c:f>'4. PI'!$AF$3:$AF$12</c:f>
              <c:numCache>
                <c:formatCode>General</c:formatCode>
                <c:ptCount val="10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</c:numCache>
            </c:numRef>
          </c:cat>
          <c:val>
            <c:numRef>
              <c:f>'4. PI'!$AJ$18:$AJ$27</c:f>
              <c:numCache>
                <c:formatCode>0.0%</c:formatCode>
                <c:ptCount val="10"/>
                <c:pt idx="0">
                  <c:v>0.0287</c:v>
                </c:pt>
                <c:pt idx="1">
                  <c:v>0.0307</c:v>
                </c:pt>
                <c:pt idx="2">
                  <c:v>0.0361</c:v>
                </c:pt>
                <c:pt idx="3">
                  <c:v>0.0444</c:v>
                </c:pt>
                <c:pt idx="4">
                  <c:v>0.0394</c:v>
                </c:pt>
                <c:pt idx="5">
                  <c:v>0.0409</c:v>
                </c:pt>
                <c:pt idx="6">
                  <c:v>0.04</c:v>
                </c:pt>
                <c:pt idx="7">
                  <c:v>0.0366</c:v>
                </c:pt>
                <c:pt idx="8">
                  <c:v>0.0382</c:v>
                </c:pt>
                <c:pt idx="9">
                  <c:v>0.0429</c:v>
                </c:pt>
              </c:numCache>
            </c:numRef>
          </c:val>
        </c:ser>
        <c:ser>
          <c:idx val="3"/>
          <c:order val="3"/>
          <c:tx>
            <c:strRef>
              <c:f>'4. PI'!$AY$2</c:f>
              <c:strCache>
                <c:ptCount val="1"/>
                <c:pt idx="0">
                  <c:v>LA Average - %GDP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'4. PI'!$AF$3:$AF$12</c:f>
              <c:numCache>
                <c:formatCode>General</c:formatCode>
                <c:ptCount val="10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</c:numCache>
            </c:numRef>
          </c:cat>
          <c:val>
            <c:numRef>
              <c:f>'4. PI'!$AY$18:$AY$27</c:f>
              <c:numCache>
                <c:formatCode>0.0%</c:formatCode>
                <c:ptCount val="10"/>
                <c:pt idx="0">
                  <c:v>0.0338944444444444</c:v>
                </c:pt>
                <c:pt idx="1">
                  <c:v>0.0369055555555555</c:v>
                </c:pt>
                <c:pt idx="2">
                  <c:v>0.0409111111111111</c:v>
                </c:pt>
                <c:pt idx="3">
                  <c:v>0.0418611111111111</c:v>
                </c:pt>
                <c:pt idx="4">
                  <c:v>0.0404944444444444</c:v>
                </c:pt>
                <c:pt idx="5">
                  <c:v>0.0435611111111111</c:v>
                </c:pt>
                <c:pt idx="6">
                  <c:v>0.0438944444444444</c:v>
                </c:pt>
                <c:pt idx="7">
                  <c:v>0.0466277777777778</c:v>
                </c:pt>
                <c:pt idx="8">
                  <c:v>0.0477444444444444</c:v>
                </c:pt>
                <c:pt idx="9">
                  <c:v>0.0444388888888889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7045176"/>
        <c:axId val="2117038824"/>
      </c:barChart>
      <c:lineChart>
        <c:grouping val="standard"/>
        <c:varyColors val="0"/>
        <c:ser>
          <c:idx val="0"/>
          <c:order val="0"/>
          <c:tx>
            <c:strRef>
              <c:f>'4. PI'!$O$2</c:f>
              <c:strCache>
                <c:ptCount val="1"/>
                <c:pt idx="0">
                  <c:v>CHL - PI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'4. PI'!$K$3:$K$12</c:f>
              <c:numCache>
                <c:formatCode>General</c:formatCode>
                <c:ptCount val="10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</c:numCache>
            </c:numRef>
          </c:cat>
          <c:val>
            <c:numRef>
              <c:f>'4. PI'!$O$18:$O$27</c:f>
              <c:numCache>
                <c:formatCode>_("$"* #,##0.0_);_("$"* \(#,##0.0\);_("$"* "-"??_);_(@_)</c:formatCode>
                <c:ptCount val="10"/>
                <c:pt idx="0">
                  <c:v>4.4390577</c:v>
                </c:pt>
                <c:pt idx="1">
                  <c:v>5.3135867</c:v>
                </c:pt>
                <c:pt idx="2">
                  <c:v>6.4845347</c:v>
                </c:pt>
                <c:pt idx="3">
                  <c:v>7.6348908</c:v>
                </c:pt>
                <c:pt idx="4">
                  <c:v>8.570997199999998</c:v>
                </c:pt>
                <c:pt idx="5">
                  <c:v>10.2590288</c:v>
                </c:pt>
                <c:pt idx="6">
                  <c:v>10.60928</c:v>
                </c:pt>
                <c:pt idx="7">
                  <c:v>10.1410914</c:v>
                </c:pt>
                <c:pt idx="8">
                  <c:v>9.8836006</c:v>
                </c:pt>
                <c:pt idx="9">
                  <c:v>10.3301484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'4. PI'!$AD$2</c:f>
              <c:strCache>
                <c:ptCount val="1"/>
                <c:pt idx="0">
                  <c:v>LA Average - USD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'4. PI'!$K$3:$K$12</c:f>
              <c:numCache>
                <c:formatCode>General</c:formatCode>
                <c:ptCount val="10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</c:numCache>
            </c:numRef>
          </c:cat>
          <c:val>
            <c:numRef>
              <c:f>'4. PI'!$AD$18:$AD$27</c:f>
              <c:numCache>
                <c:formatCode>_("$"* #,##0.0_);_("$"* \(#,##0.0\);_("$"* "-"??_);_(@_)</c:formatCode>
                <c:ptCount val="10"/>
                <c:pt idx="0">
                  <c:v>4.02365510001199</c:v>
                </c:pt>
                <c:pt idx="1">
                  <c:v>4.93190997545166</c:v>
                </c:pt>
                <c:pt idx="2">
                  <c:v>6.319341962267</c:v>
                </c:pt>
                <c:pt idx="3">
                  <c:v>5.680200939767946</c:v>
                </c:pt>
                <c:pt idx="4">
                  <c:v>7.998885346069678</c:v>
                </c:pt>
                <c:pt idx="5">
                  <c:v>8.345779141480561</c:v>
                </c:pt>
                <c:pt idx="6">
                  <c:v>8.370219230624552</c:v>
                </c:pt>
                <c:pt idx="7">
                  <c:v>9.641006702983924</c:v>
                </c:pt>
                <c:pt idx="8">
                  <c:v>10.06565337162971</c:v>
                </c:pt>
                <c:pt idx="9">
                  <c:v>9.070365033358557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611304"/>
        <c:axId val="2117454824"/>
      </c:lineChart>
      <c:catAx>
        <c:axId val="2109611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7454824"/>
        <c:crossesAt val="0.0"/>
        <c:auto val="1"/>
        <c:lblAlgn val="ctr"/>
        <c:lblOffset val="100"/>
        <c:noMultiLvlLbl val="0"/>
      </c:catAx>
      <c:valAx>
        <c:axId val="2117454824"/>
        <c:scaling>
          <c:orientation val="minMax"/>
          <c:max val="12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Public Investment Billion USD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9611304"/>
        <c:crosses val="autoZero"/>
        <c:crossBetween val="between"/>
      </c:valAx>
      <c:valAx>
        <c:axId val="2117038824"/>
        <c:scaling>
          <c:orientation val="minMax"/>
          <c:max val="0.1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Public Investment %GDP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7045176"/>
        <c:crosses val="max"/>
        <c:crossBetween val="between"/>
      </c:valAx>
      <c:catAx>
        <c:axId val="2117045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7038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Argentina Public Investment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'4. PI'!$AG$2</c:f>
              <c:strCache>
                <c:ptCount val="1"/>
                <c:pt idx="0">
                  <c:v>ARG - %GDP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F0"/>
              </a:solidFill>
            </a:ln>
            <a:effectLst/>
          </c:spPr>
          <c:invertIfNegative val="0"/>
          <c:cat>
            <c:numRef>
              <c:f>'4. PI'!$AF$3:$AF$12</c:f>
              <c:numCache>
                <c:formatCode>General</c:formatCode>
                <c:ptCount val="10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</c:numCache>
            </c:numRef>
          </c:cat>
          <c:val>
            <c:numRef>
              <c:f>'4. PI'!$AG$18:$AG$27</c:f>
              <c:numCache>
                <c:formatCode>0.0%</c:formatCode>
                <c:ptCount val="10"/>
                <c:pt idx="0">
                  <c:v>0.024</c:v>
                </c:pt>
                <c:pt idx="1">
                  <c:v>0.0201</c:v>
                </c:pt>
                <c:pt idx="2">
                  <c:v>0.0202</c:v>
                </c:pt>
                <c:pt idx="3">
                  <c:v>0.0248</c:v>
                </c:pt>
                <c:pt idx="4">
                  <c:v>0.0266</c:v>
                </c:pt>
                <c:pt idx="5">
                  <c:v>0.0253</c:v>
                </c:pt>
                <c:pt idx="6">
                  <c:v>0.0225</c:v>
                </c:pt>
                <c:pt idx="7">
                  <c:v>0.0285</c:v>
                </c:pt>
                <c:pt idx="8">
                  <c:v>0.0417</c:v>
                </c:pt>
                <c:pt idx="9">
                  <c:v>0.0274</c:v>
                </c:pt>
              </c:numCache>
            </c:numRef>
          </c:val>
        </c:ser>
        <c:ser>
          <c:idx val="3"/>
          <c:order val="3"/>
          <c:tx>
            <c:strRef>
              <c:f>'4. PI'!$AY$2</c:f>
              <c:strCache>
                <c:ptCount val="1"/>
                <c:pt idx="0">
                  <c:v>LA Average - %GDP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'4. PI'!$AF$3:$AF$12</c:f>
              <c:numCache>
                <c:formatCode>General</c:formatCode>
                <c:ptCount val="10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</c:numCache>
            </c:numRef>
          </c:cat>
          <c:val>
            <c:numRef>
              <c:f>'4. PI'!$AY$18:$AY$27</c:f>
              <c:numCache>
                <c:formatCode>0.0%</c:formatCode>
                <c:ptCount val="10"/>
                <c:pt idx="0">
                  <c:v>0.0338944444444444</c:v>
                </c:pt>
                <c:pt idx="1">
                  <c:v>0.0369055555555555</c:v>
                </c:pt>
                <c:pt idx="2">
                  <c:v>0.0409111111111111</c:v>
                </c:pt>
                <c:pt idx="3">
                  <c:v>0.0418611111111111</c:v>
                </c:pt>
                <c:pt idx="4">
                  <c:v>0.0404944444444444</c:v>
                </c:pt>
                <c:pt idx="5">
                  <c:v>0.0435611111111111</c:v>
                </c:pt>
                <c:pt idx="6">
                  <c:v>0.0438944444444444</c:v>
                </c:pt>
                <c:pt idx="7">
                  <c:v>0.0466277777777778</c:v>
                </c:pt>
                <c:pt idx="8">
                  <c:v>0.0477444444444444</c:v>
                </c:pt>
                <c:pt idx="9">
                  <c:v>0.0444388888888889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6999976"/>
        <c:axId val="2117033672"/>
      </c:barChart>
      <c:lineChart>
        <c:grouping val="standard"/>
        <c:varyColors val="0"/>
        <c:ser>
          <c:idx val="0"/>
          <c:order val="0"/>
          <c:tx>
            <c:strRef>
              <c:f>'4. PI'!$L$2</c:f>
              <c:strCache>
                <c:ptCount val="1"/>
                <c:pt idx="0">
                  <c:v>ARG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numRef>
              <c:f>'4. PI'!$K$3:$K$12</c:f>
              <c:numCache>
                <c:formatCode>General</c:formatCode>
                <c:ptCount val="10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</c:numCache>
            </c:numRef>
          </c:cat>
          <c:val>
            <c:numRef>
              <c:f>'4. PI'!$L$18:$L$27</c:f>
              <c:numCache>
                <c:formatCode>_("$"* #,##0.0_);_("$"* \(#,##0.0\);_("$"* "-"??_);_(@_)</c:formatCode>
                <c:ptCount val="10"/>
                <c:pt idx="0">
                  <c:v>5.605968</c:v>
                </c:pt>
                <c:pt idx="1">
                  <c:v>5.805543299999999</c:v>
                </c:pt>
                <c:pt idx="2">
                  <c:v>7.3353674</c:v>
                </c:pt>
                <c:pt idx="3">
                  <c:v>8.295352</c:v>
                </c:pt>
                <c:pt idx="4">
                  <c:v>11.3293656</c:v>
                </c:pt>
                <c:pt idx="5">
                  <c:v>13.48996</c:v>
                </c:pt>
                <c:pt idx="6">
                  <c:v>12.3510375</c:v>
                </c:pt>
                <c:pt idx="7">
                  <c:v>15.7934175</c:v>
                </c:pt>
                <c:pt idx="8">
                  <c:v>22.0895742</c:v>
                </c:pt>
                <c:pt idx="9">
                  <c:v>15.9788306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'4. PI'!$AD$2</c:f>
              <c:strCache>
                <c:ptCount val="1"/>
                <c:pt idx="0">
                  <c:v>LA Average - USD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'4. PI'!$K$3:$K$12</c:f>
              <c:numCache>
                <c:formatCode>General</c:formatCode>
                <c:ptCount val="10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</c:numCache>
            </c:numRef>
          </c:cat>
          <c:val>
            <c:numRef>
              <c:f>'4. PI'!$AD$18:$AD$27</c:f>
              <c:numCache>
                <c:formatCode>_("$"* #,##0.0_);_("$"* \(#,##0.0\);_("$"* "-"??_);_(@_)</c:formatCode>
                <c:ptCount val="10"/>
                <c:pt idx="0">
                  <c:v>4.02365510001199</c:v>
                </c:pt>
                <c:pt idx="1">
                  <c:v>4.93190997545166</c:v>
                </c:pt>
                <c:pt idx="2">
                  <c:v>6.319341962267</c:v>
                </c:pt>
                <c:pt idx="3">
                  <c:v>5.680200939767946</c:v>
                </c:pt>
                <c:pt idx="4">
                  <c:v>7.998885346069678</c:v>
                </c:pt>
                <c:pt idx="5">
                  <c:v>8.345779141480561</c:v>
                </c:pt>
                <c:pt idx="6">
                  <c:v>8.370219230624552</c:v>
                </c:pt>
                <c:pt idx="7">
                  <c:v>9.641006702983924</c:v>
                </c:pt>
                <c:pt idx="8">
                  <c:v>10.06565337162971</c:v>
                </c:pt>
                <c:pt idx="9">
                  <c:v>9.070365033358557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530920"/>
        <c:axId val="2117027096"/>
      </c:lineChart>
      <c:catAx>
        <c:axId val="2117530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7027096"/>
        <c:crossesAt val="0.0"/>
        <c:auto val="1"/>
        <c:lblAlgn val="ctr"/>
        <c:lblOffset val="100"/>
        <c:noMultiLvlLbl val="0"/>
      </c:catAx>
      <c:valAx>
        <c:axId val="2117027096"/>
        <c:scaling>
          <c:orientation val="minMax"/>
          <c:max val="25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Public Investment Billion USD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7530920"/>
        <c:crosses val="autoZero"/>
        <c:crossBetween val="between"/>
      </c:valAx>
      <c:valAx>
        <c:axId val="2117033672"/>
        <c:scaling>
          <c:orientation val="minMax"/>
          <c:max val="0.15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Public Investment %GDP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6999976"/>
        <c:crosses val="max"/>
        <c:crossBetween val="between"/>
      </c:valAx>
      <c:catAx>
        <c:axId val="2106999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7033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Mexico Public Investment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'4. PI'!$AQ$2</c:f>
              <c:strCache>
                <c:ptCount val="1"/>
                <c:pt idx="0">
                  <c:v>MEX - %GDP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'4. PI'!$AF$3:$AF$12</c:f>
              <c:numCache>
                <c:formatCode>General</c:formatCode>
                <c:ptCount val="10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</c:numCache>
            </c:numRef>
          </c:cat>
          <c:val>
            <c:numRef>
              <c:f>'4. PI'!$AQ$18:$AQ$27</c:f>
              <c:numCache>
                <c:formatCode>0.0%</c:formatCode>
                <c:ptCount val="10"/>
                <c:pt idx="0">
                  <c:v>0.0262</c:v>
                </c:pt>
                <c:pt idx="1">
                  <c:v>0.0291</c:v>
                </c:pt>
                <c:pt idx="2">
                  <c:v>0.0347</c:v>
                </c:pt>
                <c:pt idx="3">
                  <c:v>0.0259</c:v>
                </c:pt>
                <c:pt idx="4">
                  <c:v>0.0263</c:v>
                </c:pt>
                <c:pt idx="5">
                  <c:v>0.0268</c:v>
                </c:pt>
                <c:pt idx="6">
                  <c:v>0.0248</c:v>
                </c:pt>
                <c:pt idx="7">
                  <c:v>0.0314</c:v>
                </c:pt>
                <c:pt idx="8">
                  <c:v>0.029</c:v>
                </c:pt>
                <c:pt idx="9">
                  <c:v>0.033</c:v>
                </c:pt>
              </c:numCache>
            </c:numRef>
          </c:val>
        </c:ser>
        <c:ser>
          <c:idx val="3"/>
          <c:order val="3"/>
          <c:tx>
            <c:strRef>
              <c:f>'4. PI'!$AY$2</c:f>
              <c:strCache>
                <c:ptCount val="1"/>
                <c:pt idx="0">
                  <c:v>LA Average - %GDP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'4. PI'!$AF$3:$AF$12</c:f>
              <c:numCache>
                <c:formatCode>General</c:formatCode>
                <c:ptCount val="10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</c:numCache>
            </c:numRef>
          </c:cat>
          <c:val>
            <c:numRef>
              <c:f>'4. PI'!$AY$18:$AY$27</c:f>
              <c:numCache>
                <c:formatCode>0.0%</c:formatCode>
                <c:ptCount val="10"/>
                <c:pt idx="0">
                  <c:v>0.0338944444444444</c:v>
                </c:pt>
                <c:pt idx="1">
                  <c:v>0.0369055555555555</c:v>
                </c:pt>
                <c:pt idx="2">
                  <c:v>0.0409111111111111</c:v>
                </c:pt>
                <c:pt idx="3">
                  <c:v>0.0418611111111111</c:v>
                </c:pt>
                <c:pt idx="4">
                  <c:v>0.0404944444444444</c:v>
                </c:pt>
                <c:pt idx="5">
                  <c:v>0.0435611111111111</c:v>
                </c:pt>
                <c:pt idx="6">
                  <c:v>0.0438944444444444</c:v>
                </c:pt>
                <c:pt idx="7">
                  <c:v>0.0466277777777778</c:v>
                </c:pt>
                <c:pt idx="8">
                  <c:v>0.0477444444444444</c:v>
                </c:pt>
                <c:pt idx="9">
                  <c:v>0.0444388888888889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928664"/>
        <c:axId val="2079671304"/>
      </c:barChart>
      <c:lineChart>
        <c:grouping val="standard"/>
        <c:varyColors val="0"/>
        <c:ser>
          <c:idx val="0"/>
          <c:order val="0"/>
          <c:tx>
            <c:strRef>
              <c:f>'4. PI'!$V$2</c:f>
              <c:strCache>
                <c:ptCount val="1"/>
                <c:pt idx="0">
                  <c:v>MEX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'4. PI'!$K$3:$K$12</c:f>
              <c:numCache>
                <c:formatCode>General</c:formatCode>
                <c:ptCount val="10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</c:numCache>
            </c:numRef>
          </c:cat>
          <c:val>
            <c:numRef>
              <c:f>'4. PI'!$V$18:$V$27</c:f>
              <c:numCache>
                <c:formatCode>_("$"* #,##0.0_);_("$"* \(#,##0.0\);_("$"* "-"??_);_(@_)</c:formatCode>
                <c:ptCount val="10"/>
                <c:pt idx="0">
                  <c:v>25.2903622</c:v>
                </c:pt>
                <c:pt idx="1">
                  <c:v>30.364977</c:v>
                </c:pt>
                <c:pt idx="2">
                  <c:v>38.214416</c:v>
                </c:pt>
                <c:pt idx="3">
                  <c:v>23.1791791</c:v>
                </c:pt>
                <c:pt idx="4">
                  <c:v>27.644719</c:v>
                </c:pt>
                <c:pt idx="5">
                  <c:v>31.387892</c:v>
                </c:pt>
                <c:pt idx="6">
                  <c:v>29.42768</c:v>
                </c:pt>
                <c:pt idx="7">
                  <c:v>39.626172</c:v>
                </c:pt>
                <c:pt idx="8">
                  <c:v>37.64722</c:v>
                </c:pt>
                <c:pt idx="9">
                  <c:v>37.74507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'4. PI'!$AD$2</c:f>
              <c:strCache>
                <c:ptCount val="1"/>
                <c:pt idx="0">
                  <c:v>LA Average - USD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'4. PI'!$K$3:$K$12</c:f>
              <c:numCache>
                <c:formatCode>General</c:formatCode>
                <c:ptCount val="10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</c:numCache>
            </c:numRef>
          </c:cat>
          <c:val>
            <c:numRef>
              <c:f>'4. PI'!$AD$18:$AD$27</c:f>
              <c:numCache>
                <c:formatCode>_("$"* #,##0.0_);_("$"* \(#,##0.0\);_("$"* "-"??_);_(@_)</c:formatCode>
                <c:ptCount val="10"/>
                <c:pt idx="0">
                  <c:v>4.02365510001199</c:v>
                </c:pt>
                <c:pt idx="1">
                  <c:v>4.93190997545166</c:v>
                </c:pt>
                <c:pt idx="2">
                  <c:v>6.319341962267</c:v>
                </c:pt>
                <c:pt idx="3">
                  <c:v>5.680200939767946</c:v>
                </c:pt>
                <c:pt idx="4">
                  <c:v>7.998885346069678</c:v>
                </c:pt>
                <c:pt idx="5">
                  <c:v>8.345779141480561</c:v>
                </c:pt>
                <c:pt idx="6">
                  <c:v>8.370219230624552</c:v>
                </c:pt>
                <c:pt idx="7">
                  <c:v>9.641006702983924</c:v>
                </c:pt>
                <c:pt idx="8">
                  <c:v>10.06565337162971</c:v>
                </c:pt>
                <c:pt idx="9">
                  <c:v>9.070365033358557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330344"/>
        <c:axId val="2106930648"/>
      </c:lineChart>
      <c:catAx>
        <c:axId val="2080330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6930648"/>
        <c:crossesAt val="0.0"/>
        <c:auto val="1"/>
        <c:lblAlgn val="ctr"/>
        <c:lblOffset val="100"/>
        <c:noMultiLvlLbl val="0"/>
      </c:catAx>
      <c:valAx>
        <c:axId val="210693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Public Investment Billion USD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80330344"/>
        <c:crosses val="autoZero"/>
        <c:crossBetween val="between"/>
      </c:valAx>
      <c:valAx>
        <c:axId val="2079671304"/>
        <c:scaling>
          <c:orientation val="minMax"/>
          <c:max val="0.1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Public Investment %GDP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8928664"/>
        <c:crosses val="max"/>
        <c:crossBetween val="between"/>
      </c:valAx>
      <c:catAx>
        <c:axId val="2108928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79671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Chile PFR</a:t>
            </a:r>
            <a:r>
              <a:rPr lang="en-US" sz="1200" baseline="0"/>
              <a:t> sub-index &amp; Difference compared to Latin America (LA) mean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 PFR subindex'!$X$34</c:f>
              <c:strCache>
                <c:ptCount val="1"/>
                <c:pt idx="0">
                  <c:v>CHL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'5. PFR subindex'!$W$35:$W$38</c:f>
              <c:strCache>
                <c:ptCount val="4"/>
                <c:pt idx="0">
                  <c:v>BLPI</c:v>
                </c:pt>
                <c:pt idx="1">
                  <c:v>PF</c:v>
                </c:pt>
                <c:pt idx="2">
                  <c:v>RS</c:v>
                </c:pt>
                <c:pt idx="3">
                  <c:v>OS</c:v>
                </c:pt>
              </c:strCache>
            </c:strRef>
          </c:cat>
          <c:val>
            <c:numRef>
              <c:f>'5. PFR subindex'!$X$35:$X$38</c:f>
              <c:numCache>
                <c:formatCode>0.0</c:formatCode>
                <c:ptCount val="4"/>
                <c:pt idx="0">
                  <c:v>0.31</c:v>
                </c:pt>
                <c:pt idx="1">
                  <c:v>0.67</c:v>
                </c:pt>
                <c:pt idx="2">
                  <c:v>0.5</c:v>
                </c:pt>
                <c:pt idx="3">
                  <c:v>0.75</c:v>
                </c:pt>
              </c:numCache>
            </c:numRef>
          </c:val>
        </c:ser>
        <c:ser>
          <c:idx val="1"/>
          <c:order val="1"/>
          <c:tx>
            <c:strRef>
              <c:f>'5. PFR subindex'!$Y$34</c:f>
              <c:strCache>
                <c:ptCount val="1"/>
                <c:pt idx="0">
                  <c:v>LA mean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cat>
            <c:strRef>
              <c:f>'5. PFR subindex'!$W$35:$W$38</c:f>
              <c:strCache>
                <c:ptCount val="4"/>
                <c:pt idx="0">
                  <c:v>BLPI</c:v>
                </c:pt>
                <c:pt idx="1">
                  <c:v>PF</c:v>
                </c:pt>
                <c:pt idx="2">
                  <c:v>RS</c:v>
                </c:pt>
                <c:pt idx="3">
                  <c:v>OS</c:v>
                </c:pt>
              </c:strCache>
            </c:strRef>
          </c:cat>
          <c:val>
            <c:numRef>
              <c:f>'5. PFR subindex'!$Y$35:$Y$38</c:f>
              <c:numCache>
                <c:formatCode>0.0</c:formatCode>
                <c:ptCount val="4"/>
                <c:pt idx="0">
                  <c:v>0.492453703722222</c:v>
                </c:pt>
                <c:pt idx="1">
                  <c:v>0.428148148166667</c:v>
                </c:pt>
                <c:pt idx="2">
                  <c:v>0.419444444444444</c:v>
                </c:pt>
                <c:pt idx="3">
                  <c:v>0.575515873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7459512"/>
        <c:axId val="2117462760"/>
      </c:barChart>
      <c:scatterChart>
        <c:scatterStyle val="smoothMarker"/>
        <c:varyColors val="0"/>
        <c:ser>
          <c:idx val="2"/>
          <c:order val="2"/>
          <c:tx>
            <c:strRef>
              <c:f>'5. PFR subindex'!$AB$34</c:f>
              <c:strCache>
                <c:ptCount val="1"/>
                <c:pt idx="0">
                  <c:v>CHL - LA mean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'5. PFR subindex'!$W$35:$W$38</c:f>
              <c:strCache>
                <c:ptCount val="4"/>
                <c:pt idx="0">
                  <c:v>BLPI</c:v>
                </c:pt>
                <c:pt idx="1">
                  <c:v>PF</c:v>
                </c:pt>
                <c:pt idx="2">
                  <c:v>RS</c:v>
                </c:pt>
                <c:pt idx="3">
                  <c:v>OS</c:v>
                </c:pt>
              </c:strCache>
            </c:strRef>
          </c:xVal>
          <c:yVal>
            <c:numRef>
              <c:f>'5. PFR subindex'!$AB$35:$AB$38</c:f>
              <c:numCache>
                <c:formatCode>0.0</c:formatCode>
                <c:ptCount val="4"/>
                <c:pt idx="0">
                  <c:v>-0.182453703722222</c:v>
                </c:pt>
                <c:pt idx="1">
                  <c:v>0.241851851833333</c:v>
                </c:pt>
                <c:pt idx="2">
                  <c:v>0.0805555555555555</c:v>
                </c:pt>
                <c:pt idx="3">
                  <c:v>0.174484127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465448"/>
        <c:axId val="2109691000"/>
      </c:scatterChart>
      <c:catAx>
        <c:axId val="2117459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7462760"/>
        <c:crosses val="autoZero"/>
        <c:auto val="1"/>
        <c:lblAlgn val="ctr"/>
        <c:lblOffset val="100"/>
        <c:noMultiLvlLbl val="0"/>
      </c:catAx>
      <c:valAx>
        <c:axId val="211746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PFR sub-index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7459512"/>
        <c:crosses val="autoZero"/>
        <c:crossBetween val="between"/>
      </c:valAx>
      <c:valAx>
        <c:axId val="21096910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 - LA mean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7465448"/>
        <c:crosses val="max"/>
        <c:crossBetween val="midCat"/>
      </c:valAx>
      <c:valAx>
        <c:axId val="2117465448"/>
        <c:scaling>
          <c:orientation val="minMax"/>
        </c:scaling>
        <c:delete val="1"/>
        <c:axPos val="b"/>
        <c:majorTickMark val="out"/>
        <c:minorTickMark val="none"/>
        <c:tickLblPos val="nextTo"/>
        <c:crossAx val="2109691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kern="1200" spc="0" baseline="0">
                <a:solidFill>
                  <a:srgbClr val="595959"/>
                </a:solidFill>
                <a:effectLst/>
              </a:rPr>
              <a:t>Argentina PFR sub-index &amp; Difference compared to Latin America (LA) mean</a:t>
            </a:r>
            <a:endParaRPr lang="en-US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 PFR subindex'!$O$6</c:f>
              <c:strCache>
                <c:ptCount val="1"/>
                <c:pt idx="0">
                  <c:v>ARG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F0"/>
              </a:solidFill>
            </a:ln>
            <a:effectLst/>
          </c:spPr>
          <c:invertIfNegative val="0"/>
          <c:cat>
            <c:strRef>
              <c:f>'5. PFR subindex'!$W$35:$W$38</c:f>
              <c:strCache>
                <c:ptCount val="4"/>
                <c:pt idx="0">
                  <c:v>BLPI</c:v>
                </c:pt>
                <c:pt idx="1">
                  <c:v>PF</c:v>
                </c:pt>
                <c:pt idx="2">
                  <c:v>RS</c:v>
                </c:pt>
                <c:pt idx="3">
                  <c:v>OS</c:v>
                </c:pt>
              </c:strCache>
            </c:strRef>
          </c:cat>
          <c:val>
            <c:numRef>
              <c:f>'5. PFR subindex'!$O$7:$O$10</c:f>
              <c:numCache>
                <c:formatCode>0.0</c:formatCode>
                <c:ptCount val="4"/>
                <c:pt idx="0">
                  <c:v>0.5</c:v>
                </c:pt>
                <c:pt idx="1">
                  <c:v>0.4</c:v>
                </c:pt>
                <c:pt idx="2">
                  <c:v>0.25</c:v>
                </c:pt>
                <c:pt idx="3">
                  <c:v>0.71</c:v>
                </c:pt>
              </c:numCache>
            </c:numRef>
          </c:val>
        </c:ser>
        <c:ser>
          <c:idx val="1"/>
          <c:order val="1"/>
          <c:tx>
            <c:strRef>
              <c:f>'5. PFR subindex'!$Y$34</c:f>
              <c:strCache>
                <c:ptCount val="1"/>
                <c:pt idx="0">
                  <c:v>LA mean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cat>
            <c:strRef>
              <c:f>'5. PFR subindex'!$W$35:$W$38</c:f>
              <c:strCache>
                <c:ptCount val="4"/>
                <c:pt idx="0">
                  <c:v>BLPI</c:v>
                </c:pt>
                <c:pt idx="1">
                  <c:v>PF</c:v>
                </c:pt>
                <c:pt idx="2">
                  <c:v>RS</c:v>
                </c:pt>
                <c:pt idx="3">
                  <c:v>OS</c:v>
                </c:pt>
              </c:strCache>
            </c:strRef>
          </c:cat>
          <c:val>
            <c:numRef>
              <c:f>'5. PFR subindex'!$Y$35:$Y$38</c:f>
              <c:numCache>
                <c:formatCode>0.0</c:formatCode>
                <c:ptCount val="4"/>
                <c:pt idx="0">
                  <c:v>0.492453703722222</c:v>
                </c:pt>
                <c:pt idx="1">
                  <c:v>0.428148148166667</c:v>
                </c:pt>
                <c:pt idx="2">
                  <c:v>0.419444444444444</c:v>
                </c:pt>
                <c:pt idx="3">
                  <c:v>0.575515873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7578200"/>
        <c:axId val="2139403208"/>
      </c:barChart>
      <c:scatterChart>
        <c:scatterStyle val="smoothMarker"/>
        <c:varyColors val="0"/>
        <c:ser>
          <c:idx val="2"/>
          <c:order val="2"/>
          <c:tx>
            <c:strRef>
              <c:f>'5. PFR subindex'!$AC$34</c:f>
              <c:strCache>
                <c:ptCount val="1"/>
                <c:pt idx="0">
                  <c:v>ARG - LA mean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'5. PFR subindex'!$W$35:$W$38</c:f>
              <c:strCache>
                <c:ptCount val="4"/>
                <c:pt idx="0">
                  <c:v>BLPI</c:v>
                </c:pt>
                <c:pt idx="1">
                  <c:v>PF</c:v>
                </c:pt>
                <c:pt idx="2">
                  <c:v>RS</c:v>
                </c:pt>
                <c:pt idx="3">
                  <c:v>OS</c:v>
                </c:pt>
              </c:strCache>
            </c:strRef>
          </c:xVal>
          <c:yVal>
            <c:numRef>
              <c:f>'5. PFR subindex'!$AC$35:$AC$38</c:f>
              <c:numCache>
                <c:formatCode>0.0</c:formatCode>
                <c:ptCount val="4"/>
                <c:pt idx="0">
                  <c:v>0.00754629627777792</c:v>
                </c:pt>
                <c:pt idx="1">
                  <c:v>-0.0281481481666667</c:v>
                </c:pt>
                <c:pt idx="2">
                  <c:v>-0.169444444444444</c:v>
                </c:pt>
                <c:pt idx="3">
                  <c:v>0.134484127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469832"/>
        <c:axId val="2139139176"/>
      </c:scatterChart>
      <c:catAx>
        <c:axId val="2117578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9403208"/>
        <c:crosses val="autoZero"/>
        <c:auto val="1"/>
        <c:lblAlgn val="ctr"/>
        <c:lblOffset val="100"/>
        <c:noMultiLvlLbl val="0"/>
      </c:catAx>
      <c:valAx>
        <c:axId val="213940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PFR sub-index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7578200"/>
        <c:crosses val="autoZero"/>
        <c:crossBetween val="between"/>
      </c:valAx>
      <c:valAx>
        <c:axId val="21391391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ARG - LA mean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9469832"/>
        <c:crosses val="max"/>
        <c:crossBetween val="midCat"/>
      </c:valAx>
      <c:valAx>
        <c:axId val="2079469832"/>
        <c:scaling>
          <c:orientation val="minMax"/>
        </c:scaling>
        <c:delete val="1"/>
        <c:axPos val="b"/>
        <c:majorTickMark val="out"/>
        <c:minorTickMark val="none"/>
        <c:tickLblPos val="nextTo"/>
        <c:crossAx val="2139139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kern="1200" spc="0" baseline="0">
                <a:solidFill>
                  <a:srgbClr val="595959"/>
                </a:solidFill>
                <a:effectLst/>
              </a:rPr>
              <a:t>Mexico PFR sub-index &amp; Difference compared to Latin America (LA) mean</a:t>
            </a:r>
            <a:endParaRPr lang="en-US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 PFR subindex'!$P$6</c:f>
              <c:strCache>
                <c:ptCount val="1"/>
                <c:pt idx="0">
                  <c:v>MEX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'5. PFR subindex'!$W$35:$W$38</c:f>
              <c:strCache>
                <c:ptCount val="4"/>
                <c:pt idx="0">
                  <c:v>BLPI</c:v>
                </c:pt>
                <c:pt idx="1">
                  <c:v>PF</c:v>
                </c:pt>
                <c:pt idx="2">
                  <c:v>RS</c:v>
                </c:pt>
                <c:pt idx="3">
                  <c:v>OS</c:v>
                </c:pt>
              </c:strCache>
            </c:strRef>
          </c:cat>
          <c:val>
            <c:numRef>
              <c:f>'5. PFR subindex'!$P$7:$P$10</c:f>
              <c:numCache>
                <c:formatCode>0.0</c:formatCode>
                <c:ptCount val="4"/>
                <c:pt idx="0">
                  <c:v>0.75</c:v>
                </c:pt>
                <c:pt idx="1">
                  <c:v>0.6</c:v>
                </c:pt>
                <c:pt idx="2">
                  <c:v>0.6</c:v>
                </c:pt>
                <c:pt idx="3">
                  <c:v>0.88</c:v>
                </c:pt>
              </c:numCache>
            </c:numRef>
          </c:val>
        </c:ser>
        <c:ser>
          <c:idx val="1"/>
          <c:order val="1"/>
          <c:tx>
            <c:strRef>
              <c:f>'5. PFR subindex'!$Y$34</c:f>
              <c:strCache>
                <c:ptCount val="1"/>
                <c:pt idx="0">
                  <c:v>LA mean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cat>
            <c:strRef>
              <c:f>'5. PFR subindex'!$W$35:$W$38</c:f>
              <c:strCache>
                <c:ptCount val="4"/>
                <c:pt idx="0">
                  <c:v>BLPI</c:v>
                </c:pt>
                <c:pt idx="1">
                  <c:v>PF</c:v>
                </c:pt>
                <c:pt idx="2">
                  <c:v>RS</c:v>
                </c:pt>
                <c:pt idx="3">
                  <c:v>OS</c:v>
                </c:pt>
              </c:strCache>
            </c:strRef>
          </c:cat>
          <c:val>
            <c:numRef>
              <c:f>'5. PFR subindex'!$Y$35:$Y$38</c:f>
              <c:numCache>
                <c:formatCode>0.0</c:formatCode>
                <c:ptCount val="4"/>
                <c:pt idx="0">
                  <c:v>0.492453703722222</c:v>
                </c:pt>
                <c:pt idx="1">
                  <c:v>0.428148148166667</c:v>
                </c:pt>
                <c:pt idx="2">
                  <c:v>0.419444444444444</c:v>
                </c:pt>
                <c:pt idx="3">
                  <c:v>0.575515873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7266984"/>
        <c:axId val="2117493672"/>
      </c:barChart>
      <c:scatterChart>
        <c:scatterStyle val="smoothMarker"/>
        <c:varyColors val="0"/>
        <c:ser>
          <c:idx val="2"/>
          <c:order val="2"/>
          <c:tx>
            <c:strRef>
              <c:f>'5. PFR subindex'!$AD$34</c:f>
              <c:strCache>
                <c:ptCount val="1"/>
                <c:pt idx="0">
                  <c:v>MEX - LA mean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'5. PFR subindex'!$W$35:$W$38</c:f>
              <c:strCache>
                <c:ptCount val="4"/>
                <c:pt idx="0">
                  <c:v>BLPI</c:v>
                </c:pt>
                <c:pt idx="1">
                  <c:v>PF</c:v>
                </c:pt>
                <c:pt idx="2">
                  <c:v>RS</c:v>
                </c:pt>
                <c:pt idx="3">
                  <c:v>OS</c:v>
                </c:pt>
              </c:strCache>
            </c:strRef>
          </c:xVal>
          <c:yVal>
            <c:numRef>
              <c:f>'5. PFR subindex'!$AD$35:$AD$38</c:f>
              <c:numCache>
                <c:formatCode>0.0</c:formatCode>
                <c:ptCount val="4"/>
                <c:pt idx="0">
                  <c:v>0.257546296277778</c:v>
                </c:pt>
                <c:pt idx="1">
                  <c:v>0.171851851833333</c:v>
                </c:pt>
                <c:pt idx="2">
                  <c:v>0.180555555555555</c:v>
                </c:pt>
                <c:pt idx="3">
                  <c:v>0.304484127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463016"/>
        <c:axId val="2080220120"/>
      </c:scatterChart>
      <c:catAx>
        <c:axId val="211726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7493672"/>
        <c:crosses val="autoZero"/>
        <c:auto val="1"/>
        <c:lblAlgn val="ctr"/>
        <c:lblOffset val="100"/>
        <c:noMultiLvlLbl val="0"/>
      </c:catAx>
      <c:valAx>
        <c:axId val="211749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PFR sub-index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7266984"/>
        <c:crosses val="autoZero"/>
        <c:crossBetween val="between"/>
      </c:valAx>
      <c:valAx>
        <c:axId val="20802201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MEX - LA mean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41463016"/>
        <c:crosses val="max"/>
        <c:crossBetween val="midCat"/>
      </c:valAx>
      <c:valAx>
        <c:axId val="2141463016"/>
        <c:scaling>
          <c:orientation val="minMax"/>
        </c:scaling>
        <c:delete val="1"/>
        <c:axPos val="b"/>
        <c:majorTickMark val="out"/>
        <c:minorTickMark val="none"/>
        <c:tickLblPos val="nextTo"/>
        <c:crossAx val="2080220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Control</a:t>
            </a:r>
            <a:r>
              <a:rPr lang="en-US" sz="1400" baseline="0"/>
              <a:t> of Corruption 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aseline="0"/>
              <a:t>Equilibrium  Model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aseline="0"/>
              <a:t>for Chile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/>
          </a:p>
        </c:rich>
      </c:tx>
      <c:layout>
        <c:manualLayout>
          <c:xMode val="edge"/>
          <c:yMode val="edge"/>
          <c:x val="0.0397708581323728"/>
          <c:y val="0.055174662900823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52077810017302"/>
          <c:y val="0.118589240270191"/>
          <c:w val="0.664059520752103"/>
          <c:h val="0.744410290107679"/>
        </c:manualLayout>
      </c:layout>
      <c:radarChart>
        <c:radarStyle val="marker"/>
        <c:varyColors val="0"/>
        <c:ser>
          <c:idx val="0"/>
          <c:order val="0"/>
          <c:tx>
            <c:strRef>
              <c:f>'6. CoC Equilibrium (2)'!$N$6</c:f>
              <c:strCache>
                <c:ptCount val="1"/>
                <c:pt idx="0">
                  <c:v>CHL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'6. CoC Equilibrium (2)'!$M$7:$M$10</c:f>
              <c:strCache>
                <c:ptCount val="4"/>
                <c:pt idx="0">
                  <c:v>CoC</c:v>
                </c:pt>
                <c:pt idx="1">
                  <c:v>PFR</c:v>
                </c:pt>
                <c:pt idx="2">
                  <c:v>PI-%</c:v>
                </c:pt>
                <c:pt idx="3">
                  <c:v>JI</c:v>
                </c:pt>
              </c:strCache>
            </c:strRef>
          </c:cat>
          <c:val>
            <c:numRef>
              <c:f>'6. CoC Equilibrium (2)'!$N$7:$N$10</c:f>
              <c:numCache>
                <c:formatCode>0.0</c:formatCode>
                <c:ptCount val="4"/>
                <c:pt idx="0">
                  <c:v>7.5176</c:v>
                </c:pt>
                <c:pt idx="1">
                  <c:v>6.050000000000001</c:v>
                </c:pt>
                <c:pt idx="2">
                  <c:v>8.58</c:v>
                </c:pt>
                <c:pt idx="3">
                  <c:v>7.5486192375</c:v>
                </c:pt>
              </c:numCache>
            </c:numRef>
          </c:val>
        </c:ser>
        <c:ser>
          <c:idx val="3"/>
          <c:order val="1"/>
          <c:tx>
            <c:strRef>
              <c:f>'6. CoC Equilibrium (2)'!$Q$6</c:f>
              <c:strCache>
                <c:ptCount val="1"/>
                <c:pt idx="0">
                  <c:v>LA mean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'6. CoC Equilibrium (2)'!$M$7:$M$10</c:f>
              <c:strCache>
                <c:ptCount val="4"/>
                <c:pt idx="0">
                  <c:v>CoC</c:v>
                </c:pt>
                <c:pt idx="1">
                  <c:v>PFR</c:v>
                </c:pt>
                <c:pt idx="2">
                  <c:v>PI-%</c:v>
                </c:pt>
                <c:pt idx="3">
                  <c:v>JI</c:v>
                </c:pt>
              </c:strCache>
            </c:strRef>
          </c:cat>
          <c:val>
            <c:numRef>
              <c:f>'6. CoC Equilibrium (2)'!$Q$7:$Q$10</c:f>
              <c:numCache>
                <c:formatCode>0.0</c:formatCode>
                <c:ptCount val="4"/>
                <c:pt idx="0">
                  <c:v>4.256355555555555</c:v>
                </c:pt>
                <c:pt idx="1">
                  <c:v>5.0</c:v>
                </c:pt>
                <c:pt idx="2">
                  <c:v>8.887777777777778</c:v>
                </c:pt>
                <c:pt idx="3">
                  <c:v>4.557800334749999</c:v>
                </c:pt>
              </c:numCache>
            </c:numRef>
          </c:val>
        </c:ser>
        <c:ser>
          <c:idx val="4"/>
          <c:order val="2"/>
          <c:tx>
            <c:strRef>
              <c:f>'6. CoC Equilibrium (2)'!$R$6</c:f>
              <c:strCache>
                <c:ptCount val="1"/>
                <c:pt idx="0">
                  <c:v>LA achievers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strRef>
              <c:f>'6. CoC Equilibrium (2)'!$M$7:$M$10</c:f>
              <c:strCache>
                <c:ptCount val="4"/>
                <c:pt idx="0">
                  <c:v>CoC</c:v>
                </c:pt>
                <c:pt idx="1">
                  <c:v>PFR</c:v>
                </c:pt>
                <c:pt idx="2">
                  <c:v>PI-%</c:v>
                </c:pt>
                <c:pt idx="3">
                  <c:v>JI</c:v>
                </c:pt>
              </c:strCache>
            </c:strRef>
          </c:cat>
          <c:val>
            <c:numRef>
              <c:f>'6. CoC Equilibrium (2)'!$R$7:$R$10</c:f>
              <c:numCache>
                <c:formatCode>0.0</c:formatCode>
                <c:ptCount val="4"/>
                <c:pt idx="0">
                  <c:v>7.0055</c:v>
                </c:pt>
                <c:pt idx="1">
                  <c:v>7.8082258045</c:v>
                </c:pt>
                <c:pt idx="2">
                  <c:v>3.05</c:v>
                </c:pt>
                <c:pt idx="3">
                  <c:v>8.078242073999998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283944"/>
        <c:axId val="2141289368"/>
      </c:radarChart>
      <c:catAx>
        <c:axId val="2141283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41289368"/>
        <c:crosses val="autoZero"/>
        <c:auto val="1"/>
        <c:lblAlgn val="ctr"/>
        <c:lblOffset val="100"/>
        <c:noMultiLvlLbl val="0"/>
      </c:catAx>
      <c:valAx>
        <c:axId val="21412893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crossAx val="2141283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0756870011217668"/>
          <c:y val="0.756437053696444"/>
          <c:w val="0.174807105147379"/>
          <c:h val="0.1193437912427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Control</a:t>
            </a:r>
            <a:r>
              <a:rPr lang="en-US" sz="1800" baseline="0"/>
              <a:t> of Corruption </a:t>
            </a:r>
          </a:p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Equilibrium  Model</a:t>
            </a:r>
          </a:p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for Argentina</a:t>
            </a:r>
          </a:p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800"/>
          </a:p>
        </c:rich>
      </c:tx>
      <c:layout>
        <c:manualLayout>
          <c:xMode val="edge"/>
          <c:yMode val="edge"/>
          <c:x val="0.0397708581323728"/>
          <c:y val="0.055174662900823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35254334259496"/>
          <c:y val="0.118589199453934"/>
          <c:w val="0.676677229131494"/>
          <c:h val="0.826976205894707"/>
        </c:manualLayout>
      </c:layout>
      <c:radarChart>
        <c:radarStyle val="marker"/>
        <c:varyColors val="0"/>
        <c:ser>
          <c:idx val="0"/>
          <c:order val="0"/>
          <c:tx>
            <c:strRef>
              <c:f>'6. CoC Equilibrium (2)'!$Q$13</c:f>
              <c:strCache>
                <c:ptCount val="1"/>
                <c:pt idx="0">
                  <c:v>ARG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'6. CoC Equilibrium (2)'!$M$7:$M$10</c:f>
              <c:strCache>
                <c:ptCount val="4"/>
                <c:pt idx="0">
                  <c:v>CoC</c:v>
                </c:pt>
                <c:pt idx="1">
                  <c:v>PFR</c:v>
                </c:pt>
                <c:pt idx="2">
                  <c:v>PI-%</c:v>
                </c:pt>
                <c:pt idx="3">
                  <c:v>JI</c:v>
                </c:pt>
              </c:strCache>
            </c:strRef>
          </c:cat>
          <c:val>
            <c:numRef>
              <c:f>'6. CoC Equilibrium (2)'!$Q$14:$Q$17</c:f>
              <c:numCache>
                <c:formatCode>General</c:formatCode>
                <c:ptCount val="4"/>
                <c:pt idx="0">
                  <c:v>3.8262</c:v>
                </c:pt>
                <c:pt idx="1">
                  <c:v>6.050000000000001</c:v>
                </c:pt>
                <c:pt idx="2">
                  <c:v>5.48</c:v>
                </c:pt>
                <c:pt idx="3">
                  <c:v>3.657000081</c:v>
                </c:pt>
              </c:numCache>
            </c:numRef>
          </c:val>
        </c:ser>
        <c:ser>
          <c:idx val="3"/>
          <c:order val="1"/>
          <c:tx>
            <c:strRef>
              <c:f>'6. CoC Equilibrium (2)'!$Q$6</c:f>
              <c:strCache>
                <c:ptCount val="1"/>
                <c:pt idx="0">
                  <c:v>LA mean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'6. CoC Equilibrium (2)'!$M$7:$M$10</c:f>
              <c:strCache>
                <c:ptCount val="4"/>
                <c:pt idx="0">
                  <c:v>CoC</c:v>
                </c:pt>
                <c:pt idx="1">
                  <c:v>PFR</c:v>
                </c:pt>
                <c:pt idx="2">
                  <c:v>PI-%</c:v>
                </c:pt>
                <c:pt idx="3">
                  <c:v>JI</c:v>
                </c:pt>
              </c:strCache>
            </c:strRef>
          </c:cat>
          <c:val>
            <c:numRef>
              <c:f>'6. CoC Equilibrium (2)'!$R$14:$R$17</c:f>
              <c:numCache>
                <c:formatCode>0.0</c:formatCode>
                <c:ptCount val="4"/>
                <c:pt idx="0">
                  <c:v>4.256355555555555</c:v>
                </c:pt>
                <c:pt idx="1">
                  <c:v>5.0</c:v>
                </c:pt>
                <c:pt idx="2">
                  <c:v>8.887777777777778</c:v>
                </c:pt>
                <c:pt idx="3">
                  <c:v>4.557800334749999</c:v>
                </c:pt>
              </c:numCache>
            </c:numRef>
          </c:val>
        </c:ser>
        <c:ser>
          <c:idx val="4"/>
          <c:order val="2"/>
          <c:tx>
            <c:strRef>
              <c:f>'6. CoC Equilibrium (2)'!$R$6</c:f>
              <c:strCache>
                <c:ptCount val="1"/>
                <c:pt idx="0">
                  <c:v>LA achievers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strRef>
              <c:f>'6. CoC Equilibrium (2)'!$M$7:$M$10</c:f>
              <c:strCache>
                <c:ptCount val="4"/>
                <c:pt idx="0">
                  <c:v>CoC</c:v>
                </c:pt>
                <c:pt idx="1">
                  <c:v>PFR</c:v>
                </c:pt>
                <c:pt idx="2">
                  <c:v>PI-%</c:v>
                </c:pt>
                <c:pt idx="3">
                  <c:v>JI</c:v>
                </c:pt>
              </c:strCache>
            </c:strRef>
          </c:cat>
          <c:val>
            <c:numRef>
              <c:f>'6. CoC Equilibrium (2)'!$S$14:$S$17</c:f>
              <c:numCache>
                <c:formatCode>0.0</c:formatCode>
                <c:ptCount val="4"/>
                <c:pt idx="0">
                  <c:v>7.1762</c:v>
                </c:pt>
                <c:pt idx="1">
                  <c:v>7.222150536333333</c:v>
                </c:pt>
                <c:pt idx="2">
                  <c:v>4.893333333333333</c:v>
                </c:pt>
                <c:pt idx="3">
                  <c:v>7.9017011285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688504"/>
        <c:axId val="2080279912"/>
      </c:radarChart>
      <c:catAx>
        <c:axId val="2106688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80279912"/>
        <c:crosses val="autoZero"/>
        <c:auto val="1"/>
        <c:lblAlgn val="ctr"/>
        <c:lblOffset val="100"/>
        <c:noMultiLvlLbl val="0"/>
      </c:catAx>
      <c:valAx>
        <c:axId val="20802799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06688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0756870011217668"/>
          <c:y val="0.756437053696444"/>
          <c:w val="0.174807105147379"/>
          <c:h val="0.1193437912427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Control</a:t>
            </a:r>
            <a:r>
              <a:rPr lang="en-US" sz="1800" baseline="0"/>
              <a:t> of Corruption </a:t>
            </a:r>
          </a:p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Equilibrium  Model</a:t>
            </a:r>
          </a:p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for Mexico</a:t>
            </a:r>
          </a:p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800"/>
          </a:p>
        </c:rich>
      </c:tx>
      <c:layout>
        <c:manualLayout>
          <c:xMode val="edge"/>
          <c:yMode val="edge"/>
          <c:x val="0.0397708581323728"/>
          <c:y val="0.055174662900823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35254334259496"/>
          <c:y val="0.118589199453934"/>
          <c:w val="0.676677229131494"/>
          <c:h val="0.826976205894707"/>
        </c:manualLayout>
      </c:layout>
      <c:radarChart>
        <c:radarStyle val="marker"/>
        <c:varyColors val="0"/>
        <c:ser>
          <c:idx val="0"/>
          <c:order val="0"/>
          <c:tx>
            <c:strRef>
              <c:f>'6. CoC Equilibrium (2)'!$T$13</c:f>
              <c:strCache>
                <c:ptCount val="1"/>
                <c:pt idx="0">
                  <c:v>MEX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'6. CoC Equilibrium (2)'!$M$7:$M$10</c:f>
              <c:strCache>
                <c:ptCount val="4"/>
                <c:pt idx="0">
                  <c:v>CoC</c:v>
                </c:pt>
                <c:pt idx="1">
                  <c:v>PFR</c:v>
                </c:pt>
                <c:pt idx="2">
                  <c:v>PI-%</c:v>
                </c:pt>
                <c:pt idx="3">
                  <c:v>JI</c:v>
                </c:pt>
              </c:strCache>
            </c:strRef>
          </c:cat>
          <c:val>
            <c:numRef>
              <c:f>'6. CoC Equilibrium (2)'!$T$14:$T$17</c:f>
              <c:numCache>
                <c:formatCode>General</c:formatCode>
                <c:ptCount val="4"/>
                <c:pt idx="0">
                  <c:v>3.5158</c:v>
                </c:pt>
                <c:pt idx="1">
                  <c:v>8.91</c:v>
                </c:pt>
                <c:pt idx="2">
                  <c:v>6.6</c:v>
                </c:pt>
                <c:pt idx="3">
                  <c:v>6.348461124</c:v>
                </c:pt>
              </c:numCache>
            </c:numRef>
          </c:val>
        </c:ser>
        <c:ser>
          <c:idx val="3"/>
          <c:order val="1"/>
          <c:tx>
            <c:strRef>
              <c:f>'6. CoC Equilibrium (2)'!$Q$6</c:f>
              <c:strCache>
                <c:ptCount val="1"/>
                <c:pt idx="0">
                  <c:v>LA mean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'6. CoC Equilibrium (2)'!$M$7:$M$10</c:f>
              <c:strCache>
                <c:ptCount val="4"/>
                <c:pt idx="0">
                  <c:v>CoC</c:v>
                </c:pt>
                <c:pt idx="1">
                  <c:v>PFR</c:v>
                </c:pt>
                <c:pt idx="2">
                  <c:v>PI-%</c:v>
                </c:pt>
                <c:pt idx="3">
                  <c:v>JI</c:v>
                </c:pt>
              </c:strCache>
            </c:strRef>
          </c:cat>
          <c:val>
            <c:numRef>
              <c:f>'6. CoC Equilibrium (2)'!$R$14:$R$17</c:f>
              <c:numCache>
                <c:formatCode>0.0</c:formatCode>
                <c:ptCount val="4"/>
                <c:pt idx="0">
                  <c:v>4.256355555555555</c:v>
                </c:pt>
                <c:pt idx="1">
                  <c:v>5.0</c:v>
                </c:pt>
                <c:pt idx="2">
                  <c:v>8.887777777777778</c:v>
                </c:pt>
                <c:pt idx="3">
                  <c:v>4.557800334749999</c:v>
                </c:pt>
              </c:numCache>
            </c:numRef>
          </c:val>
        </c:ser>
        <c:ser>
          <c:idx val="4"/>
          <c:order val="2"/>
          <c:tx>
            <c:strRef>
              <c:f>'6. CoC Equilibrium (2)'!$R$6</c:f>
              <c:strCache>
                <c:ptCount val="1"/>
                <c:pt idx="0">
                  <c:v>LA achievers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strRef>
              <c:f>'6. CoC Equilibrium (2)'!$M$7:$M$10</c:f>
              <c:strCache>
                <c:ptCount val="4"/>
                <c:pt idx="0">
                  <c:v>CoC</c:v>
                </c:pt>
                <c:pt idx="1">
                  <c:v>PFR</c:v>
                </c:pt>
                <c:pt idx="2">
                  <c:v>PI-%</c:v>
                </c:pt>
                <c:pt idx="3">
                  <c:v>JI</c:v>
                </c:pt>
              </c:strCache>
            </c:strRef>
          </c:cat>
          <c:val>
            <c:numRef>
              <c:f>'6. CoC Equilibrium (2)'!$S$14:$S$17</c:f>
              <c:numCache>
                <c:formatCode>0.0</c:formatCode>
                <c:ptCount val="4"/>
                <c:pt idx="0">
                  <c:v>7.1762</c:v>
                </c:pt>
                <c:pt idx="1">
                  <c:v>7.222150536333333</c:v>
                </c:pt>
                <c:pt idx="2">
                  <c:v>4.893333333333333</c:v>
                </c:pt>
                <c:pt idx="3">
                  <c:v>7.9017011285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694136"/>
        <c:axId val="2079831896"/>
      </c:radarChart>
      <c:catAx>
        <c:axId val="2079694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9831896"/>
        <c:crosses val="autoZero"/>
        <c:auto val="1"/>
        <c:lblAlgn val="ctr"/>
        <c:lblOffset val="100"/>
        <c:noMultiLvlLbl val="0"/>
      </c:catAx>
      <c:valAx>
        <c:axId val="20798318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79694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0756870011217668"/>
          <c:y val="0.756437053696444"/>
          <c:w val="0.174807105147379"/>
          <c:h val="0.1193437912427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Control</a:t>
            </a:r>
            <a:r>
              <a:rPr lang="en-US" sz="1800" baseline="0"/>
              <a:t> of Corruption </a:t>
            </a:r>
          </a:p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Equilibrium  Model</a:t>
            </a:r>
          </a:p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for Chile</a:t>
            </a:r>
          </a:p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800"/>
          </a:p>
        </c:rich>
      </c:tx>
      <c:layout>
        <c:manualLayout>
          <c:xMode val="edge"/>
          <c:yMode val="edge"/>
          <c:x val="0.0397708581323728"/>
          <c:y val="0.055174662900823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35254334259496"/>
          <c:y val="0.118589199453934"/>
          <c:w val="0.676677229131494"/>
          <c:h val="0.826976205894707"/>
        </c:manualLayout>
      </c:layout>
      <c:radarChart>
        <c:radarStyle val="marker"/>
        <c:varyColors val="0"/>
        <c:ser>
          <c:idx val="0"/>
          <c:order val="0"/>
          <c:tx>
            <c:strRef>
              <c:f>'6. CoC Equilibrium'!$N$6</c:f>
              <c:strCache>
                <c:ptCount val="1"/>
                <c:pt idx="0">
                  <c:v>CHL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'6. CoC Equilibrium'!$M$7:$M$10</c:f>
              <c:strCache>
                <c:ptCount val="4"/>
                <c:pt idx="0">
                  <c:v>CoC</c:v>
                </c:pt>
                <c:pt idx="1">
                  <c:v>PFR</c:v>
                </c:pt>
                <c:pt idx="2">
                  <c:v>JI</c:v>
                </c:pt>
                <c:pt idx="3">
                  <c:v>PI-%</c:v>
                </c:pt>
              </c:strCache>
            </c:strRef>
          </c:cat>
          <c:val>
            <c:numRef>
              <c:f>'6. CoC Equilibrium'!$N$7:$N$10</c:f>
              <c:numCache>
                <c:formatCode>0.0</c:formatCode>
                <c:ptCount val="4"/>
                <c:pt idx="0">
                  <c:v>7.5176</c:v>
                </c:pt>
                <c:pt idx="1">
                  <c:v>6.050000000000001</c:v>
                </c:pt>
                <c:pt idx="2">
                  <c:v>7.5486192375</c:v>
                </c:pt>
                <c:pt idx="3">
                  <c:v>8.58</c:v>
                </c:pt>
              </c:numCache>
            </c:numRef>
          </c:val>
        </c:ser>
        <c:ser>
          <c:idx val="3"/>
          <c:order val="1"/>
          <c:tx>
            <c:strRef>
              <c:f>'6. CoC Equilibrium'!$Q$6</c:f>
              <c:strCache>
                <c:ptCount val="1"/>
                <c:pt idx="0">
                  <c:v>LA mean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'6. CoC Equilibrium'!$M$7:$M$10</c:f>
              <c:strCache>
                <c:ptCount val="4"/>
                <c:pt idx="0">
                  <c:v>CoC</c:v>
                </c:pt>
                <c:pt idx="1">
                  <c:v>PFR</c:v>
                </c:pt>
                <c:pt idx="2">
                  <c:v>JI</c:v>
                </c:pt>
                <c:pt idx="3">
                  <c:v>PI-%</c:v>
                </c:pt>
              </c:strCache>
            </c:strRef>
          </c:cat>
          <c:val>
            <c:numRef>
              <c:f>'6. CoC Equilibrium'!$Q$7:$Q$10</c:f>
              <c:numCache>
                <c:formatCode>0.0</c:formatCode>
                <c:ptCount val="4"/>
                <c:pt idx="0">
                  <c:v>4.256355555555555</c:v>
                </c:pt>
                <c:pt idx="1">
                  <c:v>5.0</c:v>
                </c:pt>
                <c:pt idx="2">
                  <c:v>4.557800334749999</c:v>
                </c:pt>
                <c:pt idx="3">
                  <c:v>8.887777777777778</c:v>
                </c:pt>
              </c:numCache>
            </c:numRef>
          </c:val>
        </c:ser>
        <c:ser>
          <c:idx val="4"/>
          <c:order val="2"/>
          <c:tx>
            <c:strRef>
              <c:f>'6. CoC Equilibrium'!$R$6</c:f>
              <c:strCache>
                <c:ptCount val="1"/>
                <c:pt idx="0">
                  <c:v>LA achievers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strRef>
              <c:f>'6. CoC Equilibrium'!$M$7:$M$10</c:f>
              <c:strCache>
                <c:ptCount val="4"/>
                <c:pt idx="0">
                  <c:v>CoC</c:v>
                </c:pt>
                <c:pt idx="1">
                  <c:v>PFR</c:v>
                </c:pt>
                <c:pt idx="2">
                  <c:v>JI</c:v>
                </c:pt>
                <c:pt idx="3">
                  <c:v>PI-%</c:v>
                </c:pt>
              </c:strCache>
            </c:strRef>
          </c:cat>
          <c:val>
            <c:numRef>
              <c:f>'6. CoC Equilibrium'!$R$7:$R$10</c:f>
              <c:numCache>
                <c:formatCode>0.0</c:formatCode>
                <c:ptCount val="4"/>
                <c:pt idx="0">
                  <c:v>7.0055</c:v>
                </c:pt>
                <c:pt idx="1">
                  <c:v>7.8082258045</c:v>
                </c:pt>
                <c:pt idx="2">
                  <c:v>8.078242073999998</c:v>
                </c:pt>
                <c:pt idx="3">
                  <c:v>3.05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607880"/>
        <c:axId val="2107499928"/>
      </c:radarChart>
      <c:catAx>
        <c:axId val="211760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7499928"/>
        <c:crosses val="autoZero"/>
        <c:auto val="1"/>
        <c:lblAlgn val="ctr"/>
        <c:lblOffset val="100"/>
        <c:noMultiLvlLbl val="0"/>
      </c:catAx>
      <c:valAx>
        <c:axId val="21074999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crossAx val="211760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0756870011217668"/>
          <c:y val="0.756437053696444"/>
          <c:w val="0.174807105147379"/>
          <c:h val="0.1193437912427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kern="1200" spc="0" baseline="0">
                <a:solidFill>
                  <a:srgbClr val="595959"/>
                </a:solidFill>
                <a:effectLst/>
              </a:rPr>
              <a:t>PFR Index Argentina &amp; Latin America (LA) mean</a:t>
            </a:r>
            <a:endParaRPr lang="en-U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PFR Indez-LA mean'!$K$2</c:f>
              <c:strCache>
                <c:ptCount val="1"/>
                <c:pt idx="0">
                  <c:v>ARG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'1. PFR Indez-LA mean'!$J$3:$J$12</c:f>
              <c:numCache>
                <c:formatCode>General</c:formatCode>
                <c:ptCount val="10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</c:numCache>
            </c:numRef>
          </c:xVal>
          <c:yVal>
            <c:numRef>
              <c:f>'1. PFR Indez-LA mean'!$K$3:$K$12</c:f>
              <c:numCache>
                <c:formatCode>0%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0.55</c:v>
                </c:pt>
                <c:pt idx="4">
                  <c:v>0.55</c:v>
                </c:pt>
                <c:pt idx="5">
                  <c:v>0.55</c:v>
                </c:pt>
                <c:pt idx="6">
                  <c:v>0.55</c:v>
                </c:pt>
                <c:pt idx="7">
                  <c:v>0.55</c:v>
                </c:pt>
                <c:pt idx="8">
                  <c:v>0.55</c:v>
                </c:pt>
                <c:pt idx="9">
                  <c:v>0.55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'1. PFR Indez-LA mean'!$AC$2</c:f>
              <c:strCache>
                <c:ptCount val="1"/>
                <c:pt idx="0">
                  <c:v>LA mean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'1. PFR Indez-LA mean'!$J$3:$J$12</c:f>
              <c:numCache>
                <c:formatCode>General</c:formatCode>
                <c:ptCount val="10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</c:numCache>
            </c:numRef>
          </c:xVal>
          <c:yVal>
            <c:numRef>
              <c:f>'1. PFR Indez-LA mean'!$AC$3:$AC$12</c:f>
              <c:numCache>
                <c:formatCode>0%</c:formatCode>
                <c:ptCount val="10"/>
                <c:pt idx="0">
                  <c:v>0.145448028666667</c:v>
                </c:pt>
                <c:pt idx="1">
                  <c:v>0.169892473111111</c:v>
                </c:pt>
                <c:pt idx="2">
                  <c:v>0.208781362</c:v>
                </c:pt>
                <c:pt idx="3">
                  <c:v>0.436594982055556</c:v>
                </c:pt>
                <c:pt idx="4">
                  <c:v>0.482293906777778</c:v>
                </c:pt>
                <c:pt idx="5">
                  <c:v>0.519516129</c:v>
                </c:pt>
                <c:pt idx="6">
                  <c:v>0.519516129</c:v>
                </c:pt>
                <c:pt idx="7">
                  <c:v>0.521738351222222</c:v>
                </c:pt>
                <c:pt idx="8">
                  <c:v>0.527849462333333</c:v>
                </c:pt>
                <c:pt idx="9">
                  <c:v>0.541738351222222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06952"/>
        <c:axId val="2139655256"/>
      </c:scatterChart>
      <c:valAx>
        <c:axId val="2117206952"/>
        <c:scaling>
          <c:orientation val="minMax"/>
          <c:max val="2016.0"/>
          <c:min val="200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9655256"/>
        <c:crosses val="autoZero"/>
        <c:crossBetween val="midCat"/>
      </c:valAx>
      <c:valAx>
        <c:axId val="213965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7206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Control</a:t>
            </a:r>
            <a:r>
              <a:rPr lang="en-US" sz="1800" baseline="0"/>
              <a:t> of Corruption </a:t>
            </a:r>
          </a:p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Equilibrium  Model</a:t>
            </a:r>
          </a:p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for Argentina</a:t>
            </a:r>
          </a:p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800"/>
          </a:p>
        </c:rich>
      </c:tx>
      <c:layout>
        <c:manualLayout>
          <c:xMode val="edge"/>
          <c:yMode val="edge"/>
          <c:x val="0.0397708581323728"/>
          <c:y val="0.055174662900823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35254334259496"/>
          <c:y val="0.118589199453934"/>
          <c:w val="0.676677229131494"/>
          <c:h val="0.826976205894707"/>
        </c:manualLayout>
      </c:layout>
      <c:radarChart>
        <c:radarStyle val="marker"/>
        <c:varyColors val="0"/>
        <c:ser>
          <c:idx val="0"/>
          <c:order val="0"/>
          <c:tx>
            <c:strRef>
              <c:f>'6. CoC Equilibrium'!$Q$13</c:f>
              <c:strCache>
                <c:ptCount val="1"/>
                <c:pt idx="0">
                  <c:v>ARG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'6. CoC Equilibrium'!$M$7:$M$10</c:f>
              <c:strCache>
                <c:ptCount val="4"/>
                <c:pt idx="0">
                  <c:v>CoC</c:v>
                </c:pt>
                <c:pt idx="1">
                  <c:v>PFR</c:v>
                </c:pt>
                <c:pt idx="2">
                  <c:v>JI</c:v>
                </c:pt>
                <c:pt idx="3">
                  <c:v>PI-%</c:v>
                </c:pt>
              </c:strCache>
            </c:strRef>
          </c:cat>
          <c:val>
            <c:numRef>
              <c:f>'6. CoC Equilibrium'!$Q$14:$Q$17</c:f>
              <c:numCache>
                <c:formatCode>General</c:formatCode>
                <c:ptCount val="4"/>
                <c:pt idx="0">
                  <c:v>3.8262</c:v>
                </c:pt>
                <c:pt idx="1">
                  <c:v>6.050000000000001</c:v>
                </c:pt>
                <c:pt idx="2">
                  <c:v>3.657000081</c:v>
                </c:pt>
                <c:pt idx="3">
                  <c:v>5.48</c:v>
                </c:pt>
              </c:numCache>
            </c:numRef>
          </c:val>
        </c:ser>
        <c:ser>
          <c:idx val="3"/>
          <c:order val="1"/>
          <c:tx>
            <c:strRef>
              <c:f>'6. CoC Equilibrium'!$Q$6</c:f>
              <c:strCache>
                <c:ptCount val="1"/>
                <c:pt idx="0">
                  <c:v>LA mean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'6. CoC Equilibrium'!$M$7:$M$10</c:f>
              <c:strCache>
                <c:ptCount val="4"/>
                <c:pt idx="0">
                  <c:v>CoC</c:v>
                </c:pt>
                <c:pt idx="1">
                  <c:v>PFR</c:v>
                </c:pt>
                <c:pt idx="2">
                  <c:v>JI</c:v>
                </c:pt>
                <c:pt idx="3">
                  <c:v>PI-%</c:v>
                </c:pt>
              </c:strCache>
            </c:strRef>
          </c:cat>
          <c:val>
            <c:numRef>
              <c:f>'6. CoC Equilibrium'!$R$14:$R$17</c:f>
              <c:numCache>
                <c:formatCode>0.0</c:formatCode>
                <c:ptCount val="4"/>
                <c:pt idx="0">
                  <c:v>4.256355555555555</c:v>
                </c:pt>
                <c:pt idx="1">
                  <c:v>5.0</c:v>
                </c:pt>
                <c:pt idx="2">
                  <c:v>4.557800334749999</c:v>
                </c:pt>
                <c:pt idx="3">
                  <c:v>8.887777777777778</c:v>
                </c:pt>
              </c:numCache>
            </c:numRef>
          </c:val>
        </c:ser>
        <c:ser>
          <c:idx val="4"/>
          <c:order val="2"/>
          <c:tx>
            <c:strRef>
              <c:f>'6. CoC Equilibrium'!$R$6</c:f>
              <c:strCache>
                <c:ptCount val="1"/>
                <c:pt idx="0">
                  <c:v>LA achievers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strRef>
              <c:f>'6. CoC Equilibrium'!$M$7:$M$10</c:f>
              <c:strCache>
                <c:ptCount val="4"/>
                <c:pt idx="0">
                  <c:v>CoC</c:v>
                </c:pt>
                <c:pt idx="1">
                  <c:v>PFR</c:v>
                </c:pt>
                <c:pt idx="2">
                  <c:v>JI</c:v>
                </c:pt>
                <c:pt idx="3">
                  <c:v>PI-%</c:v>
                </c:pt>
              </c:strCache>
            </c:strRef>
          </c:cat>
          <c:val>
            <c:numRef>
              <c:f>'6. CoC Equilibrium'!$S$14:$S$17</c:f>
              <c:numCache>
                <c:formatCode>0.0</c:formatCode>
                <c:ptCount val="4"/>
                <c:pt idx="0">
                  <c:v>7.1762</c:v>
                </c:pt>
                <c:pt idx="1">
                  <c:v>7.222150536333333</c:v>
                </c:pt>
                <c:pt idx="2">
                  <c:v>7.9017011285</c:v>
                </c:pt>
                <c:pt idx="3">
                  <c:v>4.893333333333333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729768"/>
        <c:axId val="2106937768"/>
      </c:radarChart>
      <c:catAx>
        <c:axId val="2116729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6937768"/>
        <c:crosses val="autoZero"/>
        <c:auto val="1"/>
        <c:lblAlgn val="ctr"/>
        <c:lblOffset val="100"/>
        <c:noMultiLvlLbl val="0"/>
      </c:catAx>
      <c:valAx>
        <c:axId val="21069377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16729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0756870011217668"/>
          <c:y val="0.756437053696444"/>
          <c:w val="0.174807105147379"/>
          <c:h val="0.1193437912427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Control</a:t>
            </a:r>
            <a:r>
              <a:rPr lang="en-US" sz="1800" baseline="0"/>
              <a:t> of Corruption </a:t>
            </a:r>
          </a:p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Equilibrium  Model</a:t>
            </a:r>
          </a:p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for Mexico</a:t>
            </a:r>
          </a:p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800"/>
          </a:p>
        </c:rich>
      </c:tx>
      <c:layout>
        <c:manualLayout>
          <c:xMode val="edge"/>
          <c:yMode val="edge"/>
          <c:x val="0.0397708581323728"/>
          <c:y val="0.055174662900823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35254334259496"/>
          <c:y val="0.118589199453934"/>
          <c:w val="0.676677229131494"/>
          <c:h val="0.826976205894707"/>
        </c:manualLayout>
      </c:layout>
      <c:radarChart>
        <c:radarStyle val="marker"/>
        <c:varyColors val="0"/>
        <c:ser>
          <c:idx val="0"/>
          <c:order val="0"/>
          <c:tx>
            <c:strRef>
              <c:f>'6. CoC Equilibrium'!$T$13</c:f>
              <c:strCache>
                <c:ptCount val="1"/>
                <c:pt idx="0">
                  <c:v>MEX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'6. CoC Equilibrium'!$M$7:$M$10</c:f>
              <c:strCache>
                <c:ptCount val="4"/>
                <c:pt idx="0">
                  <c:v>CoC</c:v>
                </c:pt>
                <c:pt idx="1">
                  <c:v>PFR</c:v>
                </c:pt>
                <c:pt idx="2">
                  <c:v>JI</c:v>
                </c:pt>
                <c:pt idx="3">
                  <c:v>PI-%</c:v>
                </c:pt>
              </c:strCache>
            </c:strRef>
          </c:cat>
          <c:val>
            <c:numRef>
              <c:f>'6. CoC Equilibrium'!$T$14:$T$17</c:f>
              <c:numCache>
                <c:formatCode>General</c:formatCode>
                <c:ptCount val="4"/>
                <c:pt idx="0">
                  <c:v>3.5158</c:v>
                </c:pt>
                <c:pt idx="1">
                  <c:v>8.91</c:v>
                </c:pt>
                <c:pt idx="2">
                  <c:v>6.348461124</c:v>
                </c:pt>
                <c:pt idx="3">
                  <c:v>6.6</c:v>
                </c:pt>
              </c:numCache>
            </c:numRef>
          </c:val>
        </c:ser>
        <c:ser>
          <c:idx val="3"/>
          <c:order val="1"/>
          <c:tx>
            <c:strRef>
              <c:f>'6. CoC Equilibrium'!$Q$6</c:f>
              <c:strCache>
                <c:ptCount val="1"/>
                <c:pt idx="0">
                  <c:v>LA mean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'6. CoC Equilibrium'!$M$7:$M$10</c:f>
              <c:strCache>
                <c:ptCount val="4"/>
                <c:pt idx="0">
                  <c:v>CoC</c:v>
                </c:pt>
                <c:pt idx="1">
                  <c:v>PFR</c:v>
                </c:pt>
                <c:pt idx="2">
                  <c:v>JI</c:v>
                </c:pt>
                <c:pt idx="3">
                  <c:v>PI-%</c:v>
                </c:pt>
              </c:strCache>
            </c:strRef>
          </c:cat>
          <c:val>
            <c:numRef>
              <c:f>'6. CoC Equilibrium'!$R$14:$R$17</c:f>
              <c:numCache>
                <c:formatCode>0.0</c:formatCode>
                <c:ptCount val="4"/>
                <c:pt idx="0">
                  <c:v>4.256355555555555</c:v>
                </c:pt>
                <c:pt idx="1">
                  <c:v>5.0</c:v>
                </c:pt>
                <c:pt idx="2">
                  <c:v>4.557800334749999</c:v>
                </c:pt>
                <c:pt idx="3">
                  <c:v>8.887777777777778</c:v>
                </c:pt>
              </c:numCache>
            </c:numRef>
          </c:val>
        </c:ser>
        <c:ser>
          <c:idx val="4"/>
          <c:order val="2"/>
          <c:tx>
            <c:strRef>
              <c:f>'6. CoC Equilibrium'!$R$6</c:f>
              <c:strCache>
                <c:ptCount val="1"/>
                <c:pt idx="0">
                  <c:v>LA achievers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strRef>
              <c:f>'6. CoC Equilibrium'!$M$7:$M$10</c:f>
              <c:strCache>
                <c:ptCount val="4"/>
                <c:pt idx="0">
                  <c:v>CoC</c:v>
                </c:pt>
                <c:pt idx="1">
                  <c:v>PFR</c:v>
                </c:pt>
                <c:pt idx="2">
                  <c:v>JI</c:v>
                </c:pt>
                <c:pt idx="3">
                  <c:v>PI-%</c:v>
                </c:pt>
              </c:strCache>
            </c:strRef>
          </c:cat>
          <c:val>
            <c:numRef>
              <c:f>'6. CoC Equilibrium'!$S$14:$S$17</c:f>
              <c:numCache>
                <c:formatCode>0.0</c:formatCode>
                <c:ptCount val="4"/>
                <c:pt idx="0">
                  <c:v>7.1762</c:v>
                </c:pt>
                <c:pt idx="1">
                  <c:v>7.222150536333333</c:v>
                </c:pt>
                <c:pt idx="2">
                  <c:v>7.9017011285</c:v>
                </c:pt>
                <c:pt idx="3">
                  <c:v>4.893333333333333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994376"/>
        <c:axId val="2139997480"/>
      </c:radarChart>
      <c:catAx>
        <c:axId val="2139994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9997480"/>
        <c:crosses val="autoZero"/>
        <c:auto val="1"/>
        <c:lblAlgn val="ctr"/>
        <c:lblOffset val="100"/>
        <c:noMultiLvlLbl val="0"/>
      </c:catAx>
      <c:valAx>
        <c:axId val="21399974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39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0756870011217668"/>
          <c:y val="0.756437053696444"/>
          <c:w val="0.174807105147379"/>
          <c:h val="0.1193437912427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Control of Corruption </a:t>
            </a:r>
          </a:p>
          <a:p>
            <a:pPr>
              <a:defRPr/>
            </a:pPr>
            <a:r>
              <a:rPr lang="en-US"/>
              <a:t>Equilibrium  Model</a:t>
            </a:r>
          </a:p>
          <a:p>
            <a:pPr>
              <a:defRPr/>
            </a:pPr>
            <a:r>
              <a:rPr lang="en-US"/>
              <a:t>for Argentina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0397708581323728"/>
          <c:y val="0.055174662900823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35254334259496"/>
          <c:y val="0.118589199453934"/>
          <c:w val="0.676677229131494"/>
          <c:h val="0.826976205894707"/>
        </c:manualLayout>
      </c:layout>
      <c:radarChart>
        <c:radarStyle val="marker"/>
        <c:varyColors val="0"/>
        <c:ser>
          <c:idx val="0"/>
          <c:order val="0"/>
          <c:tx>
            <c:strRef>
              <c:f>'6. CoC Equilibrium'!$Q$13</c:f>
              <c:strCache>
                <c:ptCount val="1"/>
                <c:pt idx="0">
                  <c:v>ARG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'6. CoC Equilibrium'!$M$7:$M$10</c:f>
              <c:strCache>
                <c:ptCount val="4"/>
                <c:pt idx="0">
                  <c:v>CoC</c:v>
                </c:pt>
                <c:pt idx="1">
                  <c:v>PFR</c:v>
                </c:pt>
                <c:pt idx="2">
                  <c:v>JI</c:v>
                </c:pt>
                <c:pt idx="3">
                  <c:v>PI-%</c:v>
                </c:pt>
              </c:strCache>
            </c:strRef>
          </c:cat>
          <c:val>
            <c:numRef>
              <c:f>'6. CoC Equilibrium'!$Q$14:$Q$17</c:f>
              <c:numCache>
                <c:formatCode>General</c:formatCode>
                <c:ptCount val="4"/>
                <c:pt idx="0">
                  <c:v>3.8262</c:v>
                </c:pt>
                <c:pt idx="1">
                  <c:v>6.050000000000001</c:v>
                </c:pt>
                <c:pt idx="2">
                  <c:v>3.657000081</c:v>
                </c:pt>
                <c:pt idx="3">
                  <c:v>5.48</c:v>
                </c:pt>
              </c:numCache>
            </c:numRef>
          </c:val>
        </c:ser>
        <c:ser>
          <c:idx val="3"/>
          <c:order val="1"/>
          <c:tx>
            <c:strRef>
              <c:f>'6. CoC Equilibrium'!$Q$6</c:f>
              <c:strCache>
                <c:ptCount val="1"/>
                <c:pt idx="0">
                  <c:v>LA mean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'6. CoC Equilibrium'!$M$7:$M$10</c:f>
              <c:strCache>
                <c:ptCount val="4"/>
                <c:pt idx="0">
                  <c:v>CoC</c:v>
                </c:pt>
                <c:pt idx="1">
                  <c:v>PFR</c:v>
                </c:pt>
                <c:pt idx="2">
                  <c:v>JI</c:v>
                </c:pt>
                <c:pt idx="3">
                  <c:v>PI-%</c:v>
                </c:pt>
              </c:strCache>
            </c:strRef>
          </c:cat>
          <c:val>
            <c:numRef>
              <c:f>'6. CoC Equilibrium'!$R$14:$R$17</c:f>
              <c:numCache>
                <c:formatCode>0.0</c:formatCode>
                <c:ptCount val="4"/>
                <c:pt idx="0">
                  <c:v>4.256355555555555</c:v>
                </c:pt>
                <c:pt idx="1">
                  <c:v>5.0</c:v>
                </c:pt>
                <c:pt idx="2">
                  <c:v>4.557800334749999</c:v>
                </c:pt>
                <c:pt idx="3">
                  <c:v>8.887777777777778</c:v>
                </c:pt>
              </c:numCache>
            </c:numRef>
          </c:val>
        </c:ser>
        <c:ser>
          <c:idx val="1"/>
          <c:order val="2"/>
          <c:tx>
            <c:strRef>
              <c:f>'6. CoC Equilibrium'!$X$13</c:f>
              <c:strCache>
                <c:ptCount val="1"/>
                <c:pt idx="0">
                  <c:v>CRI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val>
            <c:numRef>
              <c:f>'6. CoC Equilibrium'!$X$14:$X$17</c:f>
              <c:numCache>
                <c:formatCode>General</c:formatCode>
                <c:ptCount val="4"/>
                <c:pt idx="0">
                  <c:v>6.4146</c:v>
                </c:pt>
                <c:pt idx="1">
                  <c:v>7.81</c:v>
                </c:pt>
                <c:pt idx="2">
                  <c:v>7.615549989</c:v>
                </c:pt>
                <c:pt idx="3">
                  <c:v>3.64</c:v>
                </c:pt>
              </c:numCache>
            </c:numRef>
          </c:val>
        </c:ser>
        <c:ser>
          <c:idx val="2"/>
          <c:order val="3"/>
          <c:tx>
            <c:strRef>
              <c:f>'6. CoC Equilibrium'!$Y$13</c:f>
              <c:strCache>
                <c:ptCount val="1"/>
                <c:pt idx="0">
                  <c:v>URY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val>
            <c:numRef>
              <c:f>'6. CoC Equilibrium'!$Y$14:$Y$17</c:f>
              <c:numCache>
                <c:formatCode>General</c:formatCode>
                <c:ptCount val="4"/>
                <c:pt idx="0">
                  <c:v>7.5964</c:v>
                </c:pt>
                <c:pt idx="1">
                  <c:v>7.806451609000001</c:v>
                </c:pt>
                <c:pt idx="2">
                  <c:v>8.540934158999998</c:v>
                </c:pt>
                <c:pt idx="3">
                  <c:v>2.46</c:v>
                </c:pt>
              </c:numCache>
            </c:numRef>
          </c:val>
        </c:ser>
        <c:ser>
          <c:idx val="5"/>
          <c:order val="4"/>
          <c:tx>
            <c:strRef>
              <c:f>'6. CoC Equilibrium'!$W$13</c:f>
              <c:strCache>
                <c:ptCount val="1"/>
                <c:pt idx="0">
                  <c:v>CHL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'6. CoC Equilibrium'!$W$14:$W$17</c:f>
              <c:numCache>
                <c:formatCode>General</c:formatCode>
                <c:ptCount val="4"/>
                <c:pt idx="0">
                  <c:v>7.5176</c:v>
                </c:pt>
                <c:pt idx="1">
                  <c:v>6.050000000000001</c:v>
                </c:pt>
                <c:pt idx="2">
                  <c:v>7.5486192375</c:v>
                </c:pt>
                <c:pt idx="3">
                  <c:v>8.58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505528"/>
        <c:axId val="2141510840"/>
      </c:radarChart>
      <c:catAx>
        <c:axId val="2141505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ES"/>
          </a:p>
        </c:txPr>
        <c:crossAx val="2141510840"/>
        <c:crosses val="autoZero"/>
        <c:auto val="1"/>
        <c:lblAlgn val="ctr"/>
        <c:lblOffset val="100"/>
        <c:noMultiLvlLbl val="0"/>
      </c:catAx>
      <c:valAx>
        <c:axId val="21415108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41505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0756870011217668"/>
          <c:y val="0.756437053696444"/>
          <c:w val="0.145607543550672"/>
          <c:h val="0.198906318737923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latin typeface="Cambria"/>
          <a:cs typeface="Cambria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Control</a:t>
            </a:r>
            <a:r>
              <a:rPr lang="en-US" sz="1800" baseline="0"/>
              <a:t> of Corruption </a:t>
            </a:r>
          </a:p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Equilibrium  Model</a:t>
            </a:r>
          </a:p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for Argentina</a:t>
            </a:r>
          </a:p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800"/>
          </a:p>
        </c:rich>
      </c:tx>
      <c:layout>
        <c:manualLayout>
          <c:xMode val="edge"/>
          <c:yMode val="edge"/>
          <c:x val="0.0397708581323728"/>
          <c:y val="0.055174662900823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35254334259496"/>
          <c:y val="0.118589199453934"/>
          <c:w val="0.676677229131494"/>
          <c:h val="0.826976205894707"/>
        </c:manualLayout>
      </c:layout>
      <c:radarChart>
        <c:radarStyle val="marker"/>
        <c:varyColors val="0"/>
        <c:ser>
          <c:idx val="0"/>
          <c:order val="0"/>
          <c:tx>
            <c:strRef>
              <c:f>'6. CoC Equilibrium'!$AN$11</c:f>
              <c:strCache>
                <c:ptCount val="1"/>
                <c:pt idx="0">
                  <c:v>ARG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'6. CoC Equilibrium'!$AM$12:$AM$15</c:f>
              <c:strCache>
                <c:ptCount val="4"/>
                <c:pt idx="0">
                  <c:v>BLPI</c:v>
                </c:pt>
                <c:pt idx="1">
                  <c:v>PF</c:v>
                </c:pt>
                <c:pt idx="2">
                  <c:v>RS</c:v>
                </c:pt>
                <c:pt idx="3">
                  <c:v>OS</c:v>
                </c:pt>
              </c:strCache>
            </c:strRef>
          </c:cat>
          <c:val>
            <c:numRef>
              <c:f>'6. CoC Equilibrium'!$AN$12:$AN$15</c:f>
              <c:numCache>
                <c:formatCode>0.0</c:formatCode>
                <c:ptCount val="4"/>
                <c:pt idx="0">
                  <c:v>0.5</c:v>
                </c:pt>
                <c:pt idx="1">
                  <c:v>0.4</c:v>
                </c:pt>
                <c:pt idx="2">
                  <c:v>0.25</c:v>
                </c:pt>
                <c:pt idx="3">
                  <c:v>0.71</c:v>
                </c:pt>
              </c:numCache>
            </c:numRef>
          </c:val>
        </c:ser>
        <c:ser>
          <c:idx val="1"/>
          <c:order val="1"/>
          <c:tx>
            <c:strRef>
              <c:f>'6. CoC Equilibrium'!$AP$11</c:f>
              <c:strCache>
                <c:ptCount val="1"/>
                <c:pt idx="0">
                  <c:v>CRI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'6. CoC Equilibrium'!$AM$12:$AM$15</c:f>
              <c:strCache>
                <c:ptCount val="4"/>
                <c:pt idx="0">
                  <c:v>BLPI</c:v>
                </c:pt>
                <c:pt idx="1">
                  <c:v>PF</c:v>
                </c:pt>
                <c:pt idx="2">
                  <c:v>RS</c:v>
                </c:pt>
                <c:pt idx="3">
                  <c:v>OS</c:v>
                </c:pt>
              </c:strCache>
            </c:strRef>
          </c:cat>
          <c:val>
            <c:numRef>
              <c:f>'6. CoC Equilibrium'!$AP$12:$AP$15</c:f>
              <c:numCache>
                <c:formatCode>0.0</c:formatCode>
                <c:ptCount val="4"/>
                <c:pt idx="0">
                  <c:v>0.86</c:v>
                </c:pt>
                <c:pt idx="1">
                  <c:v>0.2</c:v>
                </c:pt>
                <c:pt idx="2">
                  <c:v>0.4</c:v>
                </c:pt>
                <c:pt idx="3">
                  <c:v>0.71</c:v>
                </c:pt>
              </c:numCache>
            </c:numRef>
          </c:val>
        </c:ser>
        <c:ser>
          <c:idx val="2"/>
          <c:order val="2"/>
          <c:tx>
            <c:strRef>
              <c:f>'6. CoC Equilibrium'!$AQ$11</c:f>
              <c:strCache>
                <c:ptCount val="1"/>
                <c:pt idx="0">
                  <c:v>URY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strRef>
              <c:f>'6. CoC Equilibrium'!$AM$12:$AM$15</c:f>
              <c:strCache>
                <c:ptCount val="4"/>
                <c:pt idx="0">
                  <c:v>BLPI</c:v>
                </c:pt>
                <c:pt idx="1">
                  <c:v>PF</c:v>
                </c:pt>
                <c:pt idx="2">
                  <c:v>RS</c:v>
                </c:pt>
                <c:pt idx="3">
                  <c:v>OS</c:v>
                </c:pt>
              </c:strCache>
            </c:strRef>
          </c:cat>
          <c:val>
            <c:numRef>
              <c:f>'6. CoC Equilibrium'!$AQ$12:$AQ$15</c:f>
              <c:numCache>
                <c:formatCode>0.0</c:formatCode>
                <c:ptCount val="4"/>
                <c:pt idx="0">
                  <c:v>0.666666667</c:v>
                </c:pt>
                <c:pt idx="1">
                  <c:v>0.5</c:v>
                </c:pt>
                <c:pt idx="2">
                  <c:v>0.4</c:v>
                </c:pt>
                <c:pt idx="3">
                  <c:v>0.875</c:v>
                </c:pt>
              </c:numCache>
            </c:numRef>
          </c:val>
        </c:ser>
        <c:ser>
          <c:idx val="5"/>
          <c:order val="3"/>
          <c:tx>
            <c:strRef>
              <c:f>'6. CoC Equilibrium'!$AO$11</c:f>
              <c:strCache>
                <c:ptCount val="1"/>
                <c:pt idx="0">
                  <c:v>CHL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'6. CoC Equilibrium'!$AM$12:$AM$15</c:f>
              <c:strCache>
                <c:ptCount val="4"/>
                <c:pt idx="0">
                  <c:v>BLPI</c:v>
                </c:pt>
                <c:pt idx="1">
                  <c:v>PF</c:v>
                </c:pt>
                <c:pt idx="2">
                  <c:v>RS</c:v>
                </c:pt>
                <c:pt idx="3">
                  <c:v>OS</c:v>
                </c:pt>
              </c:strCache>
            </c:strRef>
          </c:cat>
          <c:val>
            <c:numRef>
              <c:f>'6. CoC Equilibrium'!$AO$12:$AO$15</c:f>
              <c:numCache>
                <c:formatCode>0.0</c:formatCode>
                <c:ptCount val="4"/>
                <c:pt idx="0">
                  <c:v>0.31</c:v>
                </c:pt>
                <c:pt idx="1">
                  <c:v>0.67</c:v>
                </c:pt>
                <c:pt idx="2">
                  <c:v>0.5</c:v>
                </c:pt>
                <c:pt idx="3">
                  <c:v>0.75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556792"/>
        <c:axId val="2141562328"/>
      </c:radarChart>
      <c:catAx>
        <c:axId val="2141556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41562328"/>
        <c:crosses val="autoZero"/>
        <c:auto val="1"/>
        <c:lblAlgn val="ctr"/>
        <c:lblOffset val="100"/>
        <c:noMultiLvlLbl val="0"/>
      </c:catAx>
      <c:valAx>
        <c:axId val="21415623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crossAx val="2141556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0756870011217668"/>
          <c:y val="0.756437053696444"/>
          <c:w val="0.145607543550672"/>
          <c:h val="0.1989063187379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kern="1200" spc="0" baseline="0">
                <a:solidFill>
                  <a:srgbClr val="595959"/>
                </a:solidFill>
                <a:effectLst/>
              </a:rPr>
              <a:t>PFR Index Mexico &amp; Latin America (LA) mean</a:t>
            </a:r>
            <a:endParaRPr lang="en-US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PFR Indez-LA mean'!$U$2</c:f>
              <c:strCache>
                <c:ptCount val="1"/>
                <c:pt idx="0">
                  <c:v>MEX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'1. PFR Indez-LA mean'!$J$3:$J$12</c:f>
              <c:numCache>
                <c:formatCode>General</c:formatCode>
                <c:ptCount val="10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</c:numCache>
            </c:numRef>
          </c:xVal>
          <c:yVal>
            <c:numRef>
              <c:f>'1. PFR Indez-LA mean'!$U$3:$U$12</c:f>
              <c:numCache>
                <c:formatCode>0%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0.81</c:v>
                </c:pt>
                <c:pt idx="9">
                  <c:v>0.81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'1. PFR Indez-LA mean'!$AC$2</c:f>
              <c:strCache>
                <c:ptCount val="1"/>
                <c:pt idx="0">
                  <c:v>LA mean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'1. PFR Indez-LA mean'!$J$3:$J$12</c:f>
              <c:numCache>
                <c:formatCode>General</c:formatCode>
                <c:ptCount val="10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</c:numCache>
            </c:numRef>
          </c:xVal>
          <c:yVal>
            <c:numRef>
              <c:f>'1. PFR Indez-LA mean'!$AC$3:$AC$12</c:f>
              <c:numCache>
                <c:formatCode>0%</c:formatCode>
                <c:ptCount val="10"/>
                <c:pt idx="0">
                  <c:v>0.145448028666667</c:v>
                </c:pt>
                <c:pt idx="1">
                  <c:v>0.169892473111111</c:v>
                </c:pt>
                <c:pt idx="2">
                  <c:v>0.208781362</c:v>
                </c:pt>
                <c:pt idx="3">
                  <c:v>0.436594982055556</c:v>
                </c:pt>
                <c:pt idx="4">
                  <c:v>0.482293906777778</c:v>
                </c:pt>
                <c:pt idx="5">
                  <c:v>0.519516129</c:v>
                </c:pt>
                <c:pt idx="6">
                  <c:v>0.519516129</c:v>
                </c:pt>
                <c:pt idx="7">
                  <c:v>0.521738351222222</c:v>
                </c:pt>
                <c:pt idx="8">
                  <c:v>0.527849462333333</c:v>
                </c:pt>
                <c:pt idx="9">
                  <c:v>0.541738351222222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897816"/>
        <c:axId val="2139909208"/>
      </c:scatterChart>
      <c:valAx>
        <c:axId val="2139897816"/>
        <c:scaling>
          <c:orientation val="minMax"/>
          <c:max val="2016.0"/>
          <c:min val="200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9909208"/>
        <c:crosses val="autoZero"/>
        <c:crossBetween val="midCat"/>
      </c:valAx>
      <c:valAx>
        <c:axId val="213990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9897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Chile Control of Corruption &amp; Latin America mean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'2. CoC'!$M$2</c:f>
              <c:strCache>
                <c:ptCount val="1"/>
                <c:pt idx="0">
                  <c:v>CHL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'2. CoC'!$I$3:$I$12</c:f>
              <c:numCache>
                <c:formatCode>General</c:formatCode>
                <c:ptCount val="10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</c:numCache>
            </c:numRef>
          </c:xVal>
          <c:yVal>
            <c:numRef>
              <c:f>'2. CoC'!$M$3:$M$12</c:f>
              <c:numCache>
                <c:formatCode>0.0</c:formatCode>
                <c:ptCount val="10"/>
                <c:pt idx="0">
                  <c:v>7.8598</c:v>
                </c:pt>
                <c:pt idx="1">
                  <c:v>7.686999999999999</c:v>
                </c:pt>
                <c:pt idx="2">
                  <c:v>7.6554</c:v>
                </c:pt>
                <c:pt idx="3">
                  <c:v>7.7034</c:v>
                </c:pt>
                <c:pt idx="4">
                  <c:v>7.9712</c:v>
                </c:pt>
                <c:pt idx="5">
                  <c:v>8.0456</c:v>
                </c:pt>
                <c:pt idx="6">
                  <c:v>8.146000000000001</c:v>
                </c:pt>
                <c:pt idx="7">
                  <c:v>8.0636</c:v>
                </c:pt>
                <c:pt idx="8">
                  <c:v>7.957599999999999</c:v>
                </c:pt>
                <c:pt idx="9">
                  <c:v>7.5176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007688"/>
        <c:axId val="2140011192"/>
      </c:scatterChart>
      <c:scatterChart>
        <c:scatterStyle val="smoothMarker"/>
        <c:varyColors val="0"/>
        <c:ser>
          <c:idx val="1"/>
          <c:order val="1"/>
          <c:tx>
            <c:strRef>
              <c:f>'2. CoC'!$AB$2</c:f>
              <c:strCache>
                <c:ptCount val="1"/>
                <c:pt idx="0">
                  <c:v>LA mean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'2. CoC'!$I$3:$I$12</c:f>
              <c:numCache>
                <c:formatCode>General</c:formatCode>
                <c:ptCount val="10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</c:numCache>
            </c:numRef>
          </c:xVal>
          <c:yVal>
            <c:numRef>
              <c:f>'2. CoC'!$AB$3:$AB$12</c:f>
              <c:numCache>
                <c:formatCode>0.0</c:formatCode>
                <c:ptCount val="10"/>
                <c:pt idx="0">
                  <c:v>4.44118888888889</c:v>
                </c:pt>
                <c:pt idx="1">
                  <c:v>4.409455555555556</c:v>
                </c:pt>
                <c:pt idx="2">
                  <c:v>4.464988888888889</c:v>
                </c:pt>
                <c:pt idx="3">
                  <c:v>4.42691111111111</c:v>
                </c:pt>
                <c:pt idx="4">
                  <c:v>4.464300000000001</c:v>
                </c:pt>
                <c:pt idx="5">
                  <c:v>4.514266666666668</c:v>
                </c:pt>
                <c:pt idx="6">
                  <c:v>4.367644444444445</c:v>
                </c:pt>
                <c:pt idx="7">
                  <c:v>4.3588</c:v>
                </c:pt>
                <c:pt idx="8">
                  <c:v>4.237344444444443</c:v>
                </c:pt>
                <c:pt idx="9">
                  <c:v>4.256355555555555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516792"/>
        <c:axId val="2139789176"/>
      </c:scatterChart>
      <c:valAx>
        <c:axId val="2140007688"/>
        <c:scaling>
          <c:orientation val="minMax"/>
          <c:max val="2016.0"/>
          <c:min val="200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40011192"/>
        <c:crosses val="autoZero"/>
        <c:crossBetween val="midCat"/>
      </c:valAx>
      <c:valAx>
        <c:axId val="2140011192"/>
        <c:scaling>
          <c:orientation val="minMax"/>
          <c:min val="7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Chile CoC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40007688"/>
        <c:crosses val="autoZero"/>
        <c:crossBetween val="midCat"/>
      </c:valAx>
      <c:valAx>
        <c:axId val="21397891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 mean CoC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9516792"/>
        <c:crosses val="max"/>
        <c:crossBetween val="midCat"/>
      </c:valAx>
      <c:valAx>
        <c:axId val="2139516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9789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kern="1200" spc="0" baseline="0">
                <a:solidFill>
                  <a:srgbClr val="595959"/>
                </a:solidFill>
                <a:effectLst/>
              </a:rPr>
              <a:t>Argentina Control of Corruption &amp; Latin America mean</a:t>
            </a:r>
            <a:endParaRPr lang="en-US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'2. CoC'!$J$2</c:f>
              <c:strCache>
                <c:ptCount val="1"/>
                <c:pt idx="0">
                  <c:v>ARG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'2. CoC'!$I$3:$I$12</c:f>
              <c:numCache>
                <c:formatCode>General</c:formatCode>
                <c:ptCount val="10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</c:numCache>
            </c:numRef>
          </c:xVal>
          <c:yVal>
            <c:numRef>
              <c:f>'2. CoC'!$J$3:$J$12</c:f>
              <c:numCache>
                <c:formatCode>0.0</c:formatCode>
                <c:ptCount val="10"/>
                <c:pt idx="0">
                  <c:v>4.2548</c:v>
                </c:pt>
                <c:pt idx="1">
                  <c:v>4.2508</c:v>
                </c:pt>
                <c:pt idx="2">
                  <c:v>4.0524</c:v>
                </c:pt>
                <c:pt idx="3">
                  <c:v>3.9942</c:v>
                </c:pt>
                <c:pt idx="4">
                  <c:v>4.1748</c:v>
                </c:pt>
                <c:pt idx="5">
                  <c:v>4.1958</c:v>
                </c:pt>
                <c:pt idx="6">
                  <c:v>4.0164</c:v>
                </c:pt>
                <c:pt idx="7">
                  <c:v>4.0744</c:v>
                </c:pt>
                <c:pt idx="8">
                  <c:v>3.8386</c:v>
                </c:pt>
                <c:pt idx="9">
                  <c:v>3.8262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'2. CoC'!$AB$2</c:f>
              <c:strCache>
                <c:ptCount val="1"/>
                <c:pt idx="0">
                  <c:v>LA mean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'2. CoC'!$I$3:$I$12</c:f>
              <c:numCache>
                <c:formatCode>General</c:formatCode>
                <c:ptCount val="10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</c:numCache>
            </c:numRef>
          </c:xVal>
          <c:yVal>
            <c:numRef>
              <c:f>'2. CoC'!$AB$3:$AB$12</c:f>
              <c:numCache>
                <c:formatCode>0.0</c:formatCode>
                <c:ptCount val="10"/>
                <c:pt idx="0">
                  <c:v>4.44118888888889</c:v>
                </c:pt>
                <c:pt idx="1">
                  <c:v>4.409455555555556</c:v>
                </c:pt>
                <c:pt idx="2">
                  <c:v>4.464988888888889</c:v>
                </c:pt>
                <c:pt idx="3">
                  <c:v>4.42691111111111</c:v>
                </c:pt>
                <c:pt idx="4">
                  <c:v>4.464300000000001</c:v>
                </c:pt>
                <c:pt idx="5">
                  <c:v>4.514266666666668</c:v>
                </c:pt>
                <c:pt idx="6">
                  <c:v>4.367644444444445</c:v>
                </c:pt>
                <c:pt idx="7">
                  <c:v>4.3588</c:v>
                </c:pt>
                <c:pt idx="8">
                  <c:v>4.237344444444443</c:v>
                </c:pt>
                <c:pt idx="9">
                  <c:v>4.256355555555555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770776"/>
        <c:axId val="2116052584"/>
      </c:scatterChart>
      <c:valAx>
        <c:axId val="2079770776"/>
        <c:scaling>
          <c:orientation val="minMax"/>
          <c:max val="2016.0"/>
          <c:min val="200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6052584"/>
        <c:crosses val="autoZero"/>
        <c:crossBetween val="midCat"/>
      </c:valAx>
      <c:valAx>
        <c:axId val="211605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9770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kern="1200" spc="0" baseline="0">
                <a:solidFill>
                  <a:srgbClr val="595959"/>
                </a:solidFill>
                <a:effectLst/>
              </a:rPr>
              <a:t>Mexico Control of Corruption &amp; Latin America mean</a:t>
            </a:r>
            <a:endParaRPr lang="en-US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'2. CoC'!$T$2</c:f>
              <c:strCache>
                <c:ptCount val="1"/>
                <c:pt idx="0">
                  <c:v>MEX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CoC'!$I$3:$I$12</c:f>
              <c:numCache>
                <c:formatCode>General</c:formatCode>
                <c:ptCount val="10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</c:numCache>
            </c:numRef>
          </c:xVal>
          <c:yVal>
            <c:numRef>
              <c:f>'2. CoC'!$T$3:$T$12</c:f>
              <c:numCache>
                <c:formatCode>0.0</c:formatCode>
                <c:ptCount val="10"/>
                <c:pt idx="0">
                  <c:v>4.495</c:v>
                </c:pt>
                <c:pt idx="1">
                  <c:v>4.4688</c:v>
                </c:pt>
                <c:pt idx="2">
                  <c:v>4.5142</c:v>
                </c:pt>
                <c:pt idx="3">
                  <c:v>4.3974</c:v>
                </c:pt>
                <c:pt idx="4">
                  <c:v>4.2612</c:v>
                </c:pt>
                <c:pt idx="5">
                  <c:v>4.2</c:v>
                </c:pt>
                <c:pt idx="6">
                  <c:v>4.1848</c:v>
                </c:pt>
                <c:pt idx="7">
                  <c:v>4.0546</c:v>
                </c:pt>
                <c:pt idx="8">
                  <c:v>3.5374</c:v>
                </c:pt>
                <c:pt idx="9">
                  <c:v>3.5158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'2. CoC'!$AB$2</c:f>
              <c:strCache>
                <c:ptCount val="1"/>
                <c:pt idx="0">
                  <c:v>LA mean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'2. CoC'!$I$3:$I$12</c:f>
              <c:numCache>
                <c:formatCode>General</c:formatCode>
                <c:ptCount val="10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</c:numCache>
            </c:numRef>
          </c:xVal>
          <c:yVal>
            <c:numRef>
              <c:f>'2. CoC'!$AB$3:$AB$12</c:f>
              <c:numCache>
                <c:formatCode>0.0</c:formatCode>
                <c:ptCount val="10"/>
                <c:pt idx="0">
                  <c:v>4.44118888888889</c:v>
                </c:pt>
                <c:pt idx="1">
                  <c:v>4.409455555555556</c:v>
                </c:pt>
                <c:pt idx="2">
                  <c:v>4.464988888888889</c:v>
                </c:pt>
                <c:pt idx="3">
                  <c:v>4.42691111111111</c:v>
                </c:pt>
                <c:pt idx="4">
                  <c:v>4.464300000000001</c:v>
                </c:pt>
                <c:pt idx="5">
                  <c:v>4.514266666666668</c:v>
                </c:pt>
                <c:pt idx="6">
                  <c:v>4.367644444444445</c:v>
                </c:pt>
                <c:pt idx="7">
                  <c:v>4.3588</c:v>
                </c:pt>
                <c:pt idx="8">
                  <c:v>4.237344444444443</c:v>
                </c:pt>
                <c:pt idx="9">
                  <c:v>4.256355555555555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026696"/>
        <c:axId val="2116030168"/>
      </c:scatterChart>
      <c:valAx>
        <c:axId val="2116026696"/>
        <c:scaling>
          <c:orientation val="minMax"/>
          <c:max val="2016.0"/>
          <c:min val="200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6030168"/>
        <c:crosses val="autoZero"/>
        <c:crossBetween val="midCat"/>
      </c:valAx>
      <c:valAx>
        <c:axId val="2116030168"/>
        <c:scaling>
          <c:orientation val="minMax"/>
          <c:min val="3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6026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Chile Judicial Independence &amp; Latin America mean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'3. JI'!$M$2</c:f>
              <c:strCache>
                <c:ptCount val="1"/>
                <c:pt idx="0">
                  <c:v>CHL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'3. JI'!$I$3:$I$12</c:f>
              <c:numCache>
                <c:formatCode>General</c:formatCode>
                <c:ptCount val="10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</c:numCache>
            </c:numRef>
          </c:xVal>
          <c:yVal>
            <c:numRef>
              <c:f>'3. JI'!$M$3:$M$12</c:f>
              <c:numCache>
                <c:formatCode>0.0</c:formatCode>
                <c:ptCount val="10"/>
                <c:pt idx="0">
                  <c:v>3.992482186</c:v>
                </c:pt>
                <c:pt idx="1">
                  <c:v>4.247003922</c:v>
                </c:pt>
                <c:pt idx="2">
                  <c:v>4.499321883</c:v>
                </c:pt>
                <c:pt idx="3">
                  <c:v>4.709189032</c:v>
                </c:pt>
                <c:pt idx="4">
                  <c:v>5.363317383</c:v>
                </c:pt>
                <c:pt idx="5">
                  <c:v>5.46739003</c:v>
                </c:pt>
                <c:pt idx="6">
                  <c:v>5.318310318</c:v>
                </c:pt>
                <c:pt idx="7">
                  <c:v>5.28876435</c:v>
                </c:pt>
                <c:pt idx="8">
                  <c:v>5.21278802</c:v>
                </c:pt>
                <c:pt idx="9">
                  <c:v>5.032412825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'3. JI'!$AB$2</c:f>
              <c:strCache>
                <c:ptCount val="1"/>
                <c:pt idx="0">
                  <c:v>LA Average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'3. JI'!$I$3:$I$12</c:f>
              <c:numCache>
                <c:formatCode>General</c:formatCode>
                <c:ptCount val="10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</c:numCache>
            </c:numRef>
          </c:xVal>
          <c:yVal>
            <c:numRef>
              <c:f>'3. JI'!$AB$3:$AB$12</c:f>
              <c:numCache>
                <c:formatCode>0.0</c:formatCode>
                <c:ptCount val="10"/>
                <c:pt idx="0">
                  <c:v>2.789407065666667</c:v>
                </c:pt>
                <c:pt idx="1">
                  <c:v>2.9447084345</c:v>
                </c:pt>
                <c:pt idx="2">
                  <c:v>3.0651749295</c:v>
                </c:pt>
                <c:pt idx="3">
                  <c:v>3.081887265555555</c:v>
                </c:pt>
                <c:pt idx="4">
                  <c:v>3.082705722222222</c:v>
                </c:pt>
                <c:pt idx="5">
                  <c:v>3.098912104833333</c:v>
                </c:pt>
                <c:pt idx="6">
                  <c:v>3.075172312388889</c:v>
                </c:pt>
                <c:pt idx="7">
                  <c:v>3.141318732166666</c:v>
                </c:pt>
                <c:pt idx="8">
                  <c:v>3.127188298411765</c:v>
                </c:pt>
                <c:pt idx="9">
                  <c:v>3.0385335565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71368"/>
        <c:axId val="2139098440"/>
      </c:scatterChart>
      <c:valAx>
        <c:axId val="2117271368"/>
        <c:scaling>
          <c:orientation val="minMax"/>
          <c:max val="2016.0"/>
          <c:min val="200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9098440"/>
        <c:crosses val="autoZero"/>
        <c:crossBetween val="midCat"/>
      </c:valAx>
      <c:valAx>
        <c:axId val="2139098440"/>
        <c:scaling>
          <c:orientation val="minMax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7271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kern="1200" spc="0" baseline="0">
                <a:solidFill>
                  <a:srgbClr val="595959"/>
                </a:solidFill>
                <a:effectLst/>
              </a:rPr>
              <a:t>Argentina Judicial Independence &amp; Latin America mean</a:t>
            </a:r>
            <a:endParaRPr lang="en-US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'3. JI'!$J$2</c:f>
              <c:strCache>
                <c:ptCount val="1"/>
                <c:pt idx="0">
                  <c:v>ARG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'3. JI'!$I$3:$I$12</c:f>
              <c:numCache>
                <c:formatCode>General</c:formatCode>
                <c:ptCount val="10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</c:numCache>
            </c:numRef>
          </c:xVal>
          <c:yVal>
            <c:numRef>
              <c:f>'3. JI'!$J$3:$J$12</c:f>
              <c:numCache>
                <c:formatCode>0.0</c:formatCode>
                <c:ptCount val="10"/>
                <c:pt idx="0">
                  <c:v>2.199652975</c:v>
                </c:pt>
                <c:pt idx="1">
                  <c:v>2.173863543</c:v>
                </c:pt>
                <c:pt idx="2">
                  <c:v>2.211150152</c:v>
                </c:pt>
                <c:pt idx="3">
                  <c:v>2.409345555</c:v>
                </c:pt>
                <c:pt idx="4">
                  <c:v>2.562682542</c:v>
                </c:pt>
                <c:pt idx="5">
                  <c:v>2.579641579</c:v>
                </c:pt>
                <c:pt idx="6">
                  <c:v>2.274042405</c:v>
                </c:pt>
                <c:pt idx="7">
                  <c:v>2.376334898</c:v>
                </c:pt>
                <c:pt idx="8">
                  <c:v>2.29284509</c:v>
                </c:pt>
                <c:pt idx="9">
                  <c:v>2.438000054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'3. JI'!$AB$2</c:f>
              <c:strCache>
                <c:ptCount val="1"/>
                <c:pt idx="0">
                  <c:v>LA Average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'3. JI'!$I$3:$I$12</c:f>
              <c:numCache>
                <c:formatCode>General</c:formatCode>
                <c:ptCount val="10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</c:numCache>
            </c:numRef>
          </c:xVal>
          <c:yVal>
            <c:numRef>
              <c:f>'3. JI'!$AB$3:$AB$12</c:f>
              <c:numCache>
                <c:formatCode>0.0</c:formatCode>
                <c:ptCount val="10"/>
                <c:pt idx="0">
                  <c:v>2.789407065666667</c:v>
                </c:pt>
                <c:pt idx="1">
                  <c:v>2.9447084345</c:v>
                </c:pt>
                <c:pt idx="2">
                  <c:v>3.0651749295</c:v>
                </c:pt>
                <c:pt idx="3">
                  <c:v>3.081887265555555</c:v>
                </c:pt>
                <c:pt idx="4">
                  <c:v>3.082705722222222</c:v>
                </c:pt>
                <c:pt idx="5">
                  <c:v>3.098912104833333</c:v>
                </c:pt>
                <c:pt idx="6">
                  <c:v>3.075172312388889</c:v>
                </c:pt>
                <c:pt idx="7">
                  <c:v>3.141318732166666</c:v>
                </c:pt>
                <c:pt idx="8">
                  <c:v>3.127188298411765</c:v>
                </c:pt>
                <c:pt idx="9">
                  <c:v>3.0385335565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221864"/>
        <c:axId val="2117078312"/>
      </c:scatterChart>
      <c:valAx>
        <c:axId val="2139221864"/>
        <c:scaling>
          <c:orientation val="minMax"/>
          <c:max val="2016.0"/>
          <c:min val="200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7078312"/>
        <c:crosses val="autoZero"/>
        <c:crossBetween val="midCat"/>
      </c:valAx>
      <c:valAx>
        <c:axId val="2117078312"/>
        <c:scaling>
          <c:orientation val="minMax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9221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kern="1200" spc="0" baseline="0">
                <a:solidFill>
                  <a:srgbClr val="595959"/>
                </a:solidFill>
                <a:effectLst/>
              </a:rPr>
              <a:t>Mexico Judicial Independence &amp; Latin America mean</a:t>
            </a:r>
            <a:endParaRPr lang="en-US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'3. JI'!$T$2</c:f>
              <c:strCache>
                <c:ptCount val="1"/>
                <c:pt idx="0">
                  <c:v>MEX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'3. JI'!$I$3:$I$12</c:f>
              <c:numCache>
                <c:formatCode>General</c:formatCode>
                <c:ptCount val="10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</c:numCache>
            </c:numRef>
          </c:xVal>
          <c:yVal>
            <c:numRef>
              <c:f>'3. JI'!$T$3:$T$12</c:f>
              <c:numCache>
                <c:formatCode>0.0</c:formatCode>
                <c:ptCount val="10"/>
                <c:pt idx="0">
                  <c:v>3.569659394</c:v>
                </c:pt>
                <c:pt idx="1">
                  <c:v>3.581086505</c:v>
                </c:pt>
                <c:pt idx="2">
                  <c:v>3.412225747</c:v>
                </c:pt>
                <c:pt idx="3">
                  <c:v>3.237745053</c:v>
                </c:pt>
                <c:pt idx="4">
                  <c:v>3.215621754</c:v>
                </c:pt>
                <c:pt idx="5">
                  <c:v>3.242599129</c:v>
                </c:pt>
                <c:pt idx="6">
                  <c:v>3.364423134</c:v>
                </c:pt>
                <c:pt idx="7">
                  <c:v>3.348061362</c:v>
                </c:pt>
                <c:pt idx="8">
                  <c:v>3.197904551</c:v>
                </c:pt>
                <c:pt idx="9">
                  <c:v>3.174230562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'3. JI'!$AB$2</c:f>
              <c:strCache>
                <c:ptCount val="1"/>
                <c:pt idx="0">
                  <c:v>LA Average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'3. JI'!$I$3:$I$12</c:f>
              <c:numCache>
                <c:formatCode>General</c:formatCode>
                <c:ptCount val="10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</c:numCache>
            </c:numRef>
          </c:xVal>
          <c:yVal>
            <c:numRef>
              <c:f>'3. JI'!$AB$3:$AB$12</c:f>
              <c:numCache>
                <c:formatCode>0.0</c:formatCode>
                <c:ptCount val="10"/>
                <c:pt idx="0">
                  <c:v>2.789407065666667</c:v>
                </c:pt>
                <c:pt idx="1">
                  <c:v>2.9447084345</c:v>
                </c:pt>
                <c:pt idx="2">
                  <c:v>3.0651749295</c:v>
                </c:pt>
                <c:pt idx="3">
                  <c:v>3.081887265555555</c:v>
                </c:pt>
                <c:pt idx="4">
                  <c:v>3.082705722222222</c:v>
                </c:pt>
                <c:pt idx="5">
                  <c:v>3.098912104833333</c:v>
                </c:pt>
                <c:pt idx="6">
                  <c:v>3.075172312388889</c:v>
                </c:pt>
                <c:pt idx="7">
                  <c:v>3.141318732166666</c:v>
                </c:pt>
                <c:pt idx="8">
                  <c:v>3.127188298411765</c:v>
                </c:pt>
                <c:pt idx="9">
                  <c:v>3.0385335565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304824"/>
        <c:axId val="2139158360"/>
      </c:scatterChart>
      <c:valAx>
        <c:axId val="2139304824"/>
        <c:scaling>
          <c:orientation val="minMax"/>
          <c:max val="2016.0"/>
          <c:min val="200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9158360"/>
        <c:crosses val="autoZero"/>
        <c:crossBetween val="midCat"/>
      </c:valAx>
      <c:valAx>
        <c:axId val="2139158360"/>
        <c:scaling>
          <c:orientation val="minMax"/>
          <c:min val="2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9304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285750</xdr:colOff>
      <xdr:row>16</xdr:row>
      <xdr:rowOff>130629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7</xdr:col>
      <xdr:colOff>285750</xdr:colOff>
      <xdr:row>34</xdr:row>
      <xdr:rowOff>130629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7</xdr:col>
      <xdr:colOff>285750</xdr:colOff>
      <xdr:row>52</xdr:row>
      <xdr:rowOff>130629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285750</xdr:colOff>
      <xdr:row>16</xdr:row>
      <xdr:rowOff>130629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7</xdr:col>
      <xdr:colOff>285750</xdr:colOff>
      <xdr:row>34</xdr:row>
      <xdr:rowOff>130629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7</xdr:col>
      <xdr:colOff>285750</xdr:colOff>
      <xdr:row>52</xdr:row>
      <xdr:rowOff>130629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285750</xdr:colOff>
      <xdr:row>16</xdr:row>
      <xdr:rowOff>130629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7</xdr:col>
      <xdr:colOff>285750</xdr:colOff>
      <xdr:row>34</xdr:row>
      <xdr:rowOff>130629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7</xdr:col>
      <xdr:colOff>285750</xdr:colOff>
      <xdr:row>52</xdr:row>
      <xdr:rowOff>130629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435424</xdr:colOff>
      <xdr:row>1</xdr:row>
      <xdr:rowOff>68033</xdr:rowOff>
    </xdr:from>
    <xdr:to>
      <xdr:col>8</xdr:col>
      <xdr:colOff>566053</xdr:colOff>
      <xdr:row>23</xdr:row>
      <xdr:rowOff>133348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435424</xdr:colOff>
      <xdr:row>25</xdr:row>
      <xdr:rowOff>68033</xdr:rowOff>
    </xdr:from>
    <xdr:to>
      <xdr:col>8</xdr:col>
      <xdr:colOff>566053</xdr:colOff>
      <xdr:row>47</xdr:row>
      <xdr:rowOff>133347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435424</xdr:colOff>
      <xdr:row>49</xdr:row>
      <xdr:rowOff>68033</xdr:rowOff>
    </xdr:from>
    <xdr:to>
      <xdr:col>8</xdr:col>
      <xdr:colOff>566053</xdr:colOff>
      <xdr:row>71</xdr:row>
      <xdr:rowOff>133347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60773</xdr:colOff>
      <xdr:row>0</xdr:row>
      <xdr:rowOff>126345</xdr:rowOff>
    </xdr:from>
    <xdr:to>
      <xdr:col>7</xdr:col>
      <xdr:colOff>346523</xdr:colOff>
      <xdr:row>17</xdr:row>
      <xdr:rowOff>93688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56012</xdr:colOff>
      <xdr:row>18</xdr:row>
      <xdr:rowOff>56030</xdr:rowOff>
    </xdr:from>
    <xdr:to>
      <xdr:col>7</xdr:col>
      <xdr:colOff>341762</xdr:colOff>
      <xdr:row>35</xdr:row>
      <xdr:rowOff>23373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67216</xdr:colOff>
      <xdr:row>35</xdr:row>
      <xdr:rowOff>145676</xdr:rowOff>
    </xdr:from>
    <xdr:to>
      <xdr:col>7</xdr:col>
      <xdr:colOff>352966</xdr:colOff>
      <xdr:row>52</xdr:row>
      <xdr:rowOff>113019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232121</xdr:colOff>
      <xdr:row>0</xdr:row>
      <xdr:rowOff>93966</xdr:rowOff>
    </xdr:from>
    <xdr:to>
      <xdr:col>10</xdr:col>
      <xdr:colOff>148078</xdr:colOff>
      <xdr:row>31</xdr:row>
      <xdr:rowOff>92847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231319</xdr:colOff>
      <xdr:row>32</xdr:row>
      <xdr:rowOff>40822</xdr:rowOff>
    </xdr:from>
    <xdr:to>
      <xdr:col>10</xdr:col>
      <xdr:colOff>147277</xdr:colOff>
      <xdr:row>65</xdr:row>
      <xdr:rowOff>39703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228848</xdr:colOff>
      <xdr:row>65</xdr:row>
      <xdr:rowOff>95250</xdr:rowOff>
    </xdr:from>
    <xdr:to>
      <xdr:col>10</xdr:col>
      <xdr:colOff>144805</xdr:colOff>
      <xdr:row>98</xdr:row>
      <xdr:rowOff>101554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232121</xdr:colOff>
      <xdr:row>0</xdr:row>
      <xdr:rowOff>93966</xdr:rowOff>
    </xdr:from>
    <xdr:to>
      <xdr:col>10</xdr:col>
      <xdr:colOff>148078</xdr:colOff>
      <xdr:row>31</xdr:row>
      <xdr:rowOff>92847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231319</xdr:colOff>
      <xdr:row>32</xdr:row>
      <xdr:rowOff>40822</xdr:rowOff>
    </xdr:from>
    <xdr:to>
      <xdr:col>10</xdr:col>
      <xdr:colOff>147277</xdr:colOff>
      <xdr:row>65</xdr:row>
      <xdr:rowOff>39703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228848</xdr:colOff>
      <xdr:row>65</xdr:row>
      <xdr:rowOff>95250</xdr:rowOff>
    </xdr:from>
    <xdr:to>
      <xdr:col>10</xdr:col>
      <xdr:colOff>144805</xdr:colOff>
      <xdr:row>98</xdr:row>
      <xdr:rowOff>101554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32</xdr:row>
      <xdr:rowOff>0</xdr:rowOff>
    </xdr:from>
    <xdr:to>
      <xdr:col>21</xdr:col>
      <xdr:colOff>528279</xdr:colOff>
      <xdr:row>65</xdr:row>
      <xdr:rowOff>4324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32</xdr:row>
      <xdr:rowOff>0</xdr:rowOff>
    </xdr:from>
    <xdr:to>
      <xdr:col>32</xdr:col>
      <xdr:colOff>528278</xdr:colOff>
      <xdr:row>65</xdr:row>
      <xdr:rowOff>4324</xdr:rowOff>
    </xdr:to>
    <xdr:graphicFrame macro="">
      <xdr:nvGraphicFramePr>
        <xdr:cNvPr id="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varo López" refreshedDate="42845.65364409722" createdVersion="5" refreshedVersion="5" minRefreshableVersion="3" recordCount="180">
  <cacheSource type="worksheet">
    <worksheetSource ref="A1:P181" sheet="datos"/>
  </cacheSource>
  <cacheFields count="16">
    <cacheField name="iso3c" numFmtId="0">
      <sharedItems count="18">
        <s v="ARG"/>
        <s v="BOL"/>
        <s v="BRA"/>
        <s v="CHL"/>
        <s v="COL"/>
        <s v="CRI"/>
        <s v="DOM"/>
        <s v="ECU"/>
        <s v="GTM"/>
        <s v="HND"/>
        <s v="MEX"/>
        <s v="NIC"/>
        <s v="PAN"/>
        <s v="PER"/>
        <s v="PRY"/>
        <s v="SLV"/>
        <s v="URY"/>
        <s v="VEN"/>
      </sharedItems>
    </cacheField>
    <cacheField name="year" numFmtId="0">
      <sharedItems containsSemiMixedTypes="0" containsString="0" containsNumber="1" containsInteger="1" minValue="2006" maxValue="2015" count="10">
        <n v="2006"/>
        <n v="2007"/>
        <n v="2008"/>
        <n v="2009"/>
        <n v="2010"/>
        <n v="2011"/>
        <n v="2012"/>
        <n v="2013"/>
        <n v="2014"/>
        <n v="2015"/>
      </sharedItems>
    </cacheField>
    <cacheField name="country.IDEA" numFmtId="0">
      <sharedItems/>
    </cacheField>
    <cacheField name="BLPI" numFmtId="0">
      <sharedItems containsSemiMixedTypes="0" containsString="0" containsNumber="1" minValue="0" maxValue="0.86"/>
    </cacheField>
    <cacheField name="PF" numFmtId="0">
      <sharedItems containsSemiMixedTypes="0" containsString="0" containsNumber="1" minValue="0" maxValue="0.67"/>
    </cacheField>
    <cacheField name="RS" numFmtId="0">
      <sharedItems containsSemiMixedTypes="0" containsString="0" containsNumber="1" minValue="0" maxValue="0.75"/>
    </cacheField>
    <cacheField name="OS" numFmtId="0">
      <sharedItems containsSemiMixedTypes="0" containsString="0" containsNumber="1" minValue="0" maxValue="0.88"/>
    </cacheField>
    <cacheField name="PFR Index" numFmtId="0">
      <sharedItems containsSemiMixedTypes="0" containsString="0" containsNumber="1" minValue="0" maxValue="0.86"/>
    </cacheField>
    <cacheField name="CoC" numFmtId="0">
      <sharedItems containsSemiMixedTypes="0" containsString="0" containsNumber="1" minValue="-1.3806" maxValue="1.573"/>
    </cacheField>
    <cacheField name="lifeexpectancy" numFmtId="0">
      <sharedItems containsMixedTypes="1" containsNumber="1" minValue="64.114951219999995" maxValue="81.496195119999996"/>
    </cacheField>
    <cacheField name="GDP" numFmtId="0">
      <sharedItems containsMixedTypes="1" containsNumber="1" containsInteger="1" minValue="6786294637" maxValue="2614570000000"/>
    </cacheField>
    <cacheField name="ruralpop" numFmtId="0">
      <sharedItems containsSemiMixedTypes="0" containsString="0" containsNumber="1" minValue="4.6890000000000001" maxValue="52.406999999999996"/>
    </cacheField>
    <cacheField name="wefji" numFmtId="0">
      <sharedItems containsMixedTypes="1" containsNumber="1" minValue="1.1132363940000001" maxValue="5.6939561059999999"/>
    </cacheField>
    <cacheField name="PI-%" numFmtId="0">
      <sharedItems containsSemiMixedTypes="0" containsString="0" containsNumber="1" minValue="0.9" maxValue="16.61"/>
    </cacheField>
    <cacheField name="PI-USD" numFmtId="164">
      <sharedItems containsMixedTypes="1" containsNumber="1" minValue="203403886.90200001" maxValue="54779976000"/>
    </cacheField>
    <cacheField name="Control of Corruption" numFmtId="0">
      <sharedItems containsSemiMixedTypes="0" containsString="0" containsNumber="1" minValue="2.2387999999999999" maxValue="8.14600000000000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0">
  <r>
    <x v="0"/>
    <x v="0"/>
    <s v="Argentina"/>
    <n v="0"/>
    <n v="0"/>
    <n v="0"/>
    <n v="0"/>
    <n v="0"/>
    <n v="-0.37259999999999999"/>
    <n v="74.849902439999994"/>
    <n v="233582000000"/>
    <n v="9.734"/>
    <n v="2.1996529749999998"/>
    <n v="2.4"/>
    <n v="5605968000"/>
    <n v="4.2548000000000004"/>
  </r>
  <r>
    <x v="0"/>
    <x v="1"/>
    <s v="Argentina"/>
    <n v="0"/>
    <n v="0"/>
    <n v="0"/>
    <n v="0"/>
    <n v="0"/>
    <n v="-0.37459999999999999"/>
    <n v="75.009048780000001"/>
    <n v="288833000000"/>
    <n v="9.5549999999999997"/>
    <n v="2.173863543"/>
    <n v="2.0099999999999998"/>
    <n v="5805543299.999999"/>
    <n v="4.2507999999999999"/>
  </r>
  <r>
    <x v="0"/>
    <x v="2"/>
    <s v="Argentina"/>
    <n v="0"/>
    <n v="0"/>
    <n v="0"/>
    <n v="0"/>
    <n v="0"/>
    <n v="-0.4738"/>
    <n v="75.166268290000005"/>
    <n v="363137000000"/>
    <n v="9.3780000000000001"/>
    <n v="2.2111501520000001"/>
    <n v="2.02"/>
    <n v="7335367400"/>
    <n v="4.0524000000000004"/>
  </r>
  <r>
    <x v="0"/>
    <x v="3"/>
    <s v="Argentina"/>
    <n v="0.5"/>
    <n v="0.4"/>
    <n v="0.25"/>
    <n v="0.71"/>
    <n v="0.55000000000000004"/>
    <n v="-0.50290000000000001"/>
    <n v="75.324560980000001"/>
    <n v="334490000000"/>
    <n v="9.2050000000000001"/>
    <n v="2.4093455549999998"/>
    <n v="2.48"/>
    <n v="8295352000"/>
    <n v="3.9942000000000002"/>
  </r>
  <r>
    <x v="0"/>
    <x v="4"/>
    <s v="Argentina"/>
    <n v="0.5"/>
    <n v="0.4"/>
    <n v="0.25"/>
    <n v="0.71"/>
    <n v="0.55000000000000004"/>
    <n v="-0.41260000000000002"/>
    <n v="75.484975610000006"/>
    <n v="425916000000"/>
    <n v="9.0340000000000007"/>
    <n v="2.5626825420000001"/>
    <n v="2.66"/>
    <n v="11329365600"/>
    <n v="4.1748000000000003"/>
  </r>
  <r>
    <x v="0"/>
    <x v="5"/>
    <s v="Argentina"/>
    <n v="0.5"/>
    <n v="0.4"/>
    <n v="0.25"/>
    <n v="0.71"/>
    <n v="0.55000000000000004"/>
    <n v="-0.40210000000000001"/>
    <n v="75.649048780000001"/>
    <n v="533200000000"/>
    <n v="8.8670000000000009"/>
    <n v="2.579641579"/>
    <n v="2.5299999999999998"/>
    <n v="13489960000"/>
    <n v="4.1958000000000002"/>
  </r>
  <r>
    <x v="0"/>
    <x v="6"/>
    <s v="Argentina"/>
    <n v="0.5"/>
    <n v="0.4"/>
    <n v="0.25"/>
    <n v="0.71"/>
    <n v="0.55000000000000004"/>
    <n v="-0.49180000000000001"/>
    <n v="75.816243900000003"/>
    <n v="548935000000"/>
    <n v="8.7050000000000001"/>
    <n v="2.2740424049999999"/>
    <n v="2.25"/>
    <n v="12351037500"/>
    <n v="4.0164"/>
  </r>
  <r>
    <x v="0"/>
    <x v="7"/>
    <s v="Argentina"/>
    <n v="0.5"/>
    <n v="0.4"/>
    <n v="0.25"/>
    <n v="0.71"/>
    <n v="0.55000000000000004"/>
    <n v="-0.46279999999999999"/>
    <n v="75.986097560000005"/>
    <n v="554155000000"/>
    <n v="8.548"/>
    <n v="2.3763348980000001"/>
    <n v="2.85"/>
    <n v="15793417500"/>
    <n v="4.0743999999999998"/>
  </r>
  <r>
    <x v="0"/>
    <x v="8"/>
    <s v="Argentina"/>
    <n v="0.5"/>
    <n v="0.4"/>
    <n v="0.25"/>
    <n v="0.71"/>
    <n v="0.55000000000000004"/>
    <n v="-0.58069999999999999"/>
    <n v="76.158609760000004"/>
    <n v="529726000000"/>
    <n v="8.3960000000000008"/>
    <n v="2.2928450900000001"/>
    <n v="4.17"/>
    <n v="22089574200"/>
    <n v="3.8386"/>
  </r>
  <r>
    <x v="0"/>
    <x v="9"/>
    <s v="Argentina"/>
    <n v="0.5"/>
    <n v="0.4"/>
    <n v="0.25"/>
    <n v="0.71"/>
    <n v="0.55000000000000004"/>
    <n v="-0.58689999999999998"/>
    <s v="NA"/>
    <n v="583169000000"/>
    <n v="8.2490000000000006"/>
    <n v="2.4380000540000002"/>
    <n v="2.74"/>
    <n v="15978830600"/>
    <n v="3.8262"/>
  </r>
  <r>
    <x v="1"/>
    <x v="0"/>
    <s v="Bolivia"/>
    <n v="0.33"/>
    <n v="0"/>
    <n v="0"/>
    <n v="0.25"/>
    <n v="0.22"/>
    <n v="-0.39700000000000002"/>
    <n v="64.114951219999995"/>
    <n v="11451869165"/>
    <n v="35.347999999999999"/>
    <n v="2.3732886230000001"/>
    <n v="10.37"/>
    <n v="1187558832.4104998"/>
    <n v="4.2059999999999995"/>
  </r>
  <r>
    <x v="1"/>
    <x v="1"/>
    <s v="Bolivia"/>
    <n v="0.33"/>
    <n v="0"/>
    <n v="0"/>
    <n v="0.25"/>
    <n v="0.22"/>
    <n v="-0.35930000000000001"/>
    <n v="64.694121949999996"/>
    <n v="13120159976"/>
    <n v="34.896000000000001"/>
    <n v="2.4361337500000002"/>
    <n v="11.75"/>
    <n v="1541618797.1799998"/>
    <n v="4.2813999999999997"/>
  </r>
  <r>
    <x v="1"/>
    <x v="2"/>
    <s v="Bolivia"/>
    <n v="0.33"/>
    <n v="0"/>
    <n v="0"/>
    <n v="0.25"/>
    <n v="0.22"/>
    <n v="-0.49170000000000003"/>
    <n v="65.27380488"/>
    <n v="16674357239"/>
    <n v="34.450000000000003"/>
    <n v="2.2203567629999998"/>
    <n v="10.93"/>
    <n v="1822507246.2226999"/>
    <n v="4.0166000000000004"/>
  </r>
  <r>
    <x v="1"/>
    <x v="3"/>
    <s v="Bolivia"/>
    <n v="0.42"/>
    <n v="0"/>
    <n v="0"/>
    <n v="0.25"/>
    <n v="0.26"/>
    <n v="-0.62839999999999996"/>
    <n v="65.847999999999999"/>
    <n v="17340028490"/>
    <n v="34.009"/>
    <n v="2.0629305169999999"/>
    <n v="12"/>
    <n v="2080803418.8"/>
    <n v="3.7431999999999999"/>
  </r>
  <r>
    <x v="1"/>
    <x v="4"/>
    <s v="Bolivia"/>
    <n v="0.42"/>
    <n v="0"/>
    <n v="0.4"/>
    <n v="0.5"/>
    <n v="0.41"/>
    <n v="-0.44219999999999998"/>
    <n v="66.4077561"/>
    <n v="19649692876"/>
    <n v="33.573999999999998"/>
    <n v="2.3148031009999999"/>
    <n v="9.92"/>
    <n v="1949249533.2991998"/>
    <n v="4.1155999999999997"/>
  </r>
  <r>
    <x v="1"/>
    <x v="5"/>
    <s v="Bolivia"/>
    <n v="0.42"/>
    <n v="0"/>
    <n v="0.4"/>
    <n v="0.5"/>
    <n v="0.41"/>
    <n v="-0.53439999999999999"/>
    <n v="66.942560979999996"/>
    <n v="23963096439"/>
    <n v="33.145000000000003"/>
    <n v="3.0197959719999998"/>
    <n v="12.09"/>
    <n v="2897138359.4751"/>
    <n v="3.9312"/>
  </r>
  <r>
    <x v="1"/>
    <x v="6"/>
    <s v="Bolivia"/>
    <n v="0.42"/>
    <n v="0"/>
    <n v="0.4"/>
    <n v="0.5"/>
    <n v="0.41"/>
    <n v="-0.7097"/>
    <n v="67.445463410000002"/>
    <n v="27084515195"/>
    <n v="32.720999999999997"/>
    <n v="3.1437922870000001"/>
    <n v="10.8"/>
    <n v="2925127641.0600004"/>
    <n v="3.5806"/>
  </r>
  <r>
    <x v="1"/>
    <x v="7"/>
    <s v="Bolivia"/>
    <n v="0.42"/>
    <n v="0"/>
    <n v="0.4"/>
    <n v="0.5"/>
    <n v="0.41"/>
    <n v="-0.58840000000000003"/>
    <n v="67.913439019999998"/>
    <n v="30659334298"/>
    <n v="32.304000000000002"/>
    <n v="3.1043295039999999"/>
    <n v="13.53"/>
    <n v="4148207930.5194001"/>
    <n v="3.8231999999999999"/>
  </r>
  <r>
    <x v="1"/>
    <x v="8"/>
    <s v="Bolivia"/>
    <n v="0.42"/>
    <n v="0"/>
    <n v="0.4"/>
    <n v="0.5"/>
    <n v="0.41"/>
    <n v="-0.63929999999999998"/>
    <n v="68.343999999999994"/>
    <n v="32996237337"/>
    <n v="31.893000000000001"/>
    <n v="3.2938449379999999"/>
    <n v="16.61"/>
    <n v="5480675021.6757002"/>
    <n v="3.7214"/>
  </r>
  <r>
    <x v="1"/>
    <x v="9"/>
    <s v="Bolivia"/>
    <n v="0.42"/>
    <n v="0"/>
    <n v="0.4"/>
    <n v="0.5"/>
    <n v="0.41"/>
    <n v="-0.68340000000000001"/>
    <s v="NA"/>
    <n v="32997684515"/>
    <n v="31.488"/>
    <n v="2.5614255109999999"/>
    <n v="13.75"/>
    <n v="4537181620.8125"/>
    <n v="3.6332"/>
  </r>
  <r>
    <x v="2"/>
    <x v="0"/>
    <s v="Brazil"/>
    <n v="0"/>
    <n v="0"/>
    <n v="0"/>
    <n v="0"/>
    <n v="0"/>
    <n v="-0.13589999999999999"/>
    <n v="72.131731709999997"/>
    <n v="1107640000000"/>
    <n v="16.856999999999999"/>
    <n v="2.9044439959999999"/>
    <n v="1.1399999999999999"/>
    <n v="12627095999.999998"/>
    <n v="4.7282000000000002"/>
  </r>
  <r>
    <x v="2"/>
    <x v="1"/>
    <s v="Brazil"/>
    <n v="0"/>
    <n v="0"/>
    <n v="0"/>
    <n v="0"/>
    <n v="0"/>
    <n v="-0.11890000000000001"/>
    <n v="72.414829269999998"/>
    <n v="1397080000000"/>
    <n v="16.552"/>
    <n v="3.1431462309999998"/>
    <n v="1.2"/>
    <n v="16764960000"/>
    <n v="4.7622"/>
  </r>
  <r>
    <x v="2"/>
    <x v="2"/>
    <s v="Brazil"/>
    <n v="0"/>
    <n v="0"/>
    <n v="0"/>
    <n v="0"/>
    <n v="0"/>
    <n v="-2.4799999999999999E-2"/>
    <n v="72.695414630000002"/>
    <n v="1695820000000"/>
    <n v="16.251000000000001"/>
    <n v="3.8139071530000002"/>
    <n v="1.1200000000000001"/>
    <n v="18993184000.000004"/>
    <n v="4.9504000000000001"/>
  </r>
  <r>
    <x v="2"/>
    <x v="3"/>
    <s v="Brazil"/>
    <n v="0.25"/>
    <n v="0.33"/>
    <n v="0"/>
    <n v="0.63"/>
    <n v="0.34"/>
    <n v="-0.1222"/>
    <n v="72.978024390000002"/>
    <n v="1667020000000"/>
    <n v="15.956"/>
    <n v="3.5882999309999999"/>
    <n v="1.19"/>
    <n v="19837538000"/>
    <n v="4.7556000000000003"/>
  </r>
  <r>
    <x v="2"/>
    <x v="4"/>
    <s v="Brazil"/>
    <n v="0.63"/>
    <n v="0.5"/>
    <n v="0.4"/>
    <n v="0.88"/>
    <n v="0.69"/>
    <n v="1E-4"/>
    <n v="73.264146339999996"/>
    <n v="2208870000000"/>
    <n v="15.664999999999999"/>
    <n v="3.521275938"/>
    <n v="2.48"/>
    <n v="54779976000"/>
    <n v="5.0002000000000004"/>
  </r>
  <r>
    <x v="2"/>
    <x v="5"/>
    <s v="Brazil"/>
    <n v="0.63"/>
    <n v="0.5"/>
    <n v="0.4"/>
    <n v="0.88"/>
    <n v="0.69"/>
    <n v="0.14940000000000001"/>
    <n v="73.552341459999994"/>
    <n v="2614570000000"/>
    <n v="15.377000000000001"/>
    <n v="3.736585823"/>
    <n v="1.45"/>
    <n v="37911265000"/>
    <n v="5.2988"/>
  </r>
  <r>
    <x v="2"/>
    <x v="6"/>
    <s v="Brazil"/>
    <n v="0.63"/>
    <n v="0.5"/>
    <n v="0.4"/>
    <n v="0.88"/>
    <n v="0.69"/>
    <n v="-6.7599999999999993E-2"/>
    <n v="73.839585369999995"/>
    <n v="2460660000000"/>
    <n v="15.099"/>
    <n v="3.7506258360000002"/>
    <n v="1.48"/>
    <n v="36417768000"/>
    <n v="4.8647999999999998"/>
  </r>
  <r>
    <x v="2"/>
    <x v="7"/>
    <s v="Brazil"/>
    <n v="0.63"/>
    <n v="0.5"/>
    <n v="0.4"/>
    <n v="0.88"/>
    <n v="0.69"/>
    <n v="-0.1169"/>
    <n v="74.122439020000002"/>
    <n v="2465770000000"/>
    <n v="14.829000000000001"/>
    <n v="3.8672258030000002"/>
    <n v="1.54"/>
    <n v="37972858000"/>
    <n v="4.7661999999999995"/>
  </r>
  <r>
    <x v="2"/>
    <x v="8"/>
    <s v="Brazil"/>
    <n v="0.63"/>
    <n v="0.5"/>
    <n v="0.4"/>
    <n v="0.88"/>
    <n v="0.69"/>
    <n v="-0.37969999999999998"/>
    <n v="74.401878049999993"/>
    <n v="2417050000000"/>
    <n v="14.567"/>
    <n v="3.5531584129999998"/>
    <n v="1.69"/>
    <n v="40848144999.999992"/>
    <n v="4.2405999999999997"/>
  </r>
  <r>
    <x v="2"/>
    <x v="9"/>
    <s v="Brazil"/>
    <n v="0.63"/>
    <n v="0.67"/>
    <n v="0.4"/>
    <n v="0.88"/>
    <n v="0.72"/>
    <n v="-0.43269999999999997"/>
    <s v="NA"/>
    <n v="1774720000000"/>
    <n v="14.313000000000001"/>
    <n v="3.3804923869999999"/>
    <n v="1.97"/>
    <n v="34961984000"/>
    <n v="4.1345999999999998"/>
  </r>
  <r>
    <x v="3"/>
    <x v="0"/>
    <s v="Chile"/>
    <n v="0.31"/>
    <n v="0.33"/>
    <n v="0.25"/>
    <n v="0.75"/>
    <n v="0.45"/>
    <n v="1.4298999999999999"/>
    <n v="78.979170730000007"/>
    <n v="154671000000"/>
    <n v="12.311"/>
    <n v="3.9924821860000002"/>
    <n v="2.87"/>
    <n v="4439057700"/>
    <n v="7.8597999999999999"/>
  </r>
  <r>
    <x v="3"/>
    <x v="1"/>
    <s v="Chile"/>
    <n v="0.31"/>
    <n v="0.33"/>
    <n v="0.25"/>
    <n v="0.75"/>
    <n v="0.45"/>
    <n v="1.3434999999999999"/>
    <n v="79.313536589999998"/>
    <n v="173081000000"/>
    <n v="12.074"/>
    <n v="4.2470039220000002"/>
    <n v="3.07"/>
    <n v="5313586700"/>
    <n v="7.6869999999999994"/>
  </r>
  <r>
    <x v="3"/>
    <x v="2"/>
    <s v="Chile"/>
    <n v="0.31"/>
    <n v="0.33"/>
    <n v="0.25"/>
    <n v="0.75"/>
    <n v="0.45"/>
    <n v="1.3277000000000001"/>
    <n v="79.640902440000005"/>
    <n v="179627000000"/>
    <n v="11.845000000000001"/>
    <n v="4.4993218830000004"/>
    <n v="3.61"/>
    <n v="6484534700"/>
    <n v="7.6554000000000002"/>
  </r>
  <r>
    <x v="3"/>
    <x v="3"/>
    <s v="Chile"/>
    <n v="0.31"/>
    <n v="0.67"/>
    <n v="0.5"/>
    <n v="0.75"/>
    <n v="0.55000000000000004"/>
    <n v="1.3516999999999999"/>
    <n v="79.960804879999998"/>
    <n v="171957000000"/>
    <n v="11.625"/>
    <n v="4.7091890320000003"/>
    <n v="4.4400000000000004"/>
    <n v="7634890800"/>
    <n v="7.7034000000000002"/>
  </r>
  <r>
    <x v="3"/>
    <x v="4"/>
    <s v="Chile"/>
    <n v="0.31"/>
    <n v="0.67"/>
    <n v="0.5"/>
    <n v="0.75"/>
    <n v="0.55000000000000004"/>
    <n v="1.4856"/>
    <n v="80.275804879999995"/>
    <n v="217538000000"/>
    <n v="11.414"/>
    <n v="5.363317383"/>
    <n v="3.94"/>
    <n v="8570997199.999999"/>
    <n v="7.9711999999999996"/>
  </r>
  <r>
    <x v="3"/>
    <x v="5"/>
    <s v="Chile"/>
    <n v="0.31"/>
    <n v="0.67"/>
    <n v="0.5"/>
    <n v="0.75"/>
    <n v="0.55000000000000004"/>
    <n v="1.5227999999999999"/>
    <n v="80.586975609999996"/>
    <n v="250832000000"/>
    <n v="11.21"/>
    <n v="5.4673900299999998"/>
    <n v="4.09"/>
    <n v="10259028800"/>
    <n v="8.0456000000000003"/>
  </r>
  <r>
    <x v="3"/>
    <x v="6"/>
    <s v="Chile"/>
    <n v="0.31"/>
    <n v="0.67"/>
    <n v="0.5"/>
    <n v="0.75"/>
    <n v="0.55000000000000004"/>
    <n v="1.573"/>
    <n v="80.894853659999995"/>
    <n v="265232000000"/>
    <n v="11.013999999999999"/>
    <n v="5.318310318"/>
    <n v="4"/>
    <n v="10609280000"/>
    <n v="8.1460000000000008"/>
  </r>
  <r>
    <x v="3"/>
    <x v="7"/>
    <s v="Chile"/>
    <n v="0.31"/>
    <n v="0.67"/>
    <n v="0.5"/>
    <n v="0.75"/>
    <n v="0.55000000000000004"/>
    <n v="1.5318000000000001"/>
    <n v="81.19792683"/>
    <n v="277079000000"/>
    <n v="10.824999999999999"/>
    <n v="5.2887643500000001"/>
    <n v="3.66"/>
    <n v="10141091400"/>
    <n v="8.063600000000001"/>
  </r>
  <r>
    <x v="3"/>
    <x v="8"/>
    <s v="Chile"/>
    <n v="0.31"/>
    <n v="0.67"/>
    <n v="0.5"/>
    <n v="0.75"/>
    <n v="0.55000000000000004"/>
    <n v="1.4787999999999999"/>
    <n v="81.496195119999996"/>
    <n v="258733000000"/>
    <n v="10.644"/>
    <n v="5.2127880199999996"/>
    <n v="3.82"/>
    <n v="9883600600"/>
    <n v="7.9575999999999993"/>
  </r>
  <r>
    <x v="3"/>
    <x v="9"/>
    <s v="Chile"/>
    <n v="0.31"/>
    <n v="0.67"/>
    <n v="0.5"/>
    <n v="0.75"/>
    <n v="0.55000000000000004"/>
    <n v="1.2587999999999999"/>
    <s v="NA"/>
    <n v="240796000000"/>
    <n v="10.47"/>
    <n v="5.0324128249999998"/>
    <n v="4.29"/>
    <n v="10330148400"/>
    <n v="7.5175999999999998"/>
  </r>
  <r>
    <x v="4"/>
    <x v="0"/>
    <s v="Colombia"/>
    <n v="7.0000000000000007E-2"/>
    <n v="0"/>
    <n v="0"/>
    <n v="0"/>
    <n v="0.03"/>
    <n v="-9.9400000000000002E-2"/>
    <n v="72.491439020000001"/>
    <n v="162590000000"/>
    <n v="26.123999999999999"/>
    <n v="3.5296453689999998"/>
    <n v="1.42"/>
    <n v="2308778000"/>
    <n v="4.8011999999999997"/>
  </r>
  <r>
    <x v="4"/>
    <x v="1"/>
    <s v="Colombia"/>
    <n v="7.0000000000000007E-2"/>
    <n v="0"/>
    <n v="0.25"/>
    <n v="0"/>
    <n v="7.0000000000000007E-2"/>
    <n v="-0.1913"/>
    <n v="72.705512200000001"/>
    <n v="207416000000"/>
    <n v="25.831"/>
    <n v="3.8112040129999998"/>
    <n v="1.93"/>
    <n v="4003128799.9999995"/>
    <n v="4.6173999999999999"/>
  </r>
  <r>
    <x v="4"/>
    <x v="2"/>
    <s v="Colombia"/>
    <n v="7.0000000000000007E-2"/>
    <n v="0"/>
    <n v="0.25"/>
    <n v="0"/>
    <n v="7.0000000000000007E-2"/>
    <n v="-0.21890000000000001"/>
    <n v="72.907170730000004"/>
    <n v="243982000000"/>
    <n v="25.54"/>
    <n v="4.0812092839999998"/>
    <n v="2.17"/>
    <n v="5294409400"/>
    <n v="4.5621999999999998"/>
  </r>
  <r>
    <x v="4"/>
    <x v="3"/>
    <s v="Colombia"/>
    <n v="0.27"/>
    <n v="0.33"/>
    <n v="0.5"/>
    <n v="0"/>
    <n v="0.27"/>
    <n v="-0.30380000000000001"/>
    <n v="73.096951219999994"/>
    <n v="233822000000"/>
    <n v="25.251000000000001"/>
    <n v="3.6379564100000001"/>
    <n v="2.25"/>
    <n v="5260995000"/>
    <n v="4.3924000000000003"/>
  </r>
  <r>
    <x v="4"/>
    <x v="4"/>
    <s v="Colombia"/>
    <n v="0.27"/>
    <n v="0.33"/>
    <n v="0.5"/>
    <n v="0"/>
    <n v="0.27"/>
    <n v="-0.41039999999999999"/>
    <n v="73.277853660000005"/>
    <n v="287018000000"/>
    <n v="24.963999999999999"/>
    <n v="3.4830269380000001"/>
    <n v="2.08"/>
    <n v="5969974400"/>
    <n v="4.1791999999999998"/>
  </r>
  <r>
    <x v="4"/>
    <x v="5"/>
    <s v="Colombia"/>
    <n v="0.67"/>
    <n v="0.67"/>
    <n v="0.75"/>
    <n v="0.75"/>
    <n v="0.77"/>
    <n v="-0.30149999999999999"/>
    <n v="73.454804879999998"/>
    <n v="335415000000"/>
    <n v="24.678999999999998"/>
    <n v="3.5037926740000001"/>
    <n v="2.41"/>
    <n v="8083501500"/>
    <n v="4.3970000000000002"/>
  </r>
  <r>
    <x v="4"/>
    <x v="6"/>
    <s v="Colombia"/>
    <n v="0.67"/>
    <n v="0.67"/>
    <n v="0.75"/>
    <n v="0.75"/>
    <n v="0.77"/>
    <n v="-0.42520000000000002"/>
    <n v="73.630780490000006"/>
    <n v="369660000000"/>
    <n v="24.396999999999998"/>
    <n v="3.1660264250000001"/>
    <n v="2.82"/>
    <n v="10424412000"/>
    <n v="4.1495999999999995"/>
  </r>
  <r>
    <x v="4"/>
    <x v="7"/>
    <s v="Colombia"/>
    <n v="0.67"/>
    <n v="0.67"/>
    <n v="0.75"/>
    <n v="0.75"/>
    <n v="0.77"/>
    <n v="-0.43030000000000002"/>
    <n v="73.809731709999994"/>
    <n v="380192000000"/>
    <n v="24.117000000000001"/>
    <n v="3.0436613920000002"/>
    <n v="3.15"/>
    <n v="11976048000"/>
    <n v="4.1394000000000002"/>
  </r>
  <r>
    <x v="4"/>
    <x v="8"/>
    <s v="Colombia"/>
    <n v="0.67"/>
    <n v="0.67"/>
    <n v="0.75"/>
    <n v="0.75"/>
    <n v="0.77"/>
    <n v="-0.39439999999999997"/>
    <n v="73.993146339999996"/>
    <n v="378416000000"/>
    <n v="23.838999999999999"/>
    <n v="2.841077308"/>
    <n v="3"/>
    <n v="11352480000"/>
    <n v="4.2111999999999998"/>
  </r>
  <r>
    <x v="4"/>
    <x v="9"/>
    <s v="Colombia"/>
    <n v="0.67"/>
    <n v="0.67"/>
    <n v="0.75"/>
    <n v="0.75"/>
    <n v="0.77"/>
    <n v="-0.29260000000000003"/>
    <s v="NA"/>
    <n v="292080000000"/>
    <n v="23.564"/>
    <n v="2.6909090880000002"/>
    <n v="3"/>
    <n v="8762400000"/>
    <n v="4.4147999999999996"/>
  </r>
  <r>
    <x v="5"/>
    <x v="0"/>
    <s v="Costa Rica"/>
    <n v="7.0000000000000007E-2"/>
    <n v="0"/>
    <n v="0"/>
    <n v="0"/>
    <n v="0.04"/>
    <n v="0.3402"/>
    <n v="78.207804879999998"/>
    <n v="22600431878"/>
    <n v="33.067999999999998"/>
    <n v="5.0647817049999997"/>
    <n v="0.9"/>
    <n v="203403886.90200001"/>
    <n v="5.6803999999999997"/>
  </r>
  <r>
    <x v="5"/>
    <x v="1"/>
    <s v="Costa Rica"/>
    <n v="7.0000000000000007E-2"/>
    <n v="0"/>
    <n v="0"/>
    <n v="0"/>
    <n v="0.04"/>
    <n v="0.40670000000000001"/>
    <n v="78.330317070000007"/>
    <n v="26743874287"/>
    <n v="31.827999999999999"/>
    <n v="5.0767888159999996"/>
    <n v="1.27"/>
    <n v="339647203.44489998"/>
    <n v="5.8133999999999997"/>
  </r>
  <r>
    <x v="5"/>
    <x v="2"/>
    <s v="Costa Rica"/>
    <n v="7.0000000000000007E-2"/>
    <n v="0"/>
    <n v="0"/>
    <n v="0"/>
    <n v="0.04"/>
    <n v="0.44390000000000002"/>
    <n v="78.457731710000004"/>
    <n v="30612932803"/>
    <n v="30.613"/>
    <n v="5.2189601689999998"/>
    <n v="1.71"/>
    <n v="523481150.93130004"/>
    <n v="5.8878000000000004"/>
  </r>
  <r>
    <x v="5"/>
    <x v="3"/>
    <s v="Costa Rica"/>
    <n v="0.86"/>
    <n v="0.2"/>
    <n v="0.4"/>
    <n v="0.71"/>
    <n v="0.71"/>
    <n v="0.67849999999999999"/>
    <n v="78.592609760000002"/>
    <n v="30562361152"/>
    <n v="29.427"/>
    <n v="5.3163386839999998"/>
    <n v="1.74"/>
    <n v="531785084.04479998"/>
    <n v="6.3570000000000002"/>
  </r>
  <r>
    <x v="5"/>
    <x v="4"/>
    <s v="Costa Rica"/>
    <n v="0.86"/>
    <n v="0.2"/>
    <n v="0.4"/>
    <n v="0.71"/>
    <n v="0.71"/>
    <n v="0.6411"/>
    <n v="78.736048780000004"/>
    <n v="37268635329"/>
    <n v="28.265999999999998"/>
    <n v="5.2772804000000004"/>
    <n v="2.2599999999999998"/>
    <n v="842271158.43539989"/>
    <n v="6.2821999999999996"/>
  </r>
  <r>
    <x v="5"/>
    <x v="5"/>
    <s v="Costa Rica"/>
    <n v="0.86"/>
    <n v="0.2"/>
    <n v="0.4"/>
    <n v="0.71"/>
    <n v="0.71"/>
    <n v="0.58819999999999995"/>
    <n v="78.890170729999994"/>
    <n v="42262697854"/>
    <n v="27.134"/>
    <n v="4.8753637230000004"/>
    <n v="1.42"/>
    <n v="600130309.52679992"/>
    <n v="6.1764000000000001"/>
  </r>
  <r>
    <x v="5"/>
    <x v="6"/>
    <s v="Costa Rica"/>
    <n v="0.86"/>
    <n v="0.2"/>
    <n v="0.4"/>
    <n v="0.71"/>
    <n v="0.71"/>
    <n v="0.59199999999999997"/>
    <n v="79.053536589999993"/>
    <n v="46473128237"/>
    <n v="26.06"/>
    <n v="4.6659242880000003"/>
    <n v="1.42"/>
    <n v="659918420.96539998"/>
    <n v="6.1840000000000002"/>
  </r>
  <r>
    <x v="5"/>
    <x v="7"/>
    <s v="Costa Rica"/>
    <n v="0.86"/>
    <n v="0.2"/>
    <n v="0.4"/>
    <n v="0.71"/>
    <n v="0.71"/>
    <n v="0.60119999999999996"/>
    <n v="79.225219510000002"/>
    <n v="49639737974"/>
    <n v="25.044"/>
    <n v="4.8186705720000003"/>
    <n v="1.61"/>
    <n v="799199781.38139999"/>
    <n v="6.2023999999999999"/>
  </r>
  <r>
    <x v="5"/>
    <x v="8"/>
    <s v="Costa Rica"/>
    <n v="0.86"/>
    <n v="0.2"/>
    <n v="0.4"/>
    <n v="0.71"/>
    <n v="0.71"/>
    <n v="0.73009999999999997"/>
    <n v="79.402707320000005"/>
    <n v="50167623290"/>
    <n v="24.085000000000001"/>
    <n v="5.0397747759999998"/>
    <n v="1.72"/>
    <n v="862883120.58800006"/>
    <n v="6.4602000000000004"/>
  </r>
  <r>
    <x v="5"/>
    <x v="9"/>
    <s v="Costa Rica"/>
    <n v="0.86"/>
    <n v="0.2"/>
    <n v="0.4"/>
    <n v="0.71"/>
    <n v="0.71"/>
    <n v="0.70730000000000004"/>
    <s v="NA"/>
    <n v="54136834091"/>
    <n v="23.178999999999998"/>
    <n v="5.0770333259999996"/>
    <n v="1.82"/>
    <n v="985290380.4562"/>
    <n v="6.4146000000000001"/>
  </r>
  <r>
    <x v="6"/>
    <x v="0"/>
    <s v="Dominican Republic"/>
    <n v="0.25"/>
    <n v="0.33"/>
    <n v="0.4"/>
    <n v="0.14000000000000001"/>
    <n v="0.28999999999999998"/>
    <n v="-0.63619999999999999"/>
    <n v="71.916829269999994"/>
    <n v="35952845583"/>
    <n v="31.295000000000002"/>
    <n v="2.9900606430000001"/>
    <n v="3.06"/>
    <n v="1100157074.8398001"/>
    <n v="3.7275999999999998"/>
  </r>
  <r>
    <x v="6"/>
    <x v="1"/>
    <s v="Dominican Republic"/>
    <n v="0.25"/>
    <n v="0.33"/>
    <n v="0.4"/>
    <n v="0.14000000000000001"/>
    <n v="0.28999999999999998"/>
    <n v="-0.6885"/>
    <n v="72.131317069999994"/>
    <n v="44169678153"/>
    <n v="29.984000000000002"/>
    <n v="3.265097232"/>
    <n v="3.88"/>
    <n v="1713783512.3364"/>
    <n v="3.6230000000000002"/>
  </r>
  <r>
    <x v="6"/>
    <x v="2"/>
    <s v="Dominican Republic"/>
    <n v="0.25"/>
    <n v="0.33"/>
    <n v="0.4"/>
    <n v="0.14000000000000001"/>
    <n v="0.28999999999999998"/>
    <n v="-0.66930000000000001"/>
    <n v="72.342317070000007"/>
    <n v="48288967303"/>
    <n v="28.702999999999999"/>
    <n v="3.0338962770000002"/>
    <n v="4.87"/>
    <n v="2351672707.6560998"/>
    <n v="3.6614"/>
  </r>
  <r>
    <x v="6"/>
    <x v="3"/>
    <s v="Dominican Republic"/>
    <n v="0.25"/>
    <n v="0.33"/>
    <n v="0.4"/>
    <n v="0.14000000000000001"/>
    <n v="0.28999999999999998"/>
    <n v="-0.72670000000000001"/>
    <n v="72.548317069999996"/>
    <n v="48376555306"/>
    <n v="27.459"/>
    <n v="3.2952830999999998"/>
    <n v="3.46"/>
    <n v="1673828813.5876"/>
    <n v="3.5465999999999998"/>
  </r>
  <r>
    <x v="6"/>
    <x v="4"/>
    <s v="Dominican Republic"/>
    <n v="0.25"/>
    <n v="0.33"/>
    <n v="0.4"/>
    <n v="0.14000000000000001"/>
    <n v="0.28999999999999998"/>
    <n v="-0.80759999999999998"/>
    <n v="72.749804879999999"/>
    <n v="53954579004"/>
    <n v="26.248000000000001"/>
    <n v="3.0653560120000001"/>
    <n v="3.55"/>
    <n v="1915387554.6419997"/>
    <n v="3.3848000000000003"/>
  </r>
  <r>
    <x v="6"/>
    <x v="5"/>
    <s v="Dominican Republic"/>
    <n v="0.25"/>
    <n v="0.33"/>
    <n v="0.4"/>
    <n v="0.14000000000000001"/>
    <n v="0.28999999999999998"/>
    <n v="-0.76080000000000003"/>
    <n v="72.945292679999994"/>
    <n v="57746684847"/>
    <n v="25.071000000000002"/>
    <n v="2.6924653279999999"/>
    <n v="3.09"/>
    <n v="1784372561.7722998"/>
    <n v="3.4783999999999997"/>
  </r>
  <r>
    <x v="6"/>
    <x v="6"/>
    <s v="Dominican Republic"/>
    <n v="0.25"/>
    <n v="0.33"/>
    <n v="0.4"/>
    <n v="0.14000000000000001"/>
    <n v="0.28999999999999998"/>
    <n v="-0.80359999999999998"/>
    <n v="73.135317069999999"/>
    <n v="60613645121"/>
    <n v="23.960999999999999"/>
    <n v="2.5846568759999999"/>
    <n v="5.59"/>
    <n v="3388302762.2638998"/>
    <n v="3.3928000000000003"/>
  </r>
  <r>
    <x v="6"/>
    <x v="7"/>
    <s v="Dominican Republic"/>
    <n v="0.25"/>
    <n v="0.33"/>
    <n v="0.4"/>
    <n v="0.14000000000000001"/>
    <n v="0.28999999999999998"/>
    <n v="-0.82789999999999997"/>
    <n v="73.319902440000007"/>
    <n v="61965942057"/>
    <n v="22.917999999999999"/>
    <n v="2.379313738"/>
    <n v="3.26"/>
    <n v="2020089711.0581999"/>
    <n v="3.3441999999999998"/>
  </r>
  <r>
    <x v="6"/>
    <x v="8"/>
    <s v="Dominican Republic"/>
    <n v="0.25"/>
    <n v="0.33"/>
    <n v="0.4"/>
    <n v="0.14000000000000001"/>
    <n v="0.28999999999999998"/>
    <n v="-0.79010000000000002"/>
    <n v="73.500024389999993"/>
    <n v="65231032303"/>
    <n v="21.939"/>
    <n v="2.4864115010000001"/>
    <n v="2.69"/>
    <n v="1754714768.9507"/>
    <n v="3.4198"/>
  </r>
  <r>
    <x v="6"/>
    <x v="9"/>
    <s v="Dominican Republic"/>
    <n v="0.25"/>
    <n v="0.33"/>
    <n v="0.4"/>
    <n v="0.14000000000000001"/>
    <n v="0.28999999999999998"/>
    <n v="-0.76959999999999995"/>
    <s v="NA"/>
    <n v="68102618092"/>
    <n v="21.02"/>
    <n v="2.5913110810000002"/>
    <n v="2.81"/>
    <n v="1913683568.3852"/>
    <n v="3.4607999999999999"/>
  </r>
  <r>
    <x v="7"/>
    <x v="0"/>
    <s v="Ecuador"/>
    <n v="0"/>
    <n v="0"/>
    <n v="0.25"/>
    <n v="0"/>
    <n v="0.03"/>
    <n v="-0.82779999999999998"/>
    <n v="74.320219510000001"/>
    <n v="46802044000"/>
    <n v="38.093000000000004"/>
    <n v="1.732747928"/>
    <n v="3.57"/>
    <n v="1670832970.7999997"/>
    <n v="3.3444000000000003"/>
  </r>
  <r>
    <x v="7"/>
    <x v="1"/>
    <s v="Ecuador"/>
    <n v="0"/>
    <n v="0"/>
    <n v="0.25"/>
    <n v="0"/>
    <n v="0.03"/>
    <n v="-0.89300000000000002"/>
    <n v="74.495024389999998"/>
    <n v="51007777000"/>
    <n v="37.896000000000001"/>
    <n v="2.0428141879999999"/>
    <n v="5.15"/>
    <n v="2626900515.5"/>
    <n v="3.214"/>
  </r>
  <r>
    <x v="7"/>
    <x v="2"/>
    <s v="Ecuador"/>
    <n v="0"/>
    <n v="0"/>
    <n v="0.25"/>
    <n v="0"/>
    <n v="0.03"/>
    <n v="-0.78680000000000005"/>
    <n v="74.667829269999999"/>
    <n v="61762635000"/>
    <n v="37.700000000000003"/>
    <n v="1.9902684479999999"/>
    <n v="9.6"/>
    <n v="5929212960"/>
    <n v="3.4264000000000001"/>
  </r>
  <r>
    <x v="7"/>
    <x v="3"/>
    <s v="Ecuador"/>
    <n v="0.81"/>
    <n v="0.6"/>
    <n v="0.75"/>
    <n v="0.86"/>
    <n v="0.86"/>
    <n v="-0.88719999999999999"/>
    <n v="74.844609759999997"/>
    <n v="62519686000"/>
    <n v="37.505000000000003"/>
    <n v="1.9750923659999999"/>
    <n v="8.4499999999999993"/>
    <n v="5282913466.999999"/>
    <n v="3.2256"/>
  </r>
  <r>
    <x v="7"/>
    <x v="4"/>
    <s v="Ecuador"/>
    <n v="0.81"/>
    <n v="0.6"/>
    <n v="0.75"/>
    <n v="0.86"/>
    <n v="0.86"/>
    <n v="-0.85909999999999997"/>
    <n v="75.02980488"/>
    <n v="69555367000"/>
    <n v="37.31"/>
    <n v="1.99428747"/>
    <n v="9.25"/>
    <n v="6433871447.5"/>
    <n v="3.2818000000000001"/>
  </r>
  <r>
    <x v="7"/>
    <x v="5"/>
    <s v="Ecuador"/>
    <n v="0.81"/>
    <n v="0.6"/>
    <n v="0.75"/>
    <n v="0.86"/>
    <n v="0.86"/>
    <n v="-0.79290000000000005"/>
    <n v="75.226439020000001"/>
    <n v="79276664000"/>
    <n v="37.115000000000002"/>
    <n v="2.3041409960000001"/>
    <n v="10.14"/>
    <n v="8038653729.6000004"/>
    <n v="3.4142000000000001"/>
  </r>
  <r>
    <x v="7"/>
    <x v="6"/>
    <s v="Ecuador"/>
    <n v="0.81"/>
    <n v="0.6"/>
    <n v="0.75"/>
    <n v="0.86"/>
    <n v="0.86"/>
    <n v="-0.66469999999999996"/>
    <n v="75.433000000000007"/>
    <n v="87924544000"/>
    <n v="36.911999999999999"/>
    <n v="2.4507099999999999"/>
    <n v="10.51"/>
    <n v="9240869574.3999996"/>
    <n v="3.6706000000000003"/>
  </r>
  <r>
    <x v="7"/>
    <x v="7"/>
    <s v="Ecuador"/>
    <n v="0.81"/>
    <n v="0.6"/>
    <n v="0.75"/>
    <n v="0.86"/>
    <n v="0.86"/>
    <n v="-0.61250000000000004"/>
    <n v="75.648512199999999"/>
    <n v="95129659000"/>
    <n v="36.701999999999998"/>
    <n v="3.1589180479999999"/>
    <n v="12.18"/>
    <n v="11586792466.199999"/>
    <n v="3.7749999999999999"/>
  </r>
  <r>
    <x v="7"/>
    <x v="8"/>
    <s v="Ecuador"/>
    <n v="0.81"/>
    <n v="0.6"/>
    <n v="0.75"/>
    <n v="0.86"/>
    <n v="0.86"/>
    <n v="-0.81659999999999999"/>
    <n v="75.872487800000002"/>
    <n v="102292000000"/>
    <n v="36.484000000000002"/>
    <s v="NA"/>
    <n v="11.55"/>
    <n v="11814726000"/>
    <n v="3.3668"/>
  </r>
  <r>
    <x v="7"/>
    <x v="9"/>
    <s v="Ecuador"/>
    <n v="0.81"/>
    <n v="0.6"/>
    <n v="0.75"/>
    <n v="0.86"/>
    <n v="0.86"/>
    <n v="-0.65400000000000003"/>
    <s v="NA"/>
    <n v="100177000000"/>
    <n v="36.258000000000003"/>
    <n v="2.1052632330000001"/>
    <n v="9.65"/>
    <n v="9667080500"/>
    <n v="3.6920000000000002"/>
  </r>
  <r>
    <x v="8"/>
    <x v="0"/>
    <s v="Guatemala"/>
    <n v="0"/>
    <n v="0"/>
    <n v="0"/>
    <n v="0"/>
    <n v="0"/>
    <n v="-0.75539999999999996"/>
    <n v="69.887902440000005"/>
    <n v="30231141668"/>
    <n v="52.406999999999996"/>
    <n v="2.8162386709999998"/>
    <n v="5.26"/>
    <n v="1590158051.7368"/>
    <n v="3.4892000000000003"/>
  </r>
  <r>
    <x v="8"/>
    <x v="1"/>
    <s v="Guatemala"/>
    <n v="0.4"/>
    <n v="0.17"/>
    <n v="0.5"/>
    <n v="0.38"/>
    <n v="0.4"/>
    <n v="-0.69789999999999996"/>
    <n v="70.110780489999996"/>
    <n v="34113102015"/>
    <n v="51.981000000000002"/>
    <n v="3.2902404679999999"/>
    <n v="4.8099999999999996"/>
    <n v="1640840206.9215"/>
    <n v="3.6042000000000001"/>
  </r>
  <r>
    <x v="8"/>
    <x v="2"/>
    <s v="Guatemala"/>
    <n v="0.4"/>
    <n v="0.17"/>
    <n v="0.5"/>
    <n v="0.38"/>
    <n v="0.4"/>
    <n v="-0.61299999999999999"/>
    <n v="70.328146340000004"/>
    <n v="39137157753"/>
    <n v="51.551000000000002"/>
    <n v="3.273676837"/>
    <n v="4.47"/>
    <n v="1749430951.5590999"/>
    <n v="3.774"/>
  </r>
  <r>
    <x v="8"/>
    <x v="3"/>
    <s v="Guatemala"/>
    <n v="0.4"/>
    <n v="0.17"/>
    <n v="0.5"/>
    <n v="0.38"/>
    <n v="0.4"/>
    <n v="-0.47510000000000002"/>
    <n v="70.547536590000007"/>
    <n v="37733852003"/>
    <n v="51.116"/>
    <n v="3.0025969739999998"/>
    <n v="4.07"/>
    <n v="1535767776.5221"/>
    <n v="4.0498000000000003"/>
  </r>
  <r>
    <x v="8"/>
    <x v="4"/>
    <s v="Guatemala"/>
    <n v="0.4"/>
    <n v="0.17"/>
    <n v="0.5"/>
    <n v="0.38"/>
    <n v="0.4"/>
    <n v="-0.48060000000000003"/>
    <n v="70.77546341"/>
    <n v="41338340406"/>
    <n v="50.677"/>
    <n v="2.7238555409999998"/>
    <n v="4.12"/>
    <n v="1703139624.7272"/>
    <n v="4.0388000000000002"/>
  </r>
  <r>
    <x v="8"/>
    <x v="5"/>
    <s v="Guatemala"/>
    <n v="0.53"/>
    <n v="0.5"/>
    <n v="0.5"/>
    <n v="0.5"/>
    <n v="0.56999999999999995"/>
    <n v="-0.47060000000000002"/>
    <n v="71.01041463"/>
    <n v="47654704787"/>
    <n v="50.234999999999999"/>
    <n v="2.6471542690000001"/>
    <n v="3.97"/>
    <n v="1891891780.0439"/>
    <n v="4.0587999999999997"/>
  </r>
  <r>
    <x v="8"/>
    <x v="6"/>
    <s v="Guatemala"/>
    <n v="0.53"/>
    <n v="0.5"/>
    <n v="0.5"/>
    <n v="0.5"/>
    <n v="0.56999999999999995"/>
    <n v="-0.61680000000000001"/>
    <n v="71.249390239999997"/>
    <n v="50388418159"/>
    <n v="49.787999999999997"/>
    <n v="2.8581009119999998"/>
    <n v="3.3"/>
    <n v="1662817799.247"/>
    <n v="3.7664"/>
  </r>
  <r>
    <x v="8"/>
    <x v="7"/>
    <s v="Guatemala"/>
    <n v="0.53"/>
    <n v="0.5"/>
    <n v="0.5"/>
    <n v="0.5"/>
    <n v="0.56999999999999995"/>
    <n v="-0.57840000000000003"/>
    <n v="71.486390240000006"/>
    <n v="53851075504"/>
    <n v="49.338999999999999"/>
    <n v="3.0268887260000001"/>
    <n v="3"/>
    <n v="1615532265.1199999"/>
    <n v="3.8431999999999999"/>
  </r>
  <r>
    <x v="8"/>
    <x v="8"/>
    <s v="Guatemala"/>
    <n v="0.53"/>
    <n v="0.5"/>
    <n v="0.5"/>
    <n v="0.5"/>
    <n v="0.56999999999999995"/>
    <n v="-0.70089999999999997"/>
    <n v="71.722414630000003"/>
    <n v="58722087392"/>
    <n v="48.884999999999998"/>
    <n v="2.994130782"/>
    <n v="2.94"/>
    <n v="1726429369.3248"/>
    <n v="3.5982000000000003"/>
  </r>
  <r>
    <x v="8"/>
    <x v="9"/>
    <s v="Guatemala"/>
    <n v="0.53"/>
    <n v="0.5"/>
    <n v="0.5"/>
    <n v="0.5"/>
    <n v="0.56999999999999995"/>
    <n v="-0.71120000000000005"/>
    <s v="NA"/>
    <n v="63794152886"/>
    <n v="48.429000000000002"/>
    <n v="2.9817047909999999"/>
    <n v="2.1800000000000002"/>
    <n v="1390712532.9147999"/>
    <n v="3.5775999999999999"/>
  </r>
  <r>
    <x v="9"/>
    <x v="0"/>
    <s v="Honduras"/>
    <n v="0"/>
    <n v="0"/>
    <n v="0"/>
    <n v="0"/>
    <n v="0"/>
    <n v="-0.75180000000000002"/>
    <n v="71.672463410000006"/>
    <n v="10841723354"/>
    <n v="50.841999999999999"/>
    <n v="2.4190091460000001"/>
    <n v="3.34"/>
    <n v="362113560.02359998"/>
    <n v="3.4964"/>
  </r>
  <r>
    <x v="9"/>
    <x v="1"/>
    <s v="Honduras"/>
    <n v="0"/>
    <n v="0"/>
    <n v="0"/>
    <n v="0"/>
    <n v="0"/>
    <n v="-0.69259999999999999"/>
    <n v="71.858731710000001"/>
    <n v="12275493959"/>
    <n v="50.2"/>
    <n v="3.0171638180000002"/>
    <n v="4.1100000000000003"/>
    <n v="504522801.71490008"/>
    <n v="3.6147999999999998"/>
  </r>
  <r>
    <x v="9"/>
    <x v="2"/>
    <s v="Honduras"/>
    <n v="0"/>
    <n v="0"/>
    <n v="0"/>
    <n v="0"/>
    <n v="0"/>
    <n v="-0.83940000000000003"/>
    <n v="72.039975609999999"/>
    <n v="13789727210"/>
    <n v="49.561999999999998"/>
    <n v="3.2410443089999998"/>
    <n v="4.8099999999999996"/>
    <n v="663285878.801"/>
    <n v="3.3212000000000002"/>
  </r>
  <r>
    <x v="9"/>
    <x v="3"/>
    <s v="Honduras"/>
    <n v="0.6"/>
    <n v="0.5"/>
    <n v="0.4"/>
    <n v="0.5"/>
    <n v="0.57999999999999996"/>
    <n v="-0.86970000000000003"/>
    <n v="72.217219510000007"/>
    <n v="14486137414"/>
    <n v="48.93"/>
    <n v="2.9795638499999999"/>
    <n v="5.13"/>
    <n v="743138849.33819997"/>
    <n v="3.2606000000000002"/>
  </r>
  <r>
    <x v="9"/>
    <x v="4"/>
    <s v="Honduras"/>
    <n v="0.6"/>
    <n v="0.5"/>
    <n v="0.4"/>
    <n v="0.5"/>
    <n v="0.57999999999999996"/>
    <n v="-0.8619"/>
    <n v="72.393975609999998"/>
    <n v="15729644901"/>
    <n v="48.304000000000002"/>
    <n v="3.117070247"/>
    <n v="3.74"/>
    <n v="588288719.2974"/>
    <n v="3.2762000000000002"/>
  </r>
  <r>
    <x v="9"/>
    <x v="5"/>
    <s v="Honduras"/>
    <n v="0.6"/>
    <n v="0.5"/>
    <n v="0.4"/>
    <n v="0.5"/>
    <n v="0.57999999999999996"/>
    <n v="-0.79669999999999996"/>
    <n v="72.572731709999999"/>
    <n v="17588097150"/>
    <n v="47.683999999999997"/>
    <n v="3.5981816339999999"/>
    <n v="4.62"/>
    <n v="812570088.32999992"/>
    <n v="3.4066000000000001"/>
  </r>
  <r>
    <x v="9"/>
    <x v="6"/>
    <s v="Honduras"/>
    <n v="0.6"/>
    <n v="0.5"/>
    <n v="0.4"/>
    <n v="0.5"/>
    <n v="0.57999999999999996"/>
    <n v="-0.94879999999999998"/>
    <n v="72.755024390000003"/>
    <n v="18400538970"/>
    <n v="47.07"/>
    <n v="3.7633698390000001"/>
    <n v="4.6100000000000003"/>
    <n v="848264846.51700008"/>
    <n v="3.1024000000000003"/>
  </r>
  <r>
    <x v="9"/>
    <x v="7"/>
    <s v="Honduras"/>
    <n v="0.6"/>
    <n v="0.5"/>
    <n v="0.4"/>
    <n v="0.5"/>
    <n v="0.57999999999999996"/>
    <n v="-0.95920000000000005"/>
    <n v="72.942853659999997"/>
    <n v="18372173611"/>
    <n v="46.463000000000001"/>
    <n v="2.9688681670000001"/>
    <n v="5.23"/>
    <n v="960864679.85530007"/>
    <n v="3.0815999999999999"/>
  </r>
  <r>
    <x v="9"/>
    <x v="8"/>
    <s v="Honduras"/>
    <n v="0.6"/>
    <n v="0.5"/>
    <n v="0.4"/>
    <n v="0.5"/>
    <n v="0.57999999999999996"/>
    <n v="-0.78739999999999999"/>
    <n v="73.135707319999995"/>
    <n v="19380958759"/>
    <n v="45.863"/>
    <n v="2.8283542979999998"/>
    <n v="5.19"/>
    <n v="1005871759.5921"/>
    <n v="3.4252000000000002"/>
  </r>
  <r>
    <x v="9"/>
    <x v="9"/>
    <s v="Honduras"/>
    <n v="0.6"/>
    <n v="0.5"/>
    <n v="0.4"/>
    <n v="0.5"/>
    <n v="0.57999999999999996"/>
    <n v="-0.56689999999999996"/>
    <s v="NA"/>
    <n v="20420967149"/>
    <n v="45.27"/>
    <n v="3.3415355459999998"/>
    <n v="4.74"/>
    <n v="967953842.86260009"/>
    <n v="3.8662000000000001"/>
  </r>
  <r>
    <x v="10"/>
    <x v="0"/>
    <s v="Mexico"/>
    <n v="0"/>
    <n v="0"/>
    <n v="0"/>
    <n v="0"/>
    <n v="0"/>
    <n v="-0.2525"/>
    <n v="75.438780489999999"/>
    <n v="965281000000"/>
    <n v="23.382999999999999"/>
    <n v="3.5696593939999999"/>
    <n v="2.62"/>
    <n v="25290362200"/>
    <n v="4.4950000000000001"/>
  </r>
  <r>
    <x v="10"/>
    <x v="1"/>
    <s v="Mexico"/>
    <n v="0"/>
    <n v="0"/>
    <n v="0"/>
    <n v="0"/>
    <n v="0"/>
    <n v="-0.2656"/>
    <n v="75.587926830000001"/>
    <n v="1043470000000"/>
    <n v="23.077000000000002"/>
    <n v="3.581086505"/>
    <n v="2.91"/>
    <n v="30364977000"/>
    <n v="4.4687999999999999"/>
  </r>
  <r>
    <x v="10"/>
    <x v="2"/>
    <s v="Mexico"/>
    <n v="0.75"/>
    <n v="0.6"/>
    <n v="0.6"/>
    <n v="0.5"/>
    <n v="0.7"/>
    <n v="-0.2429"/>
    <n v="75.732463409999994"/>
    <n v="1101280000000"/>
    <n v="22.773"/>
    <n v="3.4122257469999999"/>
    <n v="3.47"/>
    <n v="38214416000"/>
    <n v="4.5141999999999998"/>
  </r>
  <r>
    <x v="10"/>
    <x v="3"/>
    <s v="Mexico"/>
    <n v="0.75"/>
    <n v="0.6"/>
    <n v="0.6"/>
    <n v="0.5"/>
    <n v="0.7"/>
    <n v="-0.30130000000000001"/>
    <n v="75.877414630000004"/>
    <n v="894949000000"/>
    <n v="22.472999999999999"/>
    <n v="3.2377450529999998"/>
    <n v="2.59"/>
    <n v="23179179100"/>
    <n v="4.3974000000000002"/>
  </r>
  <r>
    <x v="10"/>
    <x v="4"/>
    <s v="Mexico"/>
    <n v="0.75"/>
    <n v="0.6"/>
    <n v="0.6"/>
    <n v="0.5"/>
    <n v="0.7"/>
    <n v="-0.36940000000000001"/>
    <n v="76.026780489999993"/>
    <n v="1051130000000"/>
    <n v="22.175000000000001"/>
    <n v="3.2156217539999998"/>
    <n v="2.63"/>
    <n v="27644719000"/>
    <n v="4.2611999999999997"/>
  </r>
  <r>
    <x v="10"/>
    <x v="5"/>
    <s v="Mexico"/>
    <n v="0.75"/>
    <n v="0.6"/>
    <n v="0.6"/>
    <n v="0.5"/>
    <n v="0.7"/>
    <n v="-0.4"/>
    <n v="76.185658540000006"/>
    <n v="1171190000000"/>
    <n v="21.882000000000001"/>
    <n v="3.2425991289999998"/>
    <n v="2.68"/>
    <n v="31387892000"/>
    <n v="4.2"/>
  </r>
  <r>
    <x v="10"/>
    <x v="6"/>
    <s v="Mexico"/>
    <n v="0.75"/>
    <n v="0.6"/>
    <n v="0.6"/>
    <n v="0.5"/>
    <n v="0.7"/>
    <n v="-0.40760000000000002"/>
    <n v="76.35409756"/>
    <n v="1186600000000"/>
    <n v="21.593"/>
    <n v="3.3644231339999999"/>
    <n v="2.48"/>
    <n v="29427680000"/>
    <n v="4.1848000000000001"/>
  </r>
  <r>
    <x v="10"/>
    <x v="7"/>
    <s v="Mexico"/>
    <n v="0.75"/>
    <n v="0.6"/>
    <n v="0.6"/>
    <n v="0.5"/>
    <n v="0.7"/>
    <n v="-0.47270000000000001"/>
    <n v="76.53265854"/>
    <n v="1261980000000"/>
    <n v="21.309000000000001"/>
    <n v="3.3480613620000002"/>
    <n v="3.14"/>
    <n v="39626172000.000008"/>
    <n v="4.0545999999999998"/>
  </r>
  <r>
    <x v="10"/>
    <x v="8"/>
    <s v="Mexico"/>
    <n v="0.75"/>
    <n v="0.6"/>
    <n v="0.6"/>
    <n v="0.88"/>
    <n v="0.81"/>
    <n v="-0.73129999999999995"/>
    <n v="76.721853659999994"/>
    <n v="1298180000000"/>
    <n v="21.029"/>
    <n v="3.1979045510000002"/>
    <n v="2.9"/>
    <n v="37647220000"/>
    <n v="3.5373999999999999"/>
  </r>
  <r>
    <x v="10"/>
    <x v="9"/>
    <s v="Mexico"/>
    <n v="0.75"/>
    <n v="0.6"/>
    <n v="0.6"/>
    <n v="0.88"/>
    <n v="0.81"/>
    <n v="-0.74209999999999998"/>
    <s v="NA"/>
    <n v="1143790000000"/>
    <n v="20.754000000000001"/>
    <n v="3.174230562"/>
    <n v="3.3"/>
    <n v="37745070000"/>
    <n v="3.5158"/>
  </r>
  <r>
    <x v="11"/>
    <x v="0"/>
    <s v="Nicaragua"/>
    <n v="0.13"/>
    <n v="0.5"/>
    <n v="0.4"/>
    <n v="0.38"/>
    <n v="0.32"/>
    <n v="-0.67390000000000005"/>
    <n v="72.213024390000001"/>
    <n v="6786294637"/>
    <n v="43.819000000000003"/>
    <n v="1.3665324459999999"/>
    <n v="5.35"/>
    <n v="363066763.07950002"/>
    <n v="3.6521999999999997"/>
  </r>
  <r>
    <x v="11"/>
    <x v="1"/>
    <s v="Nicaragua"/>
    <n v="0.13"/>
    <n v="0.5"/>
    <n v="0.4"/>
    <n v="0.38"/>
    <n v="0.32"/>
    <n v="-0.76500000000000001"/>
    <n v="72.571658540000001"/>
    <n v="7458103362"/>
    <n v="43.563000000000002"/>
    <n v="1.5770231589999999"/>
    <n v="5.19"/>
    <n v="387075564.4878"/>
    <n v="3.4699999999999998"/>
  </r>
  <r>
    <x v="11"/>
    <x v="2"/>
    <s v="Nicaragua"/>
    <n v="0.13"/>
    <n v="0.5"/>
    <n v="0.4"/>
    <n v="0.38"/>
    <n v="0.32"/>
    <n v="-0.75439999999999996"/>
    <n v="72.918414630000001"/>
    <n v="8491388729"/>
    <n v="43.298999999999999"/>
    <n v="1.7670992830000001"/>
    <n v="4.24"/>
    <n v="360034882.10960001"/>
    <n v="3.4912000000000001"/>
  </r>
  <r>
    <x v="11"/>
    <x v="3"/>
    <s v="Nicaragua"/>
    <n v="0.13"/>
    <n v="0.5"/>
    <n v="0.4"/>
    <n v="0.38"/>
    <n v="0.32"/>
    <n v="-0.72940000000000005"/>
    <n v="73.254780490000002"/>
    <n v="8380731880"/>
    <n v="43.026000000000003"/>
    <n v="2.175178099"/>
    <n v="3.9"/>
    <n v="326848543.31999999"/>
    <n v="3.5411999999999999"/>
  </r>
  <r>
    <x v="11"/>
    <x v="4"/>
    <s v="Nicaragua"/>
    <n v="0.13"/>
    <n v="0.5"/>
    <n v="0.4"/>
    <n v="0.38"/>
    <n v="0.32"/>
    <n v="-0.77329999999999999"/>
    <n v="73.58173171"/>
    <n v="8741313140"/>
    <n v="42.744999999999997"/>
    <n v="2.0860953499999999"/>
    <n v="3.87"/>
    <n v="338288818.51800001"/>
    <n v="3.4534000000000002"/>
  </r>
  <r>
    <x v="11"/>
    <x v="5"/>
    <s v="Nicaragua"/>
    <n v="0.13"/>
    <n v="0.5"/>
    <n v="0.4"/>
    <n v="0.38"/>
    <n v="0.32"/>
    <n v="-0.73709999999999998"/>
    <n v="73.901292679999997"/>
    <n v="9755619760"/>
    <n v="42.456000000000003"/>
    <n v="1.802729319"/>
    <n v="3.5"/>
    <n v="341446691.60000002"/>
    <n v="3.5258000000000003"/>
  </r>
  <r>
    <x v="11"/>
    <x v="6"/>
    <s v="Nicaragua"/>
    <n v="0.13"/>
    <n v="0.5"/>
    <n v="0.4"/>
    <n v="0.38"/>
    <n v="0.32"/>
    <n v="-0.78039999999999998"/>
    <n v="74.212463409999998"/>
    <n v="10438842116"/>
    <n v="42.158999999999999"/>
    <n v="2.2183719819999999"/>
    <n v="3.74"/>
    <n v="390412695.13840002"/>
    <n v="3.4392"/>
  </r>
  <r>
    <x v="11"/>
    <x v="7"/>
    <s v="Nicaragua"/>
    <n v="0.13"/>
    <n v="0.5"/>
    <n v="0.4"/>
    <n v="0.38"/>
    <n v="0.32"/>
    <n v="-0.73380000000000001"/>
    <n v="74.5147561"/>
    <n v="10874735111"/>
    <n v="41.853999999999999"/>
    <n v="2.6374404029999998"/>
    <n v="3.84"/>
    <n v="417589828.26239997"/>
    <n v="3.5324"/>
  </r>
  <r>
    <x v="11"/>
    <x v="8"/>
    <s v="Nicaragua"/>
    <n v="0.13"/>
    <n v="0.5"/>
    <n v="0.4"/>
    <n v="0.38"/>
    <n v="0.32"/>
    <n v="-0.88639999999999997"/>
    <n v="74.810146340000003"/>
    <n v="11790221756"/>
    <n v="41.540999999999997"/>
    <n v="2.2517110040000001"/>
    <n v="4.04"/>
    <n v="476324958.94239998"/>
    <n v="3.2271999999999998"/>
  </r>
  <r>
    <x v="11"/>
    <x v="9"/>
    <s v="Nicaragua"/>
    <n v="0.13"/>
    <n v="0.5"/>
    <n v="0.4"/>
    <n v="0.38"/>
    <n v="0.32"/>
    <n v="-0.87429999999999997"/>
    <s v="NA"/>
    <n v="12692562187"/>
    <n v="41.220999999999997"/>
    <n v="1.6786904810000001"/>
    <n v="4.51"/>
    <n v="572434554.63370001"/>
    <n v="3.2514000000000003"/>
  </r>
  <r>
    <x v="12"/>
    <x v="0"/>
    <s v="Panama"/>
    <n v="0.47"/>
    <n v="0.4"/>
    <n v="0.4"/>
    <n v="0.33"/>
    <n v="0.48"/>
    <n v="-0.35930000000000001"/>
    <n v="76.141000000000005"/>
    <n v="18141666302"/>
    <n v="36.04"/>
    <n v="2.470036151"/>
    <n v="2.39"/>
    <n v="433585824.6178"/>
    <n v="4.2813999999999997"/>
  </r>
  <r>
    <x v="12"/>
    <x v="1"/>
    <s v="Panama"/>
    <n v="0.47"/>
    <n v="0.4"/>
    <n v="0.4"/>
    <n v="0.33"/>
    <n v="0.48"/>
    <n v="-0.34129999999999999"/>
    <n v="76.314463410000002"/>
    <n v="21000000000"/>
    <n v="35.749000000000002"/>
    <n v="2.474931142"/>
    <n v="3.8"/>
    <n v="798000000"/>
    <n v="4.3174000000000001"/>
  </r>
  <r>
    <x v="12"/>
    <x v="2"/>
    <s v="Panama"/>
    <n v="0.47"/>
    <n v="0.4"/>
    <n v="0.4"/>
    <n v="0.33"/>
    <n v="0.48"/>
    <n v="-0.10349999999999999"/>
    <n v="76.493585370000005"/>
    <n v="24522200000"/>
    <n v="35.46"/>
    <n v="2.6624501550000002"/>
    <n v="5.27"/>
    <n v="1292319940"/>
    <n v="4.7930000000000001"/>
  </r>
  <r>
    <x v="12"/>
    <x v="3"/>
    <s v="Panama"/>
    <n v="0.47"/>
    <n v="0.4"/>
    <n v="0.4"/>
    <n v="0.33"/>
    <n v="0.48"/>
    <n v="-0.31659999999999999"/>
    <n v="76.676951220000007"/>
    <n v="26593500000"/>
    <n v="35.171999999999997"/>
    <n v="2.9643627229999998"/>
    <n v="5.76"/>
    <n v="1531785600"/>
    <n v="4.3667999999999996"/>
  </r>
  <r>
    <x v="12"/>
    <x v="4"/>
    <s v="Panama"/>
    <n v="0.47"/>
    <n v="0.4"/>
    <n v="0.4"/>
    <n v="0.33"/>
    <n v="0.48"/>
    <n v="-0.35070000000000001"/>
    <n v="76.863634149999996"/>
    <n v="28917200000"/>
    <n v="34.884999999999998"/>
    <n v="2.509433756"/>
    <n v="6.84"/>
    <n v="1977936480"/>
    <n v="4.2986000000000004"/>
  </r>
  <r>
    <x v="12"/>
    <x v="5"/>
    <s v="Panama"/>
    <n v="0.47"/>
    <n v="0.4"/>
    <n v="0.4"/>
    <n v="0.33"/>
    <n v="0.48"/>
    <n v="-0.33929999999999999"/>
    <n v="77.051682929999998"/>
    <n v="34373820485"/>
    <n v="34.594999999999999"/>
    <n v="2.1088303640000001"/>
    <n v="7.31"/>
    <n v="2512726277.4534998"/>
    <n v="4.3213999999999997"/>
  </r>
  <r>
    <x v="12"/>
    <x v="6"/>
    <s v="Panama"/>
    <n v="0.47"/>
    <n v="0.4"/>
    <n v="0.4"/>
    <n v="0.33"/>
    <n v="0.48"/>
    <n v="-0.37980000000000003"/>
    <n v="77.237048779999995"/>
    <n v="39954761233"/>
    <n v="34.302"/>
    <n v="2.2908838450000002"/>
    <n v="7.4"/>
    <n v="2956652331.2420006"/>
    <n v="4.2404000000000002"/>
  </r>
  <r>
    <x v="12"/>
    <x v="7"/>
    <s v="Panama"/>
    <n v="0.47"/>
    <n v="0.4"/>
    <n v="0.4"/>
    <n v="0.33"/>
    <n v="0.48"/>
    <n v="-0.3589"/>
    <n v="77.419219510000005"/>
    <n v="44856189494"/>
    <n v="34.006"/>
    <n v="2.6966468689999998"/>
    <n v="8.51"/>
    <n v="3817261725.9393997"/>
    <n v="4.2821999999999996"/>
  </r>
  <r>
    <x v="12"/>
    <x v="8"/>
    <s v="Panama"/>
    <n v="0.47"/>
    <n v="0.4"/>
    <n v="0.4"/>
    <n v="0.33"/>
    <n v="0.48"/>
    <n v="-0.35470000000000002"/>
    <n v="77.595146339999999"/>
    <n v="49165773079"/>
    <n v="33.707999999999998"/>
    <n v="2.707883475"/>
    <n v="6.83"/>
    <n v="3358022301.2957001"/>
    <n v="4.2905999999999995"/>
  </r>
  <r>
    <x v="12"/>
    <x v="9"/>
    <s v="Panama"/>
    <n v="0.47"/>
    <n v="0.4"/>
    <n v="0.4"/>
    <n v="0.33"/>
    <n v="0.48"/>
    <n v="-0.34320000000000001"/>
    <s v="NA"/>
    <n v="52132289747"/>
    <n v="33.408000000000001"/>
    <n v="2.6496941980000002"/>
    <n v="6.25"/>
    <n v="3258268109.1875"/>
    <n v="4.3136000000000001"/>
  </r>
  <r>
    <x v="13"/>
    <x v="0"/>
    <s v="Peru"/>
    <n v="0.47"/>
    <n v="0.17"/>
    <n v="0.2"/>
    <n v="0.5"/>
    <n v="0.42"/>
    <n v="-0.2127"/>
    <n v="72.743439019999997"/>
    <n v="88643193062"/>
    <n v="24.579000000000001"/>
    <n v="1.988347804"/>
    <n v="2.06"/>
    <n v="1826049777.0771999"/>
    <n v="4.5746000000000002"/>
  </r>
  <r>
    <x v="13"/>
    <x v="1"/>
    <s v="Peru"/>
    <n v="0.47"/>
    <n v="0.17"/>
    <n v="0.2"/>
    <n v="0.5"/>
    <n v="0.42"/>
    <n v="-0.26619999999999999"/>
    <n v="72.99695122"/>
    <n v="102171000000"/>
    <n v="24.196999999999999"/>
    <n v="2.1933279520000002"/>
    <n v="2.2599999999999998"/>
    <n v="2309064600"/>
    <n v="4.4676"/>
  </r>
  <r>
    <x v="13"/>
    <x v="2"/>
    <s v="Peru"/>
    <n v="0.47"/>
    <n v="0.17"/>
    <n v="0.2"/>
    <n v="0.5"/>
    <n v="0.42"/>
    <n v="-0.20219999999999999"/>
    <n v="73.225024390000002"/>
    <n v="120551000000"/>
    <n v="23.818000000000001"/>
    <n v="2.7276560820000002"/>
    <n v="2.52"/>
    <n v="3037885200"/>
    <n v="4.5956000000000001"/>
  </r>
  <r>
    <x v="13"/>
    <x v="3"/>
    <s v="Peru"/>
    <n v="0.53"/>
    <n v="0.17"/>
    <n v="0.4"/>
    <n v="0.63"/>
    <n v="0.52"/>
    <n v="-0.34079999999999999"/>
    <n v="73.436146339999993"/>
    <n v="120823000000"/>
    <n v="23.448"/>
    <n v="2.8559635010000002"/>
    <n v="3.97"/>
    <n v="4796673100"/>
    <n v="4.3184000000000005"/>
  </r>
  <r>
    <x v="13"/>
    <x v="4"/>
    <s v="Peru"/>
    <n v="0.53"/>
    <n v="0.17"/>
    <n v="0.4"/>
    <n v="0.63"/>
    <n v="0.52"/>
    <n v="-0.24979999999999999"/>
    <n v="73.63980488"/>
    <n v="147492000000"/>
    <n v="23.085000000000001"/>
    <n v="2.6135228659999998"/>
    <n v="4.54"/>
    <n v="6696136800"/>
    <n v="4.5004"/>
  </r>
  <r>
    <x v="13"/>
    <x v="5"/>
    <s v="Peru"/>
    <n v="0.53"/>
    <n v="0.17"/>
    <n v="0.4"/>
    <n v="0.63"/>
    <n v="0.52"/>
    <n v="-0.24859999999999999"/>
    <n v="73.844975610000006"/>
    <n v="171724000000"/>
    <n v="22.731000000000002"/>
    <n v="2.617560852"/>
    <n v="4.3099999999999996"/>
    <n v="7401304400"/>
    <n v="4.5027999999999997"/>
  </r>
  <r>
    <x v="13"/>
    <x v="6"/>
    <s v="Peru"/>
    <n v="0.53"/>
    <n v="0.17"/>
    <n v="0.4"/>
    <n v="0.63"/>
    <n v="0.52"/>
    <n v="-0.39340000000000003"/>
    <n v="74.057658540000006"/>
    <n v="192605000000"/>
    <n v="22.384"/>
    <n v="2.4834233060000002"/>
    <n v="4.41"/>
    <n v="8493880500"/>
    <n v="4.2131999999999996"/>
  </r>
  <r>
    <x v="13"/>
    <x v="7"/>
    <s v="Peru"/>
    <n v="0.53"/>
    <n v="0.17"/>
    <n v="0.4"/>
    <n v="0.63"/>
    <n v="0.52"/>
    <n v="-0.43609999999999999"/>
    <n v="74.283853660000005"/>
    <n v="201151000000"/>
    <n v="22.045999999999999"/>
    <n v="2.5384613069999999"/>
    <n v="4.72"/>
    <n v="9494327200"/>
    <n v="4.1277999999999997"/>
  </r>
  <r>
    <x v="13"/>
    <x v="8"/>
    <s v="Peru"/>
    <n v="0.53"/>
    <n v="0.17"/>
    <n v="0.4"/>
    <n v="0.63"/>
    <n v="0.52"/>
    <n v="-0.59189999999999998"/>
    <n v="74.525536590000002"/>
    <n v="201021000000"/>
    <n v="21.715"/>
    <n v="2.4704524540000001"/>
    <n v="4.84"/>
    <n v="9729416400"/>
    <n v="3.8162000000000003"/>
  </r>
  <r>
    <x v="13"/>
    <x v="9"/>
    <s v="Peru"/>
    <n v="0.73"/>
    <n v="0.5"/>
    <n v="0.4"/>
    <n v="0.88"/>
    <n v="0.74"/>
    <n v="-0.59699999999999998"/>
    <s v="NA"/>
    <n v="189111000000"/>
    <n v="21.390999999999998"/>
    <n v="2.7991115689999999"/>
    <n v="4.87"/>
    <n v="9209705700"/>
    <n v="3.806"/>
  </r>
  <r>
    <x v="14"/>
    <x v="0"/>
    <s v="Paraguay"/>
    <n v="0.1"/>
    <n v="0"/>
    <n v="0"/>
    <n v="0"/>
    <n v="0.04"/>
    <n v="-1.1875"/>
    <n v="71.491853660000004"/>
    <n v="10646157920"/>
    <n v="42.421999999999997"/>
    <n v="1.5522157640000001"/>
    <n v="3.49"/>
    <n v="371550911.40799999"/>
    <n v="2.625"/>
  </r>
  <r>
    <x v="14"/>
    <x v="1"/>
    <s v="Paraguay"/>
    <n v="0.1"/>
    <n v="0"/>
    <n v="0"/>
    <n v="0"/>
    <n v="0.04"/>
    <n v="-1.2490000000000001"/>
    <n v="71.69482927"/>
    <n v="13794910634"/>
    <n v="42.194000000000003"/>
    <n v="1.54838941"/>
    <n v="3.11"/>
    <n v="429021720.71740001"/>
    <n v="2.5019999999999998"/>
  </r>
  <r>
    <x v="14"/>
    <x v="2"/>
    <s v="Paraguay"/>
    <n v="0.1"/>
    <n v="0"/>
    <n v="0"/>
    <n v="0"/>
    <n v="0.04"/>
    <n v="-1.0067999999999999"/>
    <n v="71.898829269999993"/>
    <n v="18504130753"/>
    <n v="41.966000000000001"/>
    <n v="1.4506810299999999"/>
    <n v="2.4500000000000002"/>
    <n v="453351203.44850004"/>
    <n v="2.9864000000000002"/>
  </r>
  <r>
    <x v="14"/>
    <x v="3"/>
    <s v="Paraguay"/>
    <n v="0.1"/>
    <n v="0"/>
    <n v="0"/>
    <n v="0"/>
    <n v="0.04"/>
    <n v="-0.82720000000000005"/>
    <n v="72.102317069999998"/>
    <n v="15929902138"/>
    <n v="41.74"/>
    <n v="1.5734103880000001"/>
    <n v="4.03"/>
    <n v="641975056.16140008"/>
    <n v="3.3456000000000001"/>
  </r>
  <r>
    <x v="14"/>
    <x v="4"/>
    <s v="Paraguay"/>
    <n v="0.1"/>
    <n v="0"/>
    <n v="0"/>
    <n v="0"/>
    <n v="0.04"/>
    <n v="-0.74080000000000001"/>
    <n v="72.301292680000003"/>
    <n v="20030528043"/>
    <n v="41.512999999999998"/>
    <n v="1.6995683720000001"/>
    <n v="3.3"/>
    <n v="661007425.41900003"/>
    <n v="3.5183999999999997"/>
  </r>
  <r>
    <x v="14"/>
    <x v="5"/>
    <s v="Paraguay"/>
    <n v="0.1"/>
    <n v="0"/>
    <n v="0"/>
    <n v="0"/>
    <n v="0.04"/>
    <n v="-0.71299999999999997"/>
    <n v="72.487195119999996"/>
    <n v="25099681461"/>
    <n v="41.286000000000001"/>
    <n v="1.7777737060000001"/>
    <n v="3.77"/>
    <n v="946257991.07969999"/>
    <n v="3.5739999999999998"/>
  </r>
  <r>
    <x v="14"/>
    <x v="6"/>
    <s v="Paraguay"/>
    <n v="0.1"/>
    <n v="0"/>
    <n v="0"/>
    <n v="0"/>
    <n v="0.04"/>
    <n v="-0.84560000000000002"/>
    <n v="72.653999999999996"/>
    <n v="24595319574"/>
    <n v="41.06"/>
    <n v="1.859185825"/>
    <n v="4.67"/>
    <n v="1148601424.1057999"/>
    <n v="3.3087999999999997"/>
  </r>
  <r>
    <x v="14"/>
    <x v="7"/>
    <s v="Paraguay"/>
    <n v="0.1"/>
    <n v="0"/>
    <n v="0"/>
    <n v="0"/>
    <n v="0.04"/>
    <n v="-1.0452999999999999"/>
    <n v="72.79917073"/>
    <n v="28965906502"/>
    <n v="40.826000000000001"/>
    <n v="1.713446942"/>
    <n v="3.77"/>
    <n v="1092014675.1253998"/>
    <n v="2.9094000000000002"/>
  </r>
  <r>
    <x v="14"/>
    <x v="8"/>
    <s v="Paraguay"/>
    <n v="0.1"/>
    <n v="0"/>
    <n v="0"/>
    <n v="0"/>
    <n v="0.04"/>
    <n v="-0.99780000000000002"/>
    <n v="72.921707319999996"/>
    <n v="30881166852"/>
    <n v="40.584000000000003"/>
    <n v="1.6485011110000001"/>
    <n v="3.65"/>
    <n v="1127162590.0979998"/>
    <n v="3.0044"/>
  </r>
  <r>
    <x v="14"/>
    <x v="9"/>
    <s v="Paraguay"/>
    <n v="0.1"/>
    <n v="0"/>
    <n v="0"/>
    <n v="0"/>
    <n v="0.04"/>
    <n v="-0.94030000000000002"/>
    <s v="NA"/>
    <n v="27093938619"/>
    <n v="40.334000000000003"/>
    <n v="1.951998959"/>
    <n v="4.12"/>
    <n v="1116270271.1028001"/>
    <n v="3.1193999999999997"/>
  </r>
  <r>
    <x v="15"/>
    <x v="0"/>
    <s v="El Salvador"/>
    <n v="0"/>
    <n v="0.17"/>
    <n v="0"/>
    <n v="0"/>
    <n v="0.04"/>
    <n v="-0.19520000000000001"/>
    <n v="70.479170730000007"/>
    <n v="18550700000"/>
    <n v="37.813000000000002"/>
    <n v="2.9569133660000002"/>
    <n v="2.67"/>
    <n v="495303689.99999994"/>
    <n v="4.6096000000000004"/>
  </r>
  <r>
    <x v="15"/>
    <x v="1"/>
    <s v="El Salvador"/>
    <n v="0"/>
    <n v="0.17"/>
    <n v="0"/>
    <n v="0"/>
    <n v="0.04"/>
    <n v="-0.29680000000000001"/>
    <n v="70.780463409999996"/>
    <n v="20104900000"/>
    <n v="37.277000000000001"/>
    <n v="3.1067375419999999"/>
    <n v="2.64"/>
    <n v="530769360"/>
    <n v="4.4063999999999997"/>
  </r>
  <r>
    <x v="15"/>
    <x v="2"/>
    <s v="El Salvador"/>
    <n v="0"/>
    <n v="0.17"/>
    <n v="0"/>
    <n v="0"/>
    <n v="0.04"/>
    <n v="-0.28899999999999998"/>
    <n v="71.080780489999995"/>
    <n v="21400000000"/>
    <n v="36.747999999999998"/>
    <n v="3.1541519290000002"/>
    <n v="2.82"/>
    <n v="603480000"/>
    <n v="4.4219999999999997"/>
  </r>
  <r>
    <x v="15"/>
    <x v="3"/>
    <s v="El Salvador"/>
    <n v="0"/>
    <n v="0.33"/>
    <n v="0.4"/>
    <n v="0"/>
    <n v="0.15"/>
    <n v="-0.19350000000000001"/>
    <n v="71.378146340000001"/>
    <n v="20700000000"/>
    <n v="36.226999999999997"/>
    <n v="3.049963875"/>
    <n v="2.92"/>
    <n v="604440000"/>
    <n v="4.6129999999999995"/>
  </r>
  <r>
    <x v="15"/>
    <x v="4"/>
    <s v="El Salvador"/>
    <n v="0"/>
    <n v="0.33"/>
    <n v="0.4"/>
    <n v="0"/>
    <n v="0.15"/>
    <n v="-0.2303"/>
    <n v="71.670609760000005"/>
    <n v="21418300000"/>
    <n v="35.713999999999999"/>
    <n v="2.9860166110000002"/>
    <n v="3.19"/>
    <n v="683243770"/>
    <n v="4.5393999999999997"/>
  </r>
  <r>
    <x v="15"/>
    <x v="5"/>
    <s v="El Salvador"/>
    <n v="0"/>
    <n v="0.33"/>
    <n v="0.4"/>
    <n v="0"/>
    <n v="0.15"/>
    <n v="-0.21249999999999999"/>
    <n v="71.956170729999997"/>
    <n v="23100000000"/>
    <n v="35.21"/>
    <n v="2.8814839000000001"/>
    <n v="3.1"/>
    <n v="716100000"/>
    <n v="4.5750000000000002"/>
  </r>
  <r>
    <x v="15"/>
    <x v="6"/>
    <s v="El Salvador"/>
    <n v="0"/>
    <n v="0.33"/>
    <n v="0.4"/>
    <n v="0"/>
    <n v="0.15"/>
    <n v="-0.38669999999999999"/>
    <n v="72.231853659999999"/>
    <n v="23813600000"/>
    <n v="34.713000000000001"/>
    <n v="2.6657211759999999"/>
    <n v="3.31"/>
    <n v="788230159.99999988"/>
    <n v="4.2266000000000004"/>
  </r>
  <r>
    <x v="15"/>
    <x v="7"/>
    <s v="El Salvador"/>
    <n v="0"/>
    <n v="0.5"/>
    <n v="0.4"/>
    <n v="0"/>
    <n v="0.19"/>
    <n v="-0.35249999999999998"/>
    <n v="72.498146340000005"/>
    <n v="24350900000"/>
    <n v="34.225000000000001"/>
    <n v="3.0476846129999999"/>
    <n v="3"/>
    <n v="730527000"/>
    <n v="4.2949999999999999"/>
  </r>
  <r>
    <x v="15"/>
    <x v="8"/>
    <s v="El Salvador"/>
    <n v="0"/>
    <n v="0.5"/>
    <n v="0.4"/>
    <n v="0"/>
    <n v="0.19"/>
    <n v="-0.39240000000000003"/>
    <n v="72.754560979999994"/>
    <n v="25054200000"/>
    <n v="33.744999999999997"/>
    <n v="3.6138870019999998"/>
    <n v="2.77"/>
    <n v="694001340"/>
    <n v="4.2152000000000003"/>
  </r>
  <r>
    <x v="15"/>
    <x v="9"/>
    <s v="El Salvador"/>
    <n v="0"/>
    <n v="0.5"/>
    <n v="0.4"/>
    <n v="0"/>
    <n v="0.19"/>
    <n v="-0.43459999999999999"/>
    <s v="NA"/>
    <n v="25850200000"/>
    <n v="33.274000000000001"/>
    <n v="3.4181479069999998"/>
    <n v="2.62"/>
    <n v="677275240"/>
    <n v="4.1307999999999998"/>
  </r>
  <r>
    <x v="16"/>
    <x v="0"/>
    <s v="Uruguay"/>
    <n v="0"/>
    <n v="0.33333333300000001"/>
    <n v="0.4"/>
    <n v="0"/>
    <n v="0.12903225800000001"/>
    <n v="1.0358000000000001"/>
    <n v="75.796414630000001"/>
    <n v="19579457966"/>
    <n v="6.4470000000000001"/>
    <n v="5.0502539329999996"/>
    <n v="1.41"/>
    <n v="276070357.32059997"/>
    <n v="7.0716000000000001"/>
  </r>
  <r>
    <x v="16"/>
    <x v="1"/>
    <s v="Uruguay"/>
    <n v="0"/>
    <n v="0.33333333300000001"/>
    <n v="0.4"/>
    <n v="0"/>
    <n v="0.12903225800000001"/>
    <n v="1.1657"/>
    <n v="75.951024390000001"/>
    <n v="23410572634"/>
    <n v="6.2210000000000001"/>
    <n v="4.8316930080000002"/>
    <n v="1.55"/>
    <n v="362863875.82700002"/>
    <n v="7.3314000000000004"/>
  </r>
  <r>
    <x v="16"/>
    <x v="2"/>
    <s v="Uruguay"/>
    <n v="0"/>
    <n v="0.33333333300000001"/>
    <n v="0.4"/>
    <n v="0"/>
    <n v="0.12903225800000001"/>
    <n v="1.2293000000000001"/>
    <n v="76.101073170000006"/>
    <n v="30366213119"/>
    <n v="6.0019999999999998"/>
    <n v="5.0380016879999996"/>
    <n v="1.83"/>
    <n v="555701700.07770002"/>
    <n v="7.4586000000000006"/>
  </r>
  <r>
    <x v="16"/>
    <x v="3"/>
    <s v="Uruguay"/>
    <n v="0.66666666699999999"/>
    <n v="0.5"/>
    <n v="0.4"/>
    <n v="0.875"/>
    <n v="0.70967741900000003"/>
    <n v="1.1947000000000001"/>
    <n v="76.248585370000001"/>
    <n v="31660911277"/>
    <n v="5.7910000000000004"/>
    <n v="5.1944469839999998"/>
    <n v="1.57"/>
    <n v="497076307.04890007"/>
    <n v="7.3894000000000002"/>
  </r>
  <r>
    <x v="16"/>
    <x v="4"/>
    <s v="Uruguay"/>
    <n v="0.66666666699999999"/>
    <n v="0.5"/>
    <n v="0.4"/>
    <n v="0.875"/>
    <n v="0.70967741900000003"/>
    <n v="1.2442"/>
    <n v="76.394609759999994"/>
    <n v="40284682480"/>
    <n v="5.5860000000000003"/>
    <n v="5.2631786810000003"/>
    <n v="1.67"/>
    <n v="672754197.41600001"/>
    <n v="7.4884000000000004"/>
  </r>
  <r>
    <x v="16"/>
    <x v="5"/>
    <s v="Uruguay"/>
    <n v="0.66666666699999999"/>
    <n v="0.5"/>
    <n v="0.4"/>
    <n v="0.875"/>
    <n v="0.70967741900000003"/>
    <n v="1.2350000000000001"/>
    <n v="76.541195119999998"/>
    <n v="47962439304"/>
    <n v="5.3879999999999999"/>
    <n v="5.2759052320000004"/>
    <n v="1.47"/>
    <n v="705047857.76880002"/>
    <n v="7.4700000000000006"/>
  </r>
  <r>
    <x v="16"/>
    <x v="6"/>
    <s v="Uruguay"/>
    <n v="0.66666666699999999"/>
    <n v="0.5"/>
    <n v="0.4"/>
    <n v="0.875"/>
    <n v="0.70967741900000003"/>
    <n v="1.3205"/>
    <n v="76.688390240000004"/>
    <n v="51265399745"/>
    <n v="5.1970000000000001"/>
    <n v="5.2231120400000002"/>
    <n v="1.45"/>
    <n v="743348296.30249989"/>
    <n v="7.641"/>
  </r>
  <r>
    <x v="16"/>
    <x v="7"/>
    <s v="Uruguay"/>
    <n v="0.66666666699999999"/>
    <n v="0.5"/>
    <n v="0.4"/>
    <n v="0.875"/>
    <n v="0.70967741900000003"/>
    <n v="1.3584000000000001"/>
    <n v="76.836195119999999"/>
    <n v="57531233351"/>
    <n v="5.0170000000000003"/>
    <n v="5.4157840909999999"/>
    <n v="1.41"/>
    <n v="811190390.24909997"/>
    <n v="7.7168000000000001"/>
  </r>
  <r>
    <x v="16"/>
    <x v="8"/>
    <s v="Uruguay"/>
    <n v="0.66666666699999999"/>
    <n v="0.5"/>
    <n v="0.4"/>
    <n v="0.875"/>
    <n v="0.70967741900000003"/>
    <n v="1.3513999999999999"/>
    <n v="76.986146340000005"/>
    <n v="57235766825"/>
    <n v="4.8479999999999999"/>
    <n v="5.61423922"/>
    <n v="1.39"/>
    <n v="795577158.86749995"/>
    <n v="7.7027999999999999"/>
  </r>
  <r>
    <x v="16"/>
    <x v="9"/>
    <s v="Uruguay"/>
    <n v="0.66666666699999999"/>
    <n v="0.5"/>
    <n v="0.4"/>
    <n v="0.875"/>
    <n v="0.70967741900000003"/>
    <n v="1.2982"/>
    <s v="NA"/>
    <n v="53442697569"/>
    <n v="4.6890000000000001"/>
    <n v="5.6939561059999999"/>
    <n v="1.23"/>
    <n v="657345180.09870005"/>
    <n v="7.5964"/>
  </r>
  <r>
    <x v="17"/>
    <x v="0"/>
    <s v="Venezuela (Bolivarian Republic of)"/>
    <n v="0.125"/>
    <n v="0.16666666699999999"/>
    <n v="0"/>
    <n v="0.14285714299999999"/>
    <n v="0.12903225800000001"/>
    <n v="-0.97799999999999998"/>
    <n v="73.301048780000002"/>
    <n v="183478000000"/>
    <n v="11.395"/>
    <n v="1.2330170819999999"/>
    <n v="6.69"/>
    <n v="12274678200"/>
    <n v="3.044"/>
  </r>
  <r>
    <x v="17"/>
    <x v="1"/>
    <s v="Venezuela (Bolivarian Republic of)"/>
    <n v="0.125"/>
    <n v="0.16666666699999999"/>
    <n v="0"/>
    <n v="0.14285714299999999"/>
    <n v="0.12903225800000001"/>
    <n v="-1.0307999999999999"/>
    <n v="73.388902439999995"/>
    <n v="230364000000"/>
    <n v="11.353999999999999"/>
    <n v="1.1881071219999999"/>
    <n v="5.79"/>
    <n v="13338075600"/>
    <n v="2.9384000000000001"/>
  </r>
  <r>
    <x v="17"/>
    <x v="2"/>
    <s v="Venezuela (Bolivarian Republic of)"/>
    <n v="0.125"/>
    <n v="0.16666666699999999"/>
    <n v="0"/>
    <n v="0.14285714299999999"/>
    <n v="0.12903225800000001"/>
    <n v="-1.0994999999999999"/>
    <n v="73.4762439"/>
    <n v="315600000000"/>
    <n v="11.313000000000001"/>
    <n v="1.3770915420000001"/>
    <n v="5.73"/>
    <n v="18083880000"/>
    <n v="2.8010000000000002"/>
  </r>
  <r>
    <x v="17"/>
    <x v="3"/>
    <s v="Venezuela (Bolivarian Republic of)"/>
    <n v="0.125"/>
    <n v="0.16666666699999999"/>
    <n v="0"/>
    <n v="0.14285714299999999"/>
    <n v="0.12903225800000001"/>
    <n v="-1.1578999999999999"/>
    <n v="73.567999999999998"/>
    <n v="329419000000"/>
    <n v="11.272"/>
    <n v="1.4463037379999999"/>
    <n v="5.4"/>
    <n v="17788626000.000004"/>
    <n v="2.6842000000000001"/>
  </r>
  <r>
    <x v="17"/>
    <x v="4"/>
    <s v="Venezuela (Bolivarian Republic of)"/>
    <n v="0.4375"/>
    <n v="0.16666666699999999"/>
    <n v="0.2"/>
    <n v="0.71428571399999996"/>
    <n v="0.45161290300000001"/>
    <n v="-1.2036"/>
    <n v="73.671609759999996"/>
    <n v="393801000000"/>
    <n v="11.231"/>
    <n v="1.692310038"/>
    <n v="2.85"/>
    <n v="11223328500"/>
    <n v="2.5928"/>
  </r>
  <r>
    <x v="17"/>
    <x v="5"/>
    <s v="Venezuela (Bolivarian Republic of)"/>
    <n v="0.4375"/>
    <n v="0.16666666699999999"/>
    <n v="0.2"/>
    <n v="0.71428571399999996"/>
    <n v="0.45161290300000001"/>
    <n v="-1.1575"/>
    <n v="73.79165854"/>
    <n v="316482000000"/>
    <n v="11.19"/>
    <n v="1.6490233569999999"/>
    <n v="6.46"/>
    <n v="20444737200"/>
    <n v="2.6850000000000001"/>
  </r>
  <r>
    <x v="17"/>
    <x v="6"/>
    <s v="Venezuela (Bolivarian Republic of)"/>
    <n v="0.4375"/>
    <n v="0.16666666699999999"/>
    <n v="0.2"/>
    <n v="0.71428571399999996"/>
    <n v="0.45161290300000001"/>
    <n v="-1.2549999999999999"/>
    <n v="73.925731709999994"/>
    <n v="381286000000"/>
    <n v="11.148999999999999"/>
    <n v="1.272421129"/>
    <n v="4.7699999999999996"/>
    <n v="18187342199.999996"/>
    <n v="2.4900000000000002"/>
  </r>
  <r>
    <x v="17"/>
    <x v="7"/>
    <s v="Venezuela (Bolivarian Republic of)"/>
    <n v="0.4375"/>
    <n v="0.16666666699999999"/>
    <n v="0.2"/>
    <n v="0.71428571399999996"/>
    <n v="0.45161290300000001"/>
    <n v="-1.2865"/>
    <n v="74.074414630000007"/>
    <n v="371337000000"/>
    <n v="11.106"/>
    <n v="1.1132363940000001"/>
    <n v="5.53"/>
    <n v="20534936100"/>
    <n v="2.427"/>
  </r>
  <r>
    <x v="17"/>
    <x v="8"/>
    <s v="Venezuela (Bolivarian Republic of)"/>
    <n v="0.4375"/>
    <n v="0.16666666699999999"/>
    <n v="0.2"/>
    <n v="0.71428571399999996"/>
    <n v="0.45161290300000001"/>
    <n v="-1.3806"/>
    <n v="74.236195120000005"/>
    <s v="NA"/>
    <n v="11.058999999999999"/>
    <n v="1.1152371299999999"/>
    <n v="6.14"/>
    <e v="#VALUE!"/>
    <n v="2.2387999999999999"/>
  </r>
  <r>
    <x v="17"/>
    <x v="9"/>
    <s v="Venezuela (Bolivarian Republic of)"/>
    <n v="0.4375"/>
    <n v="0.16666666699999999"/>
    <n v="0.2"/>
    <n v="0.71428571399999996"/>
    <n v="0.45161290300000001"/>
    <n v="-1.3283"/>
    <s v="NA"/>
    <s v="NA"/>
    <n v="11.01"/>
    <n v="1.1276863930000001"/>
    <n v="6.14"/>
    <e v="#VALUE!"/>
    <n v="2.3433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 chartFormat="2">
  <location ref="A3:BY6" firstHeaderRow="1" firstDataRow="3" firstDataCol="1" rowPageCount="1" colPageCount="1"/>
  <pivotFields count="16">
    <pivotField axis="axisCol" multipleItemSelectionAllowed="1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Page" multipleItemSelectionAllowed="1" showAll="0">
      <items count="11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2">
    <field x="0"/>
    <field x="-2"/>
  </colFields>
  <colItems count="76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  <i>
      <x v="2"/>
      <x/>
    </i>
    <i r="1" i="1">
      <x v="1"/>
    </i>
    <i r="1" i="2">
      <x v="2"/>
    </i>
    <i r="1" i="3">
      <x v="3"/>
    </i>
    <i>
      <x v="3"/>
      <x/>
    </i>
    <i r="1" i="1">
      <x v="1"/>
    </i>
    <i r="1" i="2">
      <x v="2"/>
    </i>
    <i r="1" i="3">
      <x v="3"/>
    </i>
    <i>
      <x v="4"/>
      <x/>
    </i>
    <i r="1" i="1">
      <x v="1"/>
    </i>
    <i r="1" i="2">
      <x v="2"/>
    </i>
    <i r="1" i="3">
      <x v="3"/>
    </i>
    <i>
      <x v="5"/>
      <x/>
    </i>
    <i r="1" i="1">
      <x v="1"/>
    </i>
    <i r="1" i="2">
      <x v="2"/>
    </i>
    <i r="1" i="3">
      <x v="3"/>
    </i>
    <i>
      <x v="6"/>
      <x/>
    </i>
    <i r="1" i="1">
      <x v="1"/>
    </i>
    <i r="1" i="2">
      <x v="2"/>
    </i>
    <i r="1" i="3">
      <x v="3"/>
    </i>
    <i>
      <x v="7"/>
      <x/>
    </i>
    <i r="1" i="1">
      <x v="1"/>
    </i>
    <i r="1" i="2">
      <x v="2"/>
    </i>
    <i r="1" i="3">
      <x v="3"/>
    </i>
    <i>
      <x v="8"/>
      <x/>
    </i>
    <i r="1" i="1">
      <x v="1"/>
    </i>
    <i r="1" i="2">
      <x v="2"/>
    </i>
    <i r="1" i="3">
      <x v="3"/>
    </i>
    <i>
      <x v="9"/>
      <x/>
    </i>
    <i r="1" i="1">
      <x v="1"/>
    </i>
    <i r="1" i="2">
      <x v="2"/>
    </i>
    <i r="1" i="3">
      <x v="3"/>
    </i>
    <i>
      <x v="10"/>
      <x/>
    </i>
    <i r="1" i="1">
      <x v="1"/>
    </i>
    <i r="1" i="2">
      <x v="2"/>
    </i>
    <i r="1" i="3">
      <x v="3"/>
    </i>
    <i>
      <x v="11"/>
      <x/>
    </i>
    <i r="1" i="1">
      <x v="1"/>
    </i>
    <i r="1" i="2">
      <x v="2"/>
    </i>
    <i r="1" i="3">
      <x v="3"/>
    </i>
    <i>
      <x v="12"/>
      <x/>
    </i>
    <i r="1" i="1">
      <x v="1"/>
    </i>
    <i r="1" i="2">
      <x v="2"/>
    </i>
    <i r="1" i="3">
      <x v="3"/>
    </i>
    <i>
      <x v="13"/>
      <x/>
    </i>
    <i r="1" i="1">
      <x v="1"/>
    </i>
    <i r="1" i="2">
      <x v="2"/>
    </i>
    <i r="1" i="3">
      <x v="3"/>
    </i>
    <i>
      <x v="14"/>
      <x/>
    </i>
    <i r="1" i="1">
      <x v="1"/>
    </i>
    <i r="1" i="2">
      <x v="2"/>
    </i>
    <i r="1" i="3">
      <x v="3"/>
    </i>
    <i>
      <x v="15"/>
      <x/>
    </i>
    <i r="1" i="1">
      <x v="1"/>
    </i>
    <i r="1" i="2">
      <x v="2"/>
    </i>
    <i r="1" i="3">
      <x v="3"/>
    </i>
    <i>
      <x v="16"/>
      <x/>
    </i>
    <i r="1" i="1">
      <x v="1"/>
    </i>
    <i r="1" i="2">
      <x v="2"/>
    </i>
    <i r="1" i="3">
      <x v="3"/>
    </i>
    <i>
      <x v="17"/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colItems>
  <pageFields count="1">
    <pageField fld="1" hier="-1"/>
  </pageFields>
  <dataFields count="4">
    <dataField name="Sum of BLPI" fld="3" subtotal="average" baseField="0" baseItem="0"/>
    <dataField name="Sum of PF" fld="4" subtotal="average" baseField="0" baseItem="0"/>
    <dataField name="Sum of RS" fld="5" subtotal="average" baseField="0" baseItem="0"/>
    <dataField name="Sum of OS" fld="6" subtotal="average" baseField="0" baseItem="0"/>
  </dataFields>
  <formats count="4">
    <format dxfId="3">
      <pivotArea collapsedLevelsAreSubtotals="1" fieldPosition="0">
        <references count="2">
          <reference field="0" count="1" selected="0">
            <x v="17"/>
          </reference>
          <reference field="1" count="1">
            <x v="7"/>
          </reference>
        </references>
      </pivotArea>
    </format>
    <format dxfId="2">
      <pivotArea outline="0" collapsedLevelsAreSubtotals="1" fieldPosition="0"/>
    </format>
    <format dxfId="1">
      <pivotArea dataOnly="0" labelOnly="1" fieldPosition="0">
        <references count="1">
          <reference field="0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:AC13"/>
  <sheetViews>
    <sheetView zoomScale="70" zoomScaleNormal="70" zoomScalePageLayoutView="70" workbookViewId="0">
      <selection activeCell="M25" sqref="M25"/>
    </sheetView>
  </sheetViews>
  <sheetFormatPr baseColWidth="10" defaultColWidth="8.83203125" defaultRowHeight="12" x14ac:dyDescent="0"/>
  <sheetData>
    <row r="1" spans="10:29">
      <c r="J1" t="s">
        <v>58</v>
      </c>
      <c r="K1" t="s">
        <v>55</v>
      </c>
    </row>
    <row r="2" spans="10:29">
      <c r="J2" t="s">
        <v>57</v>
      </c>
      <c r="K2" t="s">
        <v>15</v>
      </c>
      <c r="L2" t="s">
        <v>19</v>
      </c>
      <c r="M2" t="s">
        <v>21</v>
      </c>
      <c r="N2" t="s">
        <v>24</v>
      </c>
      <c r="O2" t="s">
        <v>26</v>
      </c>
      <c r="P2" t="s">
        <v>28</v>
      </c>
      <c r="Q2" t="s">
        <v>30</v>
      </c>
      <c r="R2" t="s">
        <v>32</v>
      </c>
      <c r="S2" t="s">
        <v>34</v>
      </c>
      <c r="T2" t="s">
        <v>36</v>
      </c>
      <c r="U2" t="s">
        <v>38</v>
      </c>
      <c r="V2" t="s">
        <v>40</v>
      </c>
      <c r="W2" t="s">
        <v>42</v>
      </c>
      <c r="X2" t="s">
        <v>44</v>
      </c>
      <c r="Y2" t="s">
        <v>46</v>
      </c>
      <c r="Z2" t="s">
        <v>48</v>
      </c>
      <c r="AA2" t="s">
        <v>50</v>
      </c>
      <c r="AB2" t="s">
        <v>53</v>
      </c>
      <c r="AC2" s="49" t="s">
        <v>72</v>
      </c>
    </row>
    <row r="3" spans="10:29">
      <c r="J3" s="35">
        <v>2006</v>
      </c>
      <c r="K3" s="36">
        <v>0</v>
      </c>
      <c r="L3" s="36">
        <v>0.22</v>
      </c>
      <c r="M3" s="36">
        <v>0</v>
      </c>
      <c r="N3" s="36">
        <v>0.45</v>
      </c>
      <c r="O3" s="36">
        <v>0.03</v>
      </c>
      <c r="P3" s="36">
        <v>0.04</v>
      </c>
      <c r="Q3" s="36">
        <v>0.28999999999999998</v>
      </c>
      <c r="R3" s="36">
        <v>0.03</v>
      </c>
      <c r="S3" s="36">
        <v>0</v>
      </c>
      <c r="T3" s="36">
        <v>0</v>
      </c>
      <c r="U3" s="36">
        <v>0</v>
      </c>
      <c r="V3" s="36">
        <v>0.32</v>
      </c>
      <c r="W3" s="36">
        <v>0.48</v>
      </c>
      <c r="X3" s="36">
        <v>0.42</v>
      </c>
      <c r="Y3" s="36">
        <v>0.04</v>
      </c>
      <c r="Z3" s="36">
        <v>0.04</v>
      </c>
      <c r="AA3" s="36">
        <v>0.12903225800000001</v>
      </c>
      <c r="AB3" s="36">
        <v>0.12903225800000001</v>
      </c>
      <c r="AC3" s="36">
        <v>0.1454480286666667</v>
      </c>
    </row>
    <row r="4" spans="10:29">
      <c r="J4" s="35">
        <v>2007</v>
      </c>
      <c r="K4" s="36">
        <v>0</v>
      </c>
      <c r="L4" s="36">
        <v>0.22</v>
      </c>
      <c r="M4" s="36">
        <v>0</v>
      </c>
      <c r="N4" s="36">
        <v>0.45</v>
      </c>
      <c r="O4" s="36">
        <v>7.0000000000000007E-2</v>
      </c>
      <c r="P4" s="36">
        <v>0.04</v>
      </c>
      <c r="Q4" s="36">
        <v>0.28999999999999998</v>
      </c>
      <c r="R4" s="36">
        <v>0.03</v>
      </c>
      <c r="S4" s="36">
        <v>0.4</v>
      </c>
      <c r="T4" s="36">
        <v>0</v>
      </c>
      <c r="U4" s="36">
        <v>0</v>
      </c>
      <c r="V4" s="36">
        <v>0.32</v>
      </c>
      <c r="W4" s="36">
        <v>0.48</v>
      </c>
      <c r="X4" s="36">
        <v>0.42</v>
      </c>
      <c r="Y4" s="36">
        <v>0.04</v>
      </c>
      <c r="Z4" s="36">
        <v>0.04</v>
      </c>
      <c r="AA4" s="36">
        <v>0.12903225800000001</v>
      </c>
      <c r="AB4" s="36">
        <v>0.12903225800000001</v>
      </c>
      <c r="AC4" s="36">
        <v>0.16989247311111111</v>
      </c>
    </row>
    <row r="5" spans="10:29">
      <c r="J5" s="35">
        <v>2008</v>
      </c>
      <c r="K5" s="36">
        <v>0</v>
      </c>
      <c r="L5" s="36">
        <v>0.22</v>
      </c>
      <c r="M5" s="36">
        <v>0</v>
      </c>
      <c r="N5" s="36">
        <v>0.45</v>
      </c>
      <c r="O5" s="36">
        <v>7.0000000000000007E-2</v>
      </c>
      <c r="P5" s="36">
        <v>0.04</v>
      </c>
      <c r="Q5" s="36">
        <v>0.28999999999999998</v>
      </c>
      <c r="R5" s="36">
        <v>0.03</v>
      </c>
      <c r="S5" s="36">
        <v>0.4</v>
      </c>
      <c r="T5" s="36">
        <v>0</v>
      </c>
      <c r="U5" s="36">
        <v>0.7</v>
      </c>
      <c r="V5" s="36">
        <v>0.32</v>
      </c>
      <c r="W5" s="36">
        <v>0.48</v>
      </c>
      <c r="X5" s="36">
        <v>0.42</v>
      </c>
      <c r="Y5" s="36">
        <v>0.04</v>
      </c>
      <c r="Z5" s="36">
        <v>0.04</v>
      </c>
      <c r="AA5" s="36">
        <v>0.12903225800000001</v>
      </c>
      <c r="AB5" s="36">
        <v>0.12903225800000001</v>
      </c>
      <c r="AC5" s="36">
        <v>0.208781362</v>
      </c>
    </row>
    <row r="6" spans="10:29">
      <c r="J6" s="35">
        <v>2009</v>
      </c>
      <c r="K6" s="36">
        <v>0.55000000000000004</v>
      </c>
      <c r="L6" s="36">
        <v>0.26</v>
      </c>
      <c r="M6" s="36">
        <v>0.34</v>
      </c>
      <c r="N6" s="36">
        <v>0.55000000000000004</v>
      </c>
      <c r="O6" s="36">
        <v>0.27</v>
      </c>
      <c r="P6" s="36">
        <v>0.71</v>
      </c>
      <c r="Q6" s="36">
        <v>0.28999999999999998</v>
      </c>
      <c r="R6" s="36">
        <v>0.86</v>
      </c>
      <c r="S6" s="36">
        <v>0.4</v>
      </c>
      <c r="T6" s="36">
        <v>0.57999999999999996</v>
      </c>
      <c r="U6" s="36">
        <v>0.7</v>
      </c>
      <c r="V6" s="36">
        <v>0.32</v>
      </c>
      <c r="W6" s="36">
        <v>0.48</v>
      </c>
      <c r="X6" s="36">
        <v>0.52</v>
      </c>
      <c r="Y6" s="36">
        <v>0.04</v>
      </c>
      <c r="Z6" s="36">
        <v>0.15</v>
      </c>
      <c r="AA6" s="36">
        <v>0.70967741900000003</v>
      </c>
      <c r="AB6" s="36">
        <v>0.12903225800000001</v>
      </c>
      <c r="AC6" s="36">
        <v>0.43659498205555558</v>
      </c>
    </row>
    <row r="7" spans="10:29">
      <c r="J7" s="35">
        <v>2010</v>
      </c>
      <c r="K7" s="36">
        <v>0.55000000000000004</v>
      </c>
      <c r="L7" s="36">
        <v>0.41</v>
      </c>
      <c r="M7" s="36">
        <v>0.69</v>
      </c>
      <c r="N7" s="36">
        <v>0.55000000000000004</v>
      </c>
      <c r="O7" s="36">
        <v>0.27</v>
      </c>
      <c r="P7" s="36">
        <v>0.71</v>
      </c>
      <c r="Q7" s="36">
        <v>0.28999999999999998</v>
      </c>
      <c r="R7" s="36">
        <v>0.86</v>
      </c>
      <c r="S7" s="36">
        <v>0.4</v>
      </c>
      <c r="T7" s="36">
        <v>0.57999999999999996</v>
      </c>
      <c r="U7" s="36">
        <v>0.7</v>
      </c>
      <c r="V7" s="36">
        <v>0.32</v>
      </c>
      <c r="W7" s="36">
        <v>0.48</v>
      </c>
      <c r="X7" s="36">
        <v>0.52</v>
      </c>
      <c r="Y7" s="36">
        <v>0.04</v>
      </c>
      <c r="Z7" s="36">
        <v>0.15</v>
      </c>
      <c r="AA7" s="36">
        <v>0.70967741900000003</v>
      </c>
      <c r="AB7" s="36">
        <v>0.45161290300000001</v>
      </c>
      <c r="AC7" s="36">
        <v>0.48229390677777773</v>
      </c>
    </row>
    <row r="8" spans="10:29">
      <c r="J8" s="35">
        <v>2011</v>
      </c>
      <c r="K8" s="36">
        <v>0.55000000000000004</v>
      </c>
      <c r="L8" s="36">
        <v>0.41</v>
      </c>
      <c r="M8" s="36">
        <v>0.69</v>
      </c>
      <c r="N8" s="36">
        <v>0.55000000000000004</v>
      </c>
      <c r="O8" s="36">
        <v>0.77</v>
      </c>
      <c r="P8" s="36">
        <v>0.71</v>
      </c>
      <c r="Q8" s="36">
        <v>0.28999999999999998</v>
      </c>
      <c r="R8" s="36">
        <v>0.86</v>
      </c>
      <c r="S8" s="36">
        <v>0.56999999999999995</v>
      </c>
      <c r="T8" s="36">
        <v>0.57999999999999996</v>
      </c>
      <c r="U8" s="36">
        <v>0.7</v>
      </c>
      <c r="V8" s="36">
        <v>0.32</v>
      </c>
      <c r="W8" s="36">
        <v>0.48</v>
      </c>
      <c r="X8" s="36">
        <v>0.52</v>
      </c>
      <c r="Y8" s="36">
        <v>0.04</v>
      </c>
      <c r="Z8" s="36">
        <v>0.15</v>
      </c>
      <c r="AA8" s="36">
        <v>0.70967741900000003</v>
      </c>
      <c r="AB8" s="36">
        <v>0.45161290300000001</v>
      </c>
      <c r="AC8" s="36">
        <v>0.51951612899999999</v>
      </c>
    </row>
    <row r="9" spans="10:29">
      <c r="J9" s="35">
        <v>2012</v>
      </c>
      <c r="K9" s="36">
        <v>0.55000000000000004</v>
      </c>
      <c r="L9" s="36">
        <v>0.41</v>
      </c>
      <c r="M9" s="36">
        <v>0.69</v>
      </c>
      <c r="N9" s="36">
        <v>0.55000000000000004</v>
      </c>
      <c r="O9" s="36">
        <v>0.77</v>
      </c>
      <c r="P9" s="36">
        <v>0.71</v>
      </c>
      <c r="Q9" s="36">
        <v>0.28999999999999998</v>
      </c>
      <c r="R9" s="36">
        <v>0.86</v>
      </c>
      <c r="S9" s="36">
        <v>0.56999999999999995</v>
      </c>
      <c r="T9" s="36">
        <v>0.57999999999999996</v>
      </c>
      <c r="U9" s="36">
        <v>0.7</v>
      </c>
      <c r="V9" s="36">
        <v>0.32</v>
      </c>
      <c r="W9" s="36">
        <v>0.48</v>
      </c>
      <c r="X9" s="36">
        <v>0.52</v>
      </c>
      <c r="Y9" s="36">
        <v>0.04</v>
      </c>
      <c r="Z9" s="36">
        <v>0.15</v>
      </c>
      <c r="AA9" s="36">
        <v>0.70967741900000003</v>
      </c>
      <c r="AB9" s="36">
        <v>0.45161290300000001</v>
      </c>
      <c r="AC9" s="36">
        <v>0.51951612899999999</v>
      </c>
    </row>
    <row r="10" spans="10:29">
      <c r="J10" s="35">
        <v>2013</v>
      </c>
      <c r="K10" s="36">
        <v>0.55000000000000004</v>
      </c>
      <c r="L10" s="36">
        <v>0.41</v>
      </c>
      <c r="M10" s="36">
        <v>0.69</v>
      </c>
      <c r="N10" s="36">
        <v>0.55000000000000004</v>
      </c>
      <c r="O10" s="36">
        <v>0.77</v>
      </c>
      <c r="P10" s="36">
        <v>0.71</v>
      </c>
      <c r="Q10" s="36">
        <v>0.28999999999999998</v>
      </c>
      <c r="R10" s="36">
        <v>0.86</v>
      </c>
      <c r="S10" s="36">
        <v>0.56999999999999995</v>
      </c>
      <c r="T10" s="36">
        <v>0.57999999999999996</v>
      </c>
      <c r="U10" s="36">
        <v>0.7</v>
      </c>
      <c r="V10" s="36">
        <v>0.32</v>
      </c>
      <c r="W10" s="36">
        <v>0.48</v>
      </c>
      <c r="X10" s="36">
        <v>0.52</v>
      </c>
      <c r="Y10" s="36">
        <v>0.04</v>
      </c>
      <c r="Z10" s="36">
        <v>0.19</v>
      </c>
      <c r="AA10" s="36">
        <v>0.70967741900000003</v>
      </c>
      <c r="AB10" s="36">
        <v>0.45161290300000001</v>
      </c>
      <c r="AC10" s="36">
        <v>0.52173835122222223</v>
      </c>
    </row>
    <row r="11" spans="10:29">
      <c r="J11" s="35">
        <v>2014</v>
      </c>
      <c r="K11" s="36">
        <v>0.55000000000000004</v>
      </c>
      <c r="L11" s="36">
        <v>0.41</v>
      </c>
      <c r="M11" s="36">
        <v>0.69</v>
      </c>
      <c r="N11" s="36">
        <v>0.55000000000000004</v>
      </c>
      <c r="O11" s="36">
        <v>0.77</v>
      </c>
      <c r="P11" s="36">
        <v>0.71</v>
      </c>
      <c r="Q11" s="36">
        <v>0.28999999999999998</v>
      </c>
      <c r="R11" s="36">
        <v>0.86</v>
      </c>
      <c r="S11" s="36">
        <v>0.56999999999999995</v>
      </c>
      <c r="T11" s="36">
        <v>0.57999999999999996</v>
      </c>
      <c r="U11" s="36">
        <v>0.81</v>
      </c>
      <c r="V11" s="36">
        <v>0.32</v>
      </c>
      <c r="W11" s="36">
        <v>0.48</v>
      </c>
      <c r="X11" s="36">
        <v>0.52</v>
      </c>
      <c r="Y11" s="36">
        <v>0.04</v>
      </c>
      <c r="Z11" s="36">
        <v>0.19</v>
      </c>
      <c r="AA11" s="36">
        <v>0.70967741900000003</v>
      </c>
      <c r="AB11" s="36">
        <v>0.45161290300000001</v>
      </c>
      <c r="AC11" s="36">
        <v>0.5278494623333333</v>
      </c>
    </row>
    <row r="12" spans="10:29">
      <c r="J12" s="35">
        <v>2015</v>
      </c>
      <c r="K12" s="36">
        <v>0.55000000000000004</v>
      </c>
      <c r="L12" s="36">
        <v>0.41</v>
      </c>
      <c r="M12" s="36">
        <v>0.72</v>
      </c>
      <c r="N12" s="36">
        <v>0.55000000000000004</v>
      </c>
      <c r="O12" s="36">
        <v>0.77</v>
      </c>
      <c r="P12" s="36">
        <v>0.71</v>
      </c>
      <c r="Q12" s="36">
        <v>0.28999999999999998</v>
      </c>
      <c r="R12" s="36">
        <v>0.86</v>
      </c>
      <c r="S12" s="36">
        <v>0.56999999999999995</v>
      </c>
      <c r="T12" s="36">
        <v>0.57999999999999996</v>
      </c>
      <c r="U12" s="36">
        <v>0.81</v>
      </c>
      <c r="V12" s="36">
        <v>0.32</v>
      </c>
      <c r="W12" s="36">
        <v>0.48</v>
      </c>
      <c r="X12" s="36">
        <v>0.74</v>
      </c>
      <c r="Y12" s="36">
        <v>0.04</v>
      </c>
      <c r="Z12" s="36">
        <v>0.19</v>
      </c>
      <c r="AA12" s="36">
        <v>0.70967741900000003</v>
      </c>
      <c r="AB12" s="36">
        <v>0.45161290300000001</v>
      </c>
      <c r="AC12" s="36">
        <v>0.54173835122222214</v>
      </c>
    </row>
    <row r="13" spans="10:29">
      <c r="J13" s="35" t="s">
        <v>56</v>
      </c>
      <c r="K13" s="36">
        <v>0.38499999999999995</v>
      </c>
      <c r="L13" s="36">
        <v>0.33800000000000002</v>
      </c>
      <c r="M13" s="36">
        <v>0.45099999999999996</v>
      </c>
      <c r="N13" s="36">
        <v>0.51999999999999991</v>
      </c>
      <c r="O13" s="36">
        <v>0.45600000000000007</v>
      </c>
      <c r="P13" s="36">
        <v>0.50900000000000001</v>
      </c>
      <c r="Q13" s="36">
        <v>0.28999999999999998</v>
      </c>
      <c r="R13" s="36">
        <v>0.61099999999999999</v>
      </c>
      <c r="S13" s="36">
        <v>0.44499999999999995</v>
      </c>
      <c r="T13" s="36">
        <v>0.40599999999999997</v>
      </c>
      <c r="U13" s="36">
        <v>0.58200000000000007</v>
      </c>
      <c r="V13" s="36">
        <v>0.31999999999999995</v>
      </c>
      <c r="W13" s="36">
        <v>0.48000000000000009</v>
      </c>
      <c r="X13" s="36">
        <v>0.51200000000000001</v>
      </c>
      <c r="Y13" s="36">
        <v>3.9999999999999994E-2</v>
      </c>
      <c r="Z13" s="36">
        <v>0.129</v>
      </c>
      <c r="AA13" s="36">
        <v>0.53548387070000003</v>
      </c>
      <c r="AB13" s="36">
        <v>0.32258064500000005</v>
      </c>
      <c r="AC13" s="36">
        <v>0.4073369175388889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6"/>
  <sheetViews>
    <sheetView topLeftCell="BO1" workbookViewId="0">
      <selection activeCell="BV6" sqref="BV6:BY6"/>
    </sheetView>
  </sheetViews>
  <sheetFormatPr baseColWidth="10" defaultColWidth="7.33203125" defaultRowHeight="12" x14ac:dyDescent="0"/>
  <cols>
    <col min="1" max="1" width="5.1640625" bestFit="1" customWidth="1"/>
    <col min="2" max="2" width="21.33203125" bestFit="1" customWidth="1"/>
    <col min="3" max="3" width="9.5" bestFit="1" customWidth="1"/>
    <col min="4" max="4" width="9.6640625" bestFit="1" customWidth="1"/>
    <col min="5" max="5" width="9.83203125" bestFit="1" customWidth="1"/>
    <col min="6" max="6" width="11.1640625" bestFit="1" customWidth="1"/>
    <col min="7" max="7" width="9.5" bestFit="1" customWidth="1"/>
    <col min="8" max="8" width="9.6640625" bestFit="1" customWidth="1"/>
    <col min="9" max="9" width="9.83203125" bestFit="1" customWidth="1"/>
    <col min="10" max="10" width="11.1640625" bestFit="1" customWidth="1"/>
    <col min="11" max="11" width="9.5" bestFit="1" customWidth="1"/>
    <col min="12" max="12" width="9.6640625" bestFit="1" customWidth="1"/>
    <col min="13" max="13" width="9.83203125" bestFit="1" customWidth="1"/>
    <col min="14" max="14" width="11.1640625" bestFit="1" customWidth="1"/>
    <col min="15" max="15" width="9.5" bestFit="1" customWidth="1"/>
    <col min="16" max="16" width="9.6640625" bestFit="1" customWidth="1"/>
    <col min="17" max="17" width="9.83203125" bestFit="1" customWidth="1"/>
    <col min="18" max="18" width="11.1640625" bestFit="1" customWidth="1"/>
    <col min="19" max="19" width="9.5" bestFit="1" customWidth="1"/>
    <col min="20" max="20" width="9.6640625" bestFit="1" customWidth="1"/>
    <col min="21" max="21" width="9.83203125" bestFit="1" customWidth="1"/>
    <col min="22" max="22" width="11.1640625" bestFit="1" customWidth="1"/>
    <col min="23" max="23" width="9.5" bestFit="1" customWidth="1"/>
    <col min="24" max="24" width="9.6640625" bestFit="1" customWidth="1"/>
    <col min="25" max="25" width="9.83203125" bestFit="1" customWidth="1"/>
    <col min="26" max="26" width="11.1640625" bestFit="1" customWidth="1"/>
    <col min="27" max="27" width="9.5" bestFit="1" customWidth="1"/>
    <col min="28" max="28" width="9.6640625" bestFit="1" customWidth="1"/>
    <col min="29" max="29" width="9.83203125" bestFit="1" customWidth="1"/>
    <col min="30" max="30" width="11.1640625" bestFit="1" customWidth="1"/>
    <col min="31" max="31" width="9.5" bestFit="1" customWidth="1"/>
    <col min="32" max="32" width="9.6640625" bestFit="1" customWidth="1"/>
    <col min="33" max="33" width="9.83203125" bestFit="1" customWidth="1"/>
    <col min="34" max="34" width="11.1640625" bestFit="1" customWidth="1"/>
    <col min="35" max="35" width="9.5" bestFit="1" customWidth="1"/>
    <col min="36" max="36" width="9.6640625" bestFit="1" customWidth="1"/>
    <col min="37" max="37" width="9.83203125" bestFit="1" customWidth="1"/>
    <col min="38" max="38" width="11.1640625" bestFit="1" customWidth="1"/>
    <col min="39" max="39" width="9.5" bestFit="1" customWidth="1"/>
    <col min="40" max="40" width="9.6640625" bestFit="1" customWidth="1"/>
    <col min="41" max="41" width="9.83203125" bestFit="1" customWidth="1"/>
    <col min="42" max="42" width="11.1640625" bestFit="1" customWidth="1"/>
    <col min="43" max="43" width="9.5" bestFit="1" customWidth="1"/>
    <col min="44" max="44" width="9.6640625" bestFit="1" customWidth="1"/>
    <col min="45" max="45" width="9.83203125" bestFit="1" customWidth="1"/>
    <col min="46" max="46" width="11.1640625" bestFit="1" customWidth="1"/>
    <col min="47" max="47" width="9.5" bestFit="1" customWidth="1"/>
    <col min="48" max="48" width="9.6640625" bestFit="1" customWidth="1"/>
    <col min="49" max="49" width="9.83203125" bestFit="1" customWidth="1"/>
    <col min="50" max="50" width="11.1640625" bestFit="1" customWidth="1"/>
    <col min="51" max="51" width="9.5" bestFit="1" customWidth="1"/>
    <col min="52" max="52" width="9.6640625" bestFit="1" customWidth="1"/>
    <col min="53" max="53" width="9.83203125" bestFit="1" customWidth="1"/>
    <col min="54" max="54" width="11.1640625" bestFit="1" customWidth="1"/>
    <col min="55" max="55" width="9.5" bestFit="1" customWidth="1"/>
    <col min="56" max="56" width="9.6640625" bestFit="1" customWidth="1"/>
    <col min="57" max="57" width="9.83203125" bestFit="1" customWidth="1"/>
    <col min="58" max="58" width="11.1640625" bestFit="1" customWidth="1"/>
    <col min="59" max="59" width="9.5" bestFit="1" customWidth="1"/>
    <col min="60" max="60" width="9.6640625" bestFit="1" customWidth="1"/>
    <col min="61" max="61" width="9.83203125" bestFit="1" customWidth="1"/>
    <col min="62" max="62" width="11.1640625" bestFit="1" customWidth="1"/>
    <col min="63" max="63" width="9.5" bestFit="1" customWidth="1"/>
    <col min="64" max="64" width="9.6640625" bestFit="1" customWidth="1"/>
    <col min="65" max="65" width="9.83203125" bestFit="1" customWidth="1"/>
    <col min="66" max="66" width="11.1640625" bestFit="1" customWidth="1"/>
    <col min="67" max="67" width="9.5" bestFit="1" customWidth="1"/>
    <col min="68" max="68" width="9.6640625" bestFit="1" customWidth="1"/>
    <col min="69" max="69" width="9.83203125" bestFit="1" customWidth="1"/>
    <col min="70" max="70" width="11.1640625" bestFit="1" customWidth="1"/>
    <col min="71" max="71" width="9.5" bestFit="1" customWidth="1"/>
    <col min="72" max="72" width="9.6640625" bestFit="1" customWidth="1"/>
    <col min="73" max="73" width="9.83203125" bestFit="1" customWidth="1"/>
    <col min="74" max="74" width="15.6640625" bestFit="1" customWidth="1"/>
    <col min="75" max="75" width="14" bestFit="1" customWidth="1"/>
    <col min="76" max="77" width="14.1640625" bestFit="1" customWidth="1"/>
  </cols>
  <sheetData>
    <row r="1" spans="1:95">
      <c r="A1" s="34" t="s">
        <v>1</v>
      </c>
      <c r="B1" s="35">
        <v>2015</v>
      </c>
    </row>
    <row r="3" spans="1:95">
      <c r="B3" s="34" t="s">
        <v>112</v>
      </c>
    </row>
    <row r="4" spans="1:95">
      <c r="B4" s="37" t="s">
        <v>15</v>
      </c>
      <c r="C4" s="37"/>
      <c r="D4" s="37"/>
      <c r="E4" s="37"/>
      <c r="F4" s="37" t="s">
        <v>19</v>
      </c>
      <c r="G4" s="37"/>
      <c r="H4" s="37"/>
      <c r="I4" s="37"/>
      <c r="J4" s="37" t="s">
        <v>21</v>
      </c>
      <c r="K4" s="37"/>
      <c r="L4" s="37"/>
      <c r="M4" s="37"/>
      <c r="N4" s="37" t="s">
        <v>24</v>
      </c>
      <c r="O4" s="37"/>
      <c r="P4" s="37"/>
      <c r="Q4" s="37"/>
      <c r="R4" s="37" t="s">
        <v>26</v>
      </c>
      <c r="S4" s="37"/>
      <c r="T4" s="37"/>
      <c r="U4" s="37"/>
      <c r="V4" s="37" t="s">
        <v>28</v>
      </c>
      <c r="W4" s="37"/>
      <c r="X4" s="37"/>
      <c r="Y4" s="37"/>
      <c r="Z4" s="37" t="s">
        <v>30</v>
      </c>
      <c r="AA4" s="37"/>
      <c r="AB4" s="37"/>
      <c r="AC4" s="37"/>
      <c r="AD4" s="37" t="s">
        <v>32</v>
      </c>
      <c r="AE4" s="37"/>
      <c r="AF4" s="37"/>
      <c r="AG4" s="37"/>
      <c r="AH4" s="37" t="s">
        <v>34</v>
      </c>
      <c r="AI4" s="37"/>
      <c r="AJ4" s="37"/>
      <c r="AK4" s="37"/>
      <c r="AL4" s="37" t="s">
        <v>36</v>
      </c>
      <c r="AM4" s="37"/>
      <c r="AN4" s="37"/>
      <c r="AO4" s="37"/>
      <c r="AP4" s="37" t="s">
        <v>38</v>
      </c>
      <c r="AQ4" s="37"/>
      <c r="AR4" s="37"/>
      <c r="AS4" s="37"/>
      <c r="AT4" s="37" t="s">
        <v>40</v>
      </c>
      <c r="AU4" s="37"/>
      <c r="AV4" s="37"/>
      <c r="AW4" s="37"/>
      <c r="AX4" s="37" t="s">
        <v>42</v>
      </c>
      <c r="AY4" s="37"/>
      <c r="AZ4" s="37"/>
      <c r="BA4" s="37"/>
      <c r="BB4" s="37" t="s">
        <v>44</v>
      </c>
      <c r="BC4" s="37"/>
      <c r="BD4" s="37"/>
      <c r="BE4" s="37"/>
      <c r="BF4" s="37" t="s">
        <v>46</v>
      </c>
      <c r="BG4" s="37"/>
      <c r="BH4" s="37"/>
      <c r="BI4" s="37"/>
      <c r="BJ4" s="37" t="s">
        <v>48</v>
      </c>
      <c r="BK4" s="37"/>
      <c r="BL4" s="37"/>
      <c r="BM4" s="37"/>
      <c r="BN4" s="37" t="s">
        <v>50</v>
      </c>
      <c r="BO4" s="37"/>
      <c r="BP4" s="37"/>
      <c r="BQ4" s="37"/>
      <c r="BR4" s="37" t="s">
        <v>53</v>
      </c>
      <c r="BS4" s="37"/>
      <c r="BT4" s="37"/>
      <c r="BU4" s="37"/>
      <c r="BV4" s="37" t="s">
        <v>89</v>
      </c>
      <c r="BW4" s="37" t="s">
        <v>90</v>
      </c>
      <c r="BX4" s="37" t="s">
        <v>92</v>
      </c>
      <c r="BY4" s="37" t="s">
        <v>94</v>
      </c>
    </row>
    <row r="5" spans="1:95" s="51" customFormat="1">
      <c r="A5"/>
      <c r="B5" t="s">
        <v>88</v>
      </c>
      <c r="C5" t="s">
        <v>91</v>
      </c>
      <c r="D5" t="s">
        <v>93</v>
      </c>
      <c r="E5" t="s">
        <v>95</v>
      </c>
      <c r="F5" t="s">
        <v>88</v>
      </c>
      <c r="G5" t="s">
        <v>91</v>
      </c>
      <c r="H5" t="s">
        <v>93</v>
      </c>
      <c r="I5" t="s">
        <v>95</v>
      </c>
      <c r="J5" t="s">
        <v>88</v>
      </c>
      <c r="K5" t="s">
        <v>91</v>
      </c>
      <c r="L5" t="s">
        <v>93</v>
      </c>
      <c r="M5" t="s">
        <v>95</v>
      </c>
      <c r="N5" t="s">
        <v>88</v>
      </c>
      <c r="O5" t="s">
        <v>91</v>
      </c>
      <c r="P5" t="s">
        <v>93</v>
      </c>
      <c r="Q5" t="s">
        <v>95</v>
      </c>
      <c r="R5" t="s">
        <v>88</v>
      </c>
      <c r="S5" t="s">
        <v>91</v>
      </c>
      <c r="T5" t="s">
        <v>93</v>
      </c>
      <c r="U5" t="s">
        <v>95</v>
      </c>
      <c r="V5" t="s">
        <v>88</v>
      </c>
      <c r="W5" t="s">
        <v>91</v>
      </c>
      <c r="X5" t="s">
        <v>93</v>
      </c>
      <c r="Y5" t="s">
        <v>95</v>
      </c>
      <c r="Z5" t="s">
        <v>88</v>
      </c>
      <c r="AA5" t="s">
        <v>91</v>
      </c>
      <c r="AB5" t="s">
        <v>93</v>
      </c>
      <c r="AC5" t="s">
        <v>95</v>
      </c>
      <c r="AD5" t="s">
        <v>88</v>
      </c>
      <c r="AE5" t="s">
        <v>91</v>
      </c>
      <c r="AF5" t="s">
        <v>93</v>
      </c>
      <c r="AG5" t="s">
        <v>95</v>
      </c>
      <c r="AH5" t="s">
        <v>88</v>
      </c>
      <c r="AI5" t="s">
        <v>91</v>
      </c>
      <c r="AJ5" t="s">
        <v>93</v>
      </c>
      <c r="AK5" t="s">
        <v>95</v>
      </c>
      <c r="AL5" t="s">
        <v>88</v>
      </c>
      <c r="AM5" t="s">
        <v>91</v>
      </c>
      <c r="AN5" t="s">
        <v>93</v>
      </c>
      <c r="AO5" t="s">
        <v>95</v>
      </c>
      <c r="AP5" t="s">
        <v>88</v>
      </c>
      <c r="AQ5" t="s">
        <v>91</v>
      </c>
      <c r="AR5" t="s">
        <v>93</v>
      </c>
      <c r="AS5" t="s">
        <v>95</v>
      </c>
      <c r="AT5" t="s">
        <v>88</v>
      </c>
      <c r="AU5" t="s">
        <v>91</v>
      </c>
      <c r="AV5" t="s">
        <v>93</v>
      </c>
      <c r="AW5" t="s">
        <v>95</v>
      </c>
      <c r="AX5" t="s">
        <v>88</v>
      </c>
      <c r="AY5" t="s">
        <v>91</v>
      </c>
      <c r="AZ5" t="s">
        <v>93</v>
      </c>
      <c r="BA5" t="s">
        <v>95</v>
      </c>
      <c r="BB5" t="s">
        <v>88</v>
      </c>
      <c r="BC5" t="s">
        <v>91</v>
      </c>
      <c r="BD5" t="s">
        <v>93</v>
      </c>
      <c r="BE5" t="s">
        <v>95</v>
      </c>
      <c r="BF5" t="s">
        <v>88</v>
      </c>
      <c r="BG5" t="s">
        <v>91</v>
      </c>
      <c r="BH5" t="s">
        <v>93</v>
      </c>
      <c r="BI5" t="s">
        <v>95</v>
      </c>
      <c r="BJ5" t="s">
        <v>88</v>
      </c>
      <c r="BK5" t="s">
        <v>91</v>
      </c>
      <c r="BL5" t="s">
        <v>93</v>
      </c>
      <c r="BM5" t="s">
        <v>95</v>
      </c>
      <c r="BN5" t="s">
        <v>88</v>
      </c>
      <c r="BO5" t="s">
        <v>91</v>
      </c>
      <c r="BP5" t="s">
        <v>93</v>
      </c>
      <c r="BQ5" t="s">
        <v>95</v>
      </c>
      <c r="BR5" t="s">
        <v>88</v>
      </c>
      <c r="BS5" t="s">
        <v>91</v>
      </c>
      <c r="BT5" t="s">
        <v>93</v>
      </c>
      <c r="BU5" t="s">
        <v>95</v>
      </c>
      <c r="BV5" s="37"/>
      <c r="BW5" s="37"/>
      <c r="BX5" s="37"/>
      <c r="BY5" s="37"/>
      <c r="BZ5" s="54"/>
      <c r="CA5" s="54"/>
      <c r="CB5" s="54"/>
      <c r="CC5" s="54"/>
      <c r="CD5" s="54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</row>
    <row r="6" spans="1:95">
      <c r="A6" t="s">
        <v>113</v>
      </c>
      <c r="B6" s="37">
        <v>0.5</v>
      </c>
      <c r="C6" s="37">
        <v>0.4</v>
      </c>
      <c r="D6" s="37">
        <v>0.25</v>
      </c>
      <c r="E6" s="37">
        <v>0.71</v>
      </c>
      <c r="F6" s="37">
        <v>0.42</v>
      </c>
      <c r="G6" s="37">
        <v>0</v>
      </c>
      <c r="H6" s="37">
        <v>0.4</v>
      </c>
      <c r="I6" s="37">
        <v>0.5</v>
      </c>
      <c r="J6" s="37">
        <v>0.63</v>
      </c>
      <c r="K6" s="37">
        <v>0.67</v>
      </c>
      <c r="L6" s="37">
        <v>0.4</v>
      </c>
      <c r="M6" s="37">
        <v>0.88</v>
      </c>
      <c r="N6" s="37">
        <v>0.31</v>
      </c>
      <c r="O6" s="37">
        <v>0.67</v>
      </c>
      <c r="P6" s="37">
        <v>0.5</v>
      </c>
      <c r="Q6" s="37">
        <v>0.75</v>
      </c>
      <c r="R6" s="37">
        <v>0.67</v>
      </c>
      <c r="S6" s="37">
        <v>0.67</v>
      </c>
      <c r="T6" s="37">
        <v>0.75</v>
      </c>
      <c r="U6" s="37">
        <v>0.75</v>
      </c>
      <c r="V6" s="37">
        <v>0.86</v>
      </c>
      <c r="W6" s="37">
        <v>0.2</v>
      </c>
      <c r="X6" s="37">
        <v>0.4</v>
      </c>
      <c r="Y6" s="37">
        <v>0.71</v>
      </c>
      <c r="Z6" s="37">
        <v>0.25</v>
      </c>
      <c r="AA6" s="37">
        <v>0.33</v>
      </c>
      <c r="AB6" s="37">
        <v>0.4</v>
      </c>
      <c r="AC6" s="37">
        <v>0.14000000000000001</v>
      </c>
      <c r="AD6" s="37">
        <v>0.81</v>
      </c>
      <c r="AE6" s="37">
        <v>0.6</v>
      </c>
      <c r="AF6" s="37">
        <v>0.75</v>
      </c>
      <c r="AG6" s="37">
        <v>0.86</v>
      </c>
      <c r="AH6" s="37">
        <v>0.53</v>
      </c>
      <c r="AI6" s="37">
        <v>0.5</v>
      </c>
      <c r="AJ6" s="37">
        <v>0.5</v>
      </c>
      <c r="AK6" s="37">
        <v>0.5</v>
      </c>
      <c r="AL6" s="37">
        <v>0.6</v>
      </c>
      <c r="AM6" s="37">
        <v>0.5</v>
      </c>
      <c r="AN6" s="37">
        <v>0.4</v>
      </c>
      <c r="AO6" s="37">
        <v>0.5</v>
      </c>
      <c r="AP6" s="37">
        <v>0.75</v>
      </c>
      <c r="AQ6" s="37">
        <v>0.6</v>
      </c>
      <c r="AR6" s="37">
        <v>0.6</v>
      </c>
      <c r="AS6" s="37">
        <v>0.88</v>
      </c>
      <c r="AT6" s="37">
        <v>0.13</v>
      </c>
      <c r="AU6" s="37">
        <v>0.5</v>
      </c>
      <c r="AV6" s="37">
        <v>0.4</v>
      </c>
      <c r="AW6" s="37">
        <v>0.38</v>
      </c>
      <c r="AX6" s="37">
        <v>0.47</v>
      </c>
      <c r="AY6" s="37">
        <v>0.4</v>
      </c>
      <c r="AZ6" s="37">
        <v>0.4</v>
      </c>
      <c r="BA6" s="37">
        <v>0.33</v>
      </c>
      <c r="BB6" s="37">
        <v>0.73</v>
      </c>
      <c r="BC6" s="37">
        <v>0.5</v>
      </c>
      <c r="BD6" s="37">
        <v>0.4</v>
      </c>
      <c r="BE6" s="37">
        <v>0.88</v>
      </c>
      <c r="BF6" s="37">
        <v>0.1</v>
      </c>
      <c r="BG6" s="37">
        <v>0</v>
      </c>
      <c r="BH6" s="37">
        <v>0</v>
      </c>
      <c r="BI6" s="37">
        <v>0</v>
      </c>
      <c r="BJ6" s="37">
        <v>0</v>
      </c>
      <c r="BK6" s="37">
        <v>0.5</v>
      </c>
      <c r="BL6" s="37">
        <v>0.4</v>
      </c>
      <c r="BM6" s="37">
        <v>0</v>
      </c>
      <c r="BN6" s="37">
        <v>0.66666666699999999</v>
      </c>
      <c r="BO6" s="37">
        <v>0.5</v>
      </c>
      <c r="BP6" s="37">
        <v>0.4</v>
      </c>
      <c r="BQ6" s="37">
        <v>0.875</v>
      </c>
      <c r="BR6" s="37">
        <v>0.4375</v>
      </c>
      <c r="BS6" s="37">
        <v>0.16666666699999999</v>
      </c>
      <c r="BT6" s="37">
        <v>0.2</v>
      </c>
      <c r="BU6" s="37">
        <v>0.71428571399999996</v>
      </c>
      <c r="BV6" s="37">
        <v>0.49245370372222208</v>
      </c>
      <c r="BW6" s="37">
        <v>0.42814814816666674</v>
      </c>
      <c r="BX6" s="37">
        <v>0.41944444444444451</v>
      </c>
      <c r="BY6" s="37">
        <v>0.57551587300000007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P1000"/>
  <sheetViews>
    <sheetView zoomScale="85" zoomScaleNormal="85" zoomScalePageLayoutView="85" workbookViewId="0">
      <selection activeCell="P32" sqref="P32"/>
    </sheetView>
  </sheetViews>
  <sheetFormatPr baseColWidth="10" defaultColWidth="17.33203125" defaultRowHeight="15" customHeight="1" x14ac:dyDescent="0"/>
  <cols>
    <col min="1" max="26" width="14.5" customWidth="1"/>
  </cols>
  <sheetData>
    <row r="1" spans="1:1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3" t="s">
        <v>17</v>
      </c>
    </row>
    <row r="2" spans="1:16" ht="15.75" hidden="1" customHeight="1">
      <c r="A2" s="4" t="s">
        <v>15</v>
      </c>
      <c r="B2" s="4">
        <v>2006</v>
      </c>
      <c r="C2" s="4" t="s">
        <v>16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-0.37259999999999999</v>
      </c>
      <c r="J2" s="4">
        <v>74.849902439999994</v>
      </c>
      <c r="K2" s="5">
        <v>233582000000</v>
      </c>
      <c r="L2" s="4">
        <v>9.734</v>
      </c>
      <c r="M2" s="4">
        <v>2.1996529749999998</v>
      </c>
      <c r="N2" s="4">
        <v>2.4</v>
      </c>
      <c r="O2" s="8">
        <f t="shared" ref="O2:O181" si="0">N2/100*K2</f>
        <v>5605968000</v>
      </c>
      <c r="P2" s="13">
        <f t="shared" ref="P2:P181" si="1">(I2+2.5)*2</f>
        <v>4.2548000000000004</v>
      </c>
    </row>
    <row r="3" spans="1:16" ht="15.75" hidden="1" customHeight="1">
      <c r="A3" s="4" t="s">
        <v>15</v>
      </c>
      <c r="B3" s="4">
        <v>2007</v>
      </c>
      <c r="C3" s="4" t="s">
        <v>16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-0.37459999999999999</v>
      </c>
      <c r="J3" s="4">
        <v>75.009048780000001</v>
      </c>
      <c r="K3" s="5">
        <v>288833000000</v>
      </c>
      <c r="L3" s="4">
        <v>9.5549999999999997</v>
      </c>
      <c r="M3" s="4">
        <v>2.173863543</v>
      </c>
      <c r="N3" s="4">
        <v>2.0099999999999998</v>
      </c>
      <c r="O3" s="8">
        <f t="shared" si="0"/>
        <v>5805543299.999999</v>
      </c>
      <c r="P3" s="13">
        <f t="shared" si="1"/>
        <v>4.2507999999999999</v>
      </c>
    </row>
    <row r="4" spans="1:16" ht="15.75" hidden="1" customHeight="1">
      <c r="A4" s="4" t="s">
        <v>15</v>
      </c>
      <c r="B4" s="4">
        <v>2008</v>
      </c>
      <c r="C4" s="4" t="s">
        <v>16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-0.4738</v>
      </c>
      <c r="J4" s="4">
        <v>75.166268290000005</v>
      </c>
      <c r="K4" s="5">
        <v>363137000000</v>
      </c>
      <c r="L4" s="4">
        <v>9.3780000000000001</v>
      </c>
      <c r="M4" s="4">
        <v>2.2111501520000001</v>
      </c>
      <c r="N4" s="4">
        <v>2.02</v>
      </c>
      <c r="O4" s="8">
        <f t="shared" si="0"/>
        <v>7335367400</v>
      </c>
      <c r="P4" s="13">
        <f t="shared" si="1"/>
        <v>4.0524000000000004</v>
      </c>
    </row>
    <row r="5" spans="1:16" ht="15.75" hidden="1" customHeight="1">
      <c r="A5" s="4" t="s">
        <v>15</v>
      </c>
      <c r="B5" s="4">
        <v>2009</v>
      </c>
      <c r="C5" s="4" t="s">
        <v>16</v>
      </c>
      <c r="D5" s="4">
        <v>0.5</v>
      </c>
      <c r="E5" s="4">
        <v>0.4</v>
      </c>
      <c r="F5" s="4">
        <v>0.25</v>
      </c>
      <c r="G5" s="4">
        <v>0.71</v>
      </c>
      <c r="H5" s="4">
        <v>0.55000000000000004</v>
      </c>
      <c r="I5" s="4">
        <v>-0.50290000000000001</v>
      </c>
      <c r="J5" s="4">
        <v>75.324560980000001</v>
      </c>
      <c r="K5" s="5">
        <v>334490000000</v>
      </c>
      <c r="L5" s="4">
        <v>9.2050000000000001</v>
      </c>
      <c r="M5" s="4">
        <v>2.4093455549999998</v>
      </c>
      <c r="N5" s="4">
        <v>2.48</v>
      </c>
      <c r="O5" s="8">
        <f t="shared" si="0"/>
        <v>8295352000</v>
      </c>
      <c r="P5" s="13">
        <f t="shared" si="1"/>
        <v>3.9942000000000002</v>
      </c>
    </row>
    <row r="6" spans="1:16" ht="15.75" hidden="1" customHeight="1">
      <c r="A6" s="4" t="s">
        <v>15</v>
      </c>
      <c r="B6" s="4">
        <v>2010</v>
      </c>
      <c r="C6" s="4" t="s">
        <v>16</v>
      </c>
      <c r="D6" s="4">
        <v>0.5</v>
      </c>
      <c r="E6" s="4">
        <v>0.4</v>
      </c>
      <c r="F6" s="4">
        <v>0.25</v>
      </c>
      <c r="G6" s="4">
        <v>0.71</v>
      </c>
      <c r="H6" s="4">
        <v>0.55000000000000004</v>
      </c>
      <c r="I6" s="4">
        <v>-0.41260000000000002</v>
      </c>
      <c r="J6" s="4">
        <v>75.484975610000006</v>
      </c>
      <c r="K6" s="5">
        <v>425916000000</v>
      </c>
      <c r="L6" s="4">
        <v>9.0340000000000007</v>
      </c>
      <c r="M6" s="4">
        <v>2.5626825420000001</v>
      </c>
      <c r="N6" s="4">
        <v>2.66</v>
      </c>
      <c r="O6" s="8">
        <f t="shared" si="0"/>
        <v>11329365600</v>
      </c>
      <c r="P6" s="13">
        <f t="shared" si="1"/>
        <v>4.1748000000000003</v>
      </c>
    </row>
    <row r="7" spans="1:16" ht="15.75" hidden="1" customHeight="1">
      <c r="A7" s="4" t="s">
        <v>15</v>
      </c>
      <c r="B7" s="4">
        <v>2011</v>
      </c>
      <c r="C7" s="4" t="s">
        <v>16</v>
      </c>
      <c r="D7" s="4">
        <v>0.5</v>
      </c>
      <c r="E7" s="4">
        <v>0.4</v>
      </c>
      <c r="F7" s="4">
        <v>0.25</v>
      </c>
      <c r="G7" s="4">
        <v>0.71</v>
      </c>
      <c r="H7" s="4">
        <v>0.55000000000000004</v>
      </c>
      <c r="I7" s="4">
        <v>-0.40210000000000001</v>
      </c>
      <c r="J7" s="4">
        <v>75.649048780000001</v>
      </c>
      <c r="K7" s="5">
        <v>533200000000</v>
      </c>
      <c r="L7" s="4">
        <v>8.8670000000000009</v>
      </c>
      <c r="M7" s="4">
        <v>2.579641579</v>
      </c>
      <c r="N7" s="4">
        <v>2.5299999999999998</v>
      </c>
      <c r="O7" s="8">
        <f t="shared" si="0"/>
        <v>13489960000</v>
      </c>
      <c r="P7" s="13">
        <f t="shared" si="1"/>
        <v>4.1958000000000002</v>
      </c>
    </row>
    <row r="8" spans="1:16" ht="15.75" hidden="1" customHeight="1">
      <c r="A8" s="4" t="s">
        <v>15</v>
      </c>
      <c r="B8" s="4">
        <v>2012</v>
      </c>
      <c r="C8" s="4" t="s">
        <v>16</v>
      </c>
      <c r="D8" s="4">
        <v>0.5</v>
      </c>
      <c r="E8" s="4">
        <v>0.4</v>
      </c>
      <c r="F8" s="4">
        <v>0.25</v>
      </c>
      <c r="G8" s="4">
        <v>0.71</v>
      </c>
      <c r="H8" s="4">
        <v>0.55000000000000004</v>
      </c>
      <c r="I8" s="4">
        <v>-0.49180000000000001</v>
      </c>
      <c r="J8" s="4">
        <v>75.816243900000003</v>
      </c>
      <c r="K8" s="5">
        <v>548935000000</v>
      </c>
      <c r="L8" s="4">
        <v>8.7050000000000001</v>
      </c>
      <c r="M8" s="4">
        <v>2.2740424049999999</v>
      </c>
      <c r="N8" s="4">
        <v>2.25</v>
      </c>
      <c r="O8" s="8">
        <f t="shared" si="0"/>
        <v>12351037500</v>
      </c>
      <c r="P8" s="13">
        <f t="shared" si="1"/>
        <v>4.0164</v>
      </c>
    </row>
    <row r="9" spans="1:16" ht="15.75" hidden="1" customHeight="1">
      <c r="A9" s="4" t="s">
        <v>15</v>
      </c>
      <c r="B9" s="4">
        <v>2013</v>
      </c>
      <c r="C9" s="4" t="s">
        <v>16</v>
      </c>
      <c r="D9" s="4">
        <v>0.5</v>
      </c>
      <c r="E9" s="4">
        <v>0.4</v>
      </c>
      <c r="F9" s="4">
        <v>0.25</v>
      </c>
      <c r="G9" s="4">
        <v>0.71</v>
      </c>
      <c r="H9" s="4">
        <v>0.55000000000000004</v>
      </c>
      <c r="I9" s="4">
        <v>-0.46279999999999999</v>
      </c>
      <c r="J9" s="4">
        <v>75.986097560000005</v>
      </c>
      <c r="K9" s="5">
        <v>554155000000</v>
      </c>
      <c r="L9" s="4">
        <v>8.548</v>
      </c>
      <c r="M9" s="4">
        <v>2.3763348980000001</v>
      </c>
      <c r="N9" s="4">
        <v>2.85</v>
      </c>
      <c r="O9" s="8">
        <f t="shared" si="0"/>
        <v>15793417500</v>
      </c>
      <c r="P9" s="13">
        <f t="shared" si="1"/>
        <v>4.0743999999999998</v>
      </c>
    </row>
    <row r="10" spans="1:16" ht="15.75" hidden="1" customHeight="1">
      <c r="A10" s="4" t="s">
        <v>15</v>
      </c>
      <c r="B10" s="4">
        <v>2014</v>
      </c>
      <c r="C10" s="4" t="s">
        <v>16</v>
      </c>
      <c r="D10" s="4">
        <v>0.5</v>
      </c>
      <c r="E10" s="4">
        <v>0.4</v>
      </c>
      <c r="F10" s="4">
        <v>0.25</v>
      </c>
      <c r="G10" s="4">
        <v>0.71</v>
      </c>
      <c r="H10" s="4">
        <v>0.55000000000000004</v>
      </c>
      <c r="I10" s="4">
        <v>-0.58069999999999999</v>
      </c>
      <c r="J10" s="4">
        <v>76.158609760000004</v>
      </c>
      <c r="K10" s="5">
        <v>529726000000</v>
      </c>
      <c r="L10" s="4">
        <v>8.3960000000000008</v>
      </c>
      <c r="M10" s="4">
        <v>2.2928450900000001</v>
      </c>
      <c r="N10" s="4">
        <v>4.17</v>
      </c>
      <c r="O10" s="8">
        <f t="shared" si="0"/>
        <v>22089574200</v>
      </c>
      <c r="P10" s="13">
        <f t="shared" si="1"/>
        <v>3.8386</v>
      </c>
    </row>
    <row r="11" spans="1:16" ht="15.75" hidden="1" customHeight="1">
      <c r="A11" s="4" t="s">
        <v>15</v>
      </c>
      <c r="B11" s="4">
        <v>2015</v>
      </c>
      <c r="C11" s="4" t="s">
        <v>16</v>
      </c>
      <c r="D11" s="4">
        <v>0.5</v>
      </c>
      <c r="E11" s="4">
        <v>0.4</v>
      </c>
      <c r="F11" s="4">
        <v>0.25</v>
      </c>
      <c r="G11" s="4">
        <v>0.71</v>
      </c>
      <c r="H11" s="4">
        <v>0.55000000000000004</v>
      </c>
      <c r="I11" s="4">
        <v>-0.58689999999999998</v>
      </c>
      <c r="J11" s="4" t="s">
        <v>52</v>
      </c>
      <c r="K11" s="5">
        <v>583169000000</v>
      </c>
      <c r="L11" s="4">
        <v>8.2490000000000006</v>
      </c>
      <c r="M11" s="4">
        <v>2.4380000540000002</v>
      </c>
      <c r="N11" s="4">
        <v>2.74</v>
      </c>
      <c r="O11" s="8">
        <f t="shared" si="0"/>
        <v>15978830600</v>
      </c>
      <c r="P11" s="13">
        <f t="shared" si="1"/>
        <v>3.8262</v>
      </c>
    </row>
    <row r="12" spans="1:16" ht="15.75" hidden="1" customHeight="1">
      <c r="A12" s="4" t="s">
        <v>19</v>
      </c>
      <c r="B12" s="4">
        <v>2006</v>
      </c>
      <c r="C12" s="4" t="s">
        <v>20</v>
      </c>
      <c r="D12" s="4">
        <v>0.33</v>
      </c>
      <c r="E12" s="4">
        <v>0</v>
      </c>
      <c r="F12" s="4">
        <v>0</v>
      </c>
      <c r="G12" s="4">
        <v>0.25</v>
      </c>
      <c r="H12" s="4">
        <v>0.22</v>
      </c>
      <c r="I12" s="4">
        <v>-0.39700000000000002</v>
      </c>
      <c r="J12" s="4">
        <v>64.114951219999995</v>
      </c>
      <c r="K12" s="4">
        <v>11451869165</v>
      </c>
      <c r="L12" s="4">
        <v>35.347999999999999</v>
      </c>
      <c r="M12" s="4">
        <v>2.3732886230000001</v>
      </c>
      <c r="N12" s="4">
        <v>10.37</v>
      </c>
      <c r="O12" s="8">
        <f t="shared" si="0"/>
        <v>1187558832.4104998</v>
      </c>
      <c r="P12" s="13">
        <f t="shared" si="1"/>
        <v>4.2059999999999995</v>
      </c>
    </row>
    <row r="13" spans="1:16" ht="15.75" hidden="1" customHeight="1">
      <c r="A13" s="4" t="s">
        <v>19</v>
      </c>
      <c r="B13" s="4">
        <v>2007</v>
      </c>
      <c r="C13" s="4" t="s">
        <v>20</v>
      </c>
      <c r="D13" s="4">
        <v>0.33</v>
      </c>
      <c r="E13" s="4">
        <v>0</v>
      </c>
      <c r="F13" s="4">
        <v>0</v>
      </c>
      <c r="G13" s="4">
        <v>0.25</v>
      </c>
      <c r="H13" s="4">
        <v>0.22</v>
      </c>
      <c r="I13" s="4">
        <v>-0.35930000000000001</v>
      </c>
      <c r="J13" s="4">
        <v>64.694121949999996</v>
      </c>
      <c r="K13" s="4">
        <v>13120159976</v>
      </c>
      <c r="L13" s="4">
        <v>34.896000000000001</v>
      </c>
      <c r="M13" s="4">
        <v>2.4361337500000002</v>
      </c>
      <c r="N13" s="4">
        <v>11.75</v>
      </c>
      <c r="O13" s="8">
        <f t="shared" si="0"/>
        <v>1541618797.1799998</v>
      </c>
      <c r="P13" s="13">
        <f t="shared" si="1"/>
        <v>4.2813999999999997</v>
      </c>
    </row>
    <row r="14" spans="1:16" ht="15.75" hidden="1" customHeight="1">
      <c r="A14" s="4" t="s">
        <v>19</v>
      </c>
      <c r="B14" s="4">
        <v>2008</v>
      </c>
      <c r="C14" s="4" t="s">
        <v>20</v>
      </c>
      <c r="D14" s="4">
        <v>0.33</v>
      </c>
      <c r="E14" s="4">
        <v>0</v>
      </c>
      <c r="F14" s="4">
        <v>0</v>
      </c>
      <c r="G14" s="4">
        <v>0.25</v>
      </c>
      <c r="H14" s="4">
        <v>0.22</v>
      </c>
      <c r="I14" s="4">
        <v>-0.49170000000000003</v>
      </c>
      <c r="J14" s="4">
        <v>65.27380488</v>
      </c>
      <c r="K14" s="4">
        <v>16674357239</v>
      </c>
      <c r="L14" s="4">
        <v>34.450000000000003</v>
      </c>
      <c r="M14" s="4">
        <v>2.2203567629999998</v>
      </c>
      <c r="N14" s="4">
        <v>10.93</v>
      </c>
      <c r="O14" s="8">
        <f t="shared" si="0"/>
        <v>1822507246.2226999</v>
      </c>
      <c r="P14" s="13">
        <f t="shared" si="1"/>
        <v>4.0166000000000004</v>
      </c>
    </row>
    <row r="15" spans="1:16" ht="15.75" hidden="1" customHeight="1">
      <c r="A15" s="4" t="s">
        <v>19</v>
      </c>
      <c r="B15" s="4">
        <v>2009</v>
      </c>
      <c r="C15" s="4" t="s">
        <v>20</v>
      </c>
      <c r="D15" s="4">
        <v>0.42</v>
      </c>
      <c r="E15" s="4">
        <v>0</v>
      </c>
      <c r="F15" s="4">
        <v>0</v>
      </c>
      <c r="G15" s="4">
        <v>0.25</v>
      </c>
      <c r="H15" s="4">
        <v>0.26</v>
      </c>
      <c r="I15" s="4">
        <v>-0.62839999999999996</v>
      </c>
      <c r="J15" s="4">
        <v>65.847999999999999</v>
      </c>
      <c r="K15" s="4">
        <v>17340028490</v>
      </c>
      <c r="L15" s="4">
        <v>34.009</v>
      </c>
      <c r="M15" s="4">
        <v>2.0629305169999999</v>
      </c>
      <c r="N15" s="4">
        <v>12</v>
      </c>
      <c r="O15" s="8">
        <f t="shared" si="0"/>
        <v>2080803418.8</v>
      </c>
      <c r="P15" s="13">
        <f t="shared" si="1"/>
        <v>3.7431999999999999</v>
      </c>
    </row>
    <row r="16" spans="1:16" ht="15.75" hidden="1" customHeight="1">
      <c r="A16" s="4" t="s">
        <v>19</v>
      </c>
      <c r="B16" s="4">
        <v>2010</v>
      </c>
      <c r="C16" s="4" t="s">
        <v>20</v>
      </c>
      <c r="D16" s="4">
        <v>0.42</v>
      </c>
      <c r="E16" s="4">
        <v>0</v>
      </c>
      <c r="F16" s="4">
        <v>0.4</v>
      </c>
      <c r="G16" s="4">
        <v>0.5</v>
      </c>
      <c r="H16" s="4">
        <v>0.41</v>
      </c>
      <c r="I16" s="4">
        <v>-0.44219999999999998</v>
      </c>
      <c r="J16" s="4">
        <v>66.4077561</v>
      </c>
      <c r="K16" s="4">
        <v>19649692876</v>
      </c>
      <c r="L16" s="4">
        <v>33.573999999999998</v>
      </c>
      <c r="M16" s="4">
        <v>2.3148031009999999</v>
      </c>
      <c r="N16" s="4">
        <v>9.92</v>
      </c>
      <c r="O16" s="8">
        <f t="shared" si="0"/>
        <v>1949249533.2991998</v>
      </c>
      <c r="P16" s="13">
        <f t="shared" si="1"/>
        <v>4.1155999999999997</v>
      </c>
    </row>
    <row r="17" spans="1:16" ht="15.75" hidden="1" customHeight="1">
      <c r="A17" s="4" t="s">
        <v>19</v>
      </c>
      <c r="B17" s="4">
        <v>2011</v>
      </c>
      <c r="C17" s="4" t="s">
        <v>20</v>
      </c>
      <c r="D17" s="4">
        <v>0.42</v>
      </c>
      <c r="E17" s="4">
        <v>0</v>
      </c>
      <c r="F17" s="4">
        <v>0.4</v>
      </c>
      <c r="G17" s="4">
        <v>0.5</v>
      </c>
      <c r="H17" s="4">
        <v>0.41</v>
      </c>
      <c r="I17" s="4">
        <v>-0.53439999999999999</v>
      </c>
      <c r="J17" s="4">
        <v>66.942560979999996</v>
      </c>
      <c r="K17" s="4">
        <v>23963096439</v>
      </c>
      <c r="L17" s="4">
        <v>33.145000000000003</v>
      </c>
      <c r="M17" s="4">
        <v>3.0197959719999998</v>
      </c>
      <c r="N17" s="4">
        <v>12.09</v>
      </c>
      <c r="O17" s="8">
        <f t="shared" si="0"/>
        <v>2897138359.4751</v>
      </c>
      <c r="P17" s="13">
        <f t="shared" si="1"/>
        <v>3.9312</v>
      </c>
    </row>
    <row r="18" spans="1:16" ht="15.75" hidden="1" customHeight="1">
      <c r="A18" s="4" t="s">
        <v>19</v>
      </c>
      <c r="B18" s="4">
        <v>2012</v>
      </c>
      <c r="C18" s="4" t="s">
        <v>20</v>
      </c>
      <c r="D18" s="4">
        <v>0.42</v>
      </c>
      <c r="E18" s="4">
        <v>0</v>
      </c>
      <c r="F18" s="4">
        <v>0.4</v>
      </c>
      <c r="G18" s="4">
        <v>0.5</v>
      </c>
      <c r="H18" s="4">
        <v>0.41</v>
      </c>
      <c r="I18" s="4">
        <v>-0.7097</v>
      </c>
      <c r="J18" s="4">
        <v>67.445463410000002</v>
      </c>
      <c r="K18" s="4">
        <v>27084515195</v>
      </c>
      <c r="L18" s="4">
        <v>32.720999999999997</v>
      </c>
      <c r="M18" s="4">
        <v>3.1437922870000001</v>
      </c>
      <c r="N18" s="4">
        <v>10.8</v>
      </c>
      <c r="O18" s="8">
        <f t="shared" si="0"/>
        <v>2925127641.0600004</v>
      </c>
      <c r="P18" s="13">
        <f t="shared" si="1"/>
        <v>3.5806</v>
      </c>
    </row>
    <row r="19" spans="1:16" ht="15.75" hidden="1" customHeight="1">
      <c r="A19" s="4" t="s">
        <v>19</v>
      </c>
      <c r="B19" s="4">
        <v>2013</v>
      </c>
      <c r="C19" s="4" t="s">
        <v>20</v>
      </c>
      <c r="D19" s="4">
        <v>0.42</v>
      </c>
      <c r="E19" s="4">
        <v>0</v>
      </c>
      <c r="F19" s="4">
        <v>0.4</v>
      </c>
      <c r="G19" s="4">
        <v>0.5</v>
      </c>
      <c r="H19" s="4">
        <v>0.41</v>
      </c>
      <c r="I19" s="4">
        <v>-0.58840000000000003</v>
      </c>
      <c r="J19" s="4">
        <v>67.913439019999998</v>
      </c>
      <c r="K19" s="4">
        <v>30659334298</v>
      </c>
      <c r="L19" s="4">
        <v>32.304000000000002</v>
      </c>
      <c r="M19" s="4">
        <v>3.1043295039999999</v>
      </c>
      <c r="N19" s="4">
        <v>13.53</v>
      </c>
      <c r="O19" s="8">
        <f t="shared" si="0"/>
        <v>4148207930.5194001</v>
      </c>
      <c r="P19" s="13">
        <f t="shared" si="1"/>
        <v>3.8231999999999999</v>
      </c>
    </row>
    <row r="20" spans="1:16" ht="15.75" hidden="1" customHeight="1">
      <c r="A20" s="4" t="s">
        <v>19</v>
      </c>
      <c r="B20" s="4">
        <v>2014</v>
      </c>
      <c r="C20" s="4" t="s">
        <v>20</v>
      </c>
      <c r="D20" s="4">
        <v>0.42</v>
      </c>
      <c r="E20" s="4">
        <v>0</v>
      </c>
      <c r="F20" s="4">
        <v>0.4</v>
      </c>
      <c r="G20" s="4">
        <v>0.5</v>
      </c>
      <c r="H20" s="4">
        <v>0.41</v>
      </c>
      <c r="I20" s="4">
        <v>-0.63929999999999998</v>
      </c>
      <c r="J20" s="4">
        <v>68.343999999999994</v>
      </c>
      <c r="K20" s="4">
        <v>32996237337</v>
      </c>
      <c r="L20" s="4">
        <v>31.893000000000001</v>
      </c>
      <c r="M20" s="4">
        <v>3.2938449379999999</v>
      </c>
      <c r="N20" s="4">
        <v>16.61</v>
      </c>
      <c r="O20" s="8">
        <f t="shared" si="0"/>
        <v>5480675021.6757002</v>
      </c>
      <c r="P20" s="13">
        <f t="shared" si="1"/>
        <v>3.7214</v>
      </c>
    </row>
    <row r="21" spans="1:16" ht="15.75" hidden="1" customHeight="1">
      <c r="A21" s="4" t="s">
        <v>19</v>
      </c>
      <c r="B21" s="4">
        <v>2015</v>
      </c>
      <c r="C21" s="4" t="s">
        <v>20</v>
      </c>
      <c r="D21" s="4">
        <v>0.42</v>
      </c>
      <c r="E21" s="4">
        <v>0</v>
      </c>
      <c r="F21" s="4">
        <v>0.4</v>
      </c>
      <c r="G21" s="4">
        <v>0.5</v>
      </c>
      <c r="H21" s="4">
        <v>0.41</v>
      </c>
      <c r="I21" s="4">
        <v>-0.68340000000000001</v>
      </c>
      <c r="J21" s="4" t="s">
        <v>52</v>
      </c>
      <c r="K21" s="4">
        <v>32997684515</v>
      </c>
      <c r="L21" s="4">
        <v>31.488</v>
      </c>
      <c r="M21" s="4">
        <v>2.5614255109999999</v>
      </c>
      <c r="N21" s="4">
        <v>13.75</v>
      </c>
      <c r="O21" s="8">
        <f t="shared" si="0"/>
        <v>4537181620.8125</v>
      </c>
      <c r="P21" s="13">
        <f t="shared" si="1"/>
        <v>3.6332</v>
      </c>
    </row>
    <row r="22" spans="1:16" ht="15.75" hidden="1" customHeight="1">
      <c r="A22" s="4" t="s">
        <v>21</v>
      </c>
      <c r="B22" s="4">
        <v>2006</v>
      </c>
      <c r="C22" s="4" t="s">
        <v>22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-0.13589999999999999</v>
      </c>
      <c r="J22" s="4">
        <v>72.131731709999997</v>
      </c>
      <c r="K22" s="5">
        <v>1107640000000</v>
      </c>
      <c r="L22" s="4">
        <v>16.856999999999999</v>
      </c>
      <c r="M22" s="4">
        <v>2.9044439959999999</v>
      </c>
      <c r="N22" s="4">
        <v>1.1399999999999999</v>
      </c>
      <c r="O22" s="8">
        <f t="shared" si="0"/>
        <v>12627095999.999998</v>
      </c>
      <c r="P22" s="13">
        <f t="shared" si="1"/>
        <v>4.7282000000000002</v>
      </c>
    </row>
    <row r="23" spans="1:16" ht="15.75" hidden="1" customHeight="1">
      <c r="A23" s="4" t="s">
        <v>21</v>
      </c>
      <c r="B23" s="4">
        <v>2007</v>
      </c>
      <c r="C23" s="4" t="s">
        <v>22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-0.11890000000000001</v>
      </c>
      <c r="J23" s="4">
        <v>72.414829269999998</v>
      </c>
      <c r="K23" s="5">
        <v>1397080000000</v>
      </c>
      <c r="L23" s="4">
        <v>16.552</v>
      </c>
      <c r="M23" s="4">
        <v>3.1431462309999998</v>
      </c>
      <c r="N23" s="4">
        <v>1.2</v>
      </c>
      <c r="O23" s="8">
        <f t="shared" si="0"/>
        <v>16764960000</v>
      </c>
      <c r="P23" s="13">
        <f t="shared" si="1"/>
        <v>4.7622</v>
      </c>
    </row>
    <row r="24" spans="1:16" ht="15.75" hidden="1" customHeight="1">
      <c r="A24" s="4" t="s">
        <v>21</v>
      </c>
      <c r="B24" s="4">
        <v>2008</v>
      </c>
      <c r="C24" s="4" t="s">
        <v>22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-2.4799999999999999E-2</v>
      </c>
      <c r="J24" s="4">
        <v>72.695414630000002</v>
      </c>
      <c r="K24" s="5">
        <v>1695820000000</v>
      </c>
      <c r="L24" s="4">
        <v>16.251000000000001</v>
      </c>
      <c r="M24" s="4">
        <v>3.8139071530000002</v>
      </c>
      <c r="N24" s="4">
        <v>1.1200000000000001</v>
      </c>
      <c r="O24" s="8">
        <f t="shared" si="0"/>
        <v>18993184000.000004</v>
      </c>
      <c r="P24" s="13">
        <f t="shared" si="1"/>
        <v>4.9504000000000001</v>
      </c>
    </row>
    <row r="25" spans="1:16" ht="15.75" hidden="1" customHeight="1">
      <c r="A25" s="4" t="s">
        <v>21</v>
      </c>
      <c r="B25" s="4">
        <v>2009</v>
      </c>
      <c r="C25" s="4" t="s">
        <v>22</v>
      </c>
      <c r="D25" s="4">
        <v>0.25</v>
      </c>
      <c r="E25" s="4">
        <v>0.33</v>
      </c>
      <c r="F25" s="4">
        <v>0</v>
      </c>
      <c r="G25" s="4">
        <v>0.63</v>
      </c>
      <c r="H25" s="4">
        <v>0.34</v>
      </c>
      <c r="I25" s="4">
        <v>-0.1222</v>
      </c>
      <c r="J25" s="4">
        <v>72.978024390000002</v>
      </c>
      <c r="K25" s="5">
        <v>1667020000000</v>
      </c>
      <c r="L25" s="4">
        <v>15.956</v>
      </c>
      <c r="M25" s="4">
        <v>3.5882999309999999</v>
      </c>
      <c r="N25" s="4">
        <v>1.19</v>
      </c>
      <c r="O25" s="8">
        <f t="shared" si="0"/>
        <v>19837538000</v>
      </c>
      <c r="P25" s="13">
        <f t="shared" si="1"/>
        <v>4.7556000000000003</v>
      </c>
    </row>
    <row r="26" spans="1:16" ht="15.75" hidden="1" customHeight="1">
      <c r="A26" s="4" t="s">
        <v>21</v>
      </c>
      <c r="B26" s="4">
        <v>2010</v>
      </c>
      <c r="C26" s="4" t="s">
        <v>22</v>
      </c>
      <c r="D26" s="4">
        <v>0.63</v>
      </c>
      <c r="E26" s="4">
        <v>0.5</v>
      </c>
      <c r="F26" s="4">
        <v>0.4</v>
      </c>
      <c r="G26" s="4">
        <v>0.88</v>
      </c>
      <c r="H26" s="4">
        <v>0.69</v>
      </c>
      <c r="I26" s="5">
        <v>1E-4</v>
      </c>
      <c r="J26" s="4">
        <v>73.264146339999996</v>
      </c>
      <c r="K26" s="5">
        <v>2208870000000</v>
      </c>
      <c r="L26" s="4">
        <v>15.664999999999999</v>
      </c>
      <c r="M26" s="4">
        <v>3.521275938</v>
      </c>
      <c r="N26" s="4">
        <v>2.48</v>
      </c>
      <c r="O26" s="8">
        <f t="shared" si="0"/>
        <v>54779976000</v>
      </c>
      <c r="P26" s="13">
        <f t="shared" si="1"/>
        <v>5.0002000000000004</v>
      </c>
    </row>
    <row r="27" spans="1:16" ht="15.75" hidden="1" customHeight="1">
      <c r="A27" s="4" t="s">
        <v>21</v>
      </c>
      <c r="B27" s="4">
        <v>2011</v>
      </c>
      <c r="C27" s="4" t="s">
        <v>22</v>
      </c>
      <c r="D27" s="4">
        <v>0.63</v>
      </c>
      <c r="E27" s="4">
        <v>0.5</v>
      </c>
      <c r="F27" s="4">
        <v>0.4</v>
      </c>
      <c r="G27" s="4">
        <v>0.88</v>
      </c>
      <c r="H27" s="4">
        <v>0.69</v>
      </c>
      <c r="I27" s="4">
        <v>0.14940000000000001</v>
      </c>
      <c r="J27" s="4">
        <v>73.552341459999994</v>
      </c>
      <c r="K27" s="5">
        <v>2614570000000</v>
      </c>
      <c r="L27" s="4">
        <v>15.377000000000001</v>
      </c>
      <c r="M27" s="4">
        <v>3.736585823</v>
      </c>
      <c r="N27" s="4">
        <v>1.45</v>
      </c>
      <c r="O27" s="8">
        <f t="shared" si="0"/>
        <v>37911265000</v>
      </c>
      <c r="P27" s="13">
        <f t="shared" si="1"/>
        <v>5.2988</v>
      </c>
    </row>
    <row r="28" spans="1:16" ht="15.75" hidden="1" customHeight="1">
      <c r="A28" s="4" t="s">
        <v>21</v>
      </c>
      <c r="B28" s="4">
        <v>2012</v>
      </c>
      <c r="C28" s="4" t="s">
        <v>22</v>
      </c>
      <c r="D28" s="4">
        <v>0.63</v>
      </c>
      <c r="E28" s="4">
        <v>0.5</v>
      </c>
      <c r="F28" s="4">
        <v>0.4</v>
      </c>
      <c r="G28" s="4">
        <v>0.88</v>
      </c>
      <c r="H28" s="4">
        <v>0.69</v>
      </c>
      <c r="I28" s="4">
        <v>-6.7599999999999993E-2</v>
      </c>
      <c r="J28" s="4">
        <v>73.839585369999995</v>
      </c>
      <c r="K28" s="5">
        <v>2460660000000</v>
      </c>
      <c r="L28" s="4">
        <v>15.099</v>
      </c>
      <c r="M28" s="4">
        <v>3.7506258360000002</v>
      </c>
      <c r="N28" s="4">
        <v>1.48</v>
      </c>
      <c r="O28" s="8">
        <f t="shared" si="0"/>
        <v>36417768000</v>
      </c>
      <c r="P28" s="13">
        <f t="shared" si="1"/>
        <v>4.8647999999999998</v>
      </c>
    </row>
    <row r="29" spans="1:16" ht="15.75" hidden="1" customHeight="1">
      <c r="A29" s="4" t="s">
        <v>21</v>
      </c>
      <c r="B29" s="4">
        <v>2013</v>
      </c>
      <c r="C29" s="4" t="s">
        <v>22</v>
      </c>
      <c r="D29" s="4">
        <v>0.63</v>
      </c>
      <c r="E29" s="4">
        <v>0.5</v>
      </c>
      <c r="F29" s="4">
        <v>0.4</v>
      </c>
      <c r="G29" s="4">
        <v>0.88</v>
      </c>
      <c r="H29" s="4">
        <v>0.69</v>
      </c>
      <c r="I29" s="4">
        <v>-0.1169</v>
      </c>
      <c r="J29" s="4">
        <v>74.122439020000002</v>
      </c>
      <c r="K29" s="5">
        <v>2465770000000</v>
      </c>
      <c r="L29" s="4">
        <v>14.829000000000001</v>
      </c>
      <c r="M29" s="4">
        <v>3.8672258030000002</v>
      </c>
      <c r="N29" s="4">
        <v>1.54</v>
      </c>
      <c r="O29" s="8">
        <f t="shared" si="0"/>
        <v>37972858000</v>
      </c>
      <c r="P29" s="13">
        <f t="shared" si="1"/>
        <v>4.7661999999999995</v>
      </c>
    </row>
    <row r="30" spans="1:16" ht="15.75" hidden="1" customHeight="1">
      <c r="A30" s="4" t="s">
        <v>21</v>
      </c>
      <c r="B30" s="4">
        <v>2014</v>
      </c>
      <c r="C30" s="4" t="s">
        <v>22</v>
      </c>
      <c r="D30" s="4">
        <v>0.63</v>
      </c>
      <c r="E30" s="4">
        <v>0.5</v>
      </c>
      <c r="F30" s="4">
        <v>0.4</v>
      </c>
      <c r="G30" s="4">
        <v>0.88</v>
      </c>
      <c r="H30" s="4">
        <v>0.69</v>
      </c>
      <c r="I30" s="4">
        <v>-0.37969999999999998</v>
      </c>
      <c r="J30" s="4">
        <v>74.401878049999993</v>
      </c>
      <c r="K30" s="5">
        <v>2417050000000</v>
      </c>
      <c r="L30" s="4">
        <v>14.567</v>
      </c>
      <c r="M30" s="4">
        <v>3.5531584129999998</v>
      </c>
      <c r="N30" s="4">
        <v>1.69</v>
      </c>
      <c r="O30" s="8">
        <f t="shared" si="0"/>
        <v>40848144999.999992</v>
      </c>
      <c r="P30" s="13">
        <f t="shared" si="1"/>
        <v>4.2405999999999997</v>
      </c>
    </row>
    <row r="31" spans="1:16" ht="15.75" hidden="1" customHeight="1">
      <c r="A31" s="4" t="s">
        <v>21</v>
      </c>
      <c r="B31" s="4">
        <v>2015</v>
      </c>
      <c r="C31" s="4" t="s">
        <v>22</v>
      </c>
      <c r="D31" s="4">
        <v>0.63</v>
      </c>
      <c r="E31" s="4">
        <v>0.67</v>
      </c>
      <c r="F31" s="4">
        <v>0.4</v>
      </c>
      <c r="G31" s="4">
        <v>0.88</v>
      </c>
      <c r="H31" s="4">
        <v>0.72</v>
      </c>
      <c r="I31" s="4">
        <v>-0.43269999999999997</v>
      </c>
      <c r="J31" s="4" t="s">
        <v>52</v>
      </c>
      <c r="K31" s="5">
        <v>1774720000000</v>
      </c>
      <c r="L31" s="4">
        <v>14.313000000000001</v>
      </c>
      <c r="M31" s="4">
        <v>3.3804923869999999</v>
      </c>
      <c r="N31" s="4">
        <v>1.97</v>
      </c>
      <c r="O31" s="8">
        <f t="shared" si="0"/>
        <v>34961984000</v>
      </c>
      <c r="P31" s="13">
        <f t="shared" si="1"/>
        <v>4.1345999999999998</v>
      </c>
    </row>
    <row r="32" spans="1:16" ht="15.75" customHeight="1">
      <c r="A32" s="4" t="s">
        <v>24</v>
      </c>
      <c r="B32" s="4">
        <v>2006</v>
      </c>
      <c r="C32" s="4" t="s">
        <v>25</v>
      </c>
      <c r="D32" s="4">
        <v>0.31</v>
      </c>
      <c r="E32" s="4">
        <v>0.33</v>
      </c>
      <c r="F32" s="4">
        <v>0.25</v>
      </c>
      <c r="G32" s="4">
        <v>0.75</v>
      </c>
      <c r="H32" s="4">
        <v>0.45</v>
      </c>
      <c r="I32" s="4">
        <v>1.4298999999999999</v>
      </c>
      <c r="J32" s="4">
        <v>78.979170730000007</v>
      </c>
      <c r="K32" s="5">
        <v>154671000000</v>
      </c>
      <c r="L32" s="4">
        <v>12.311</v>
      </c>
      <c r="M32" s="4">
        <v>3.9924821860000002</v>
      </c>
      <c r="N32" s="4">
        <v>2.87</v>
      </c>
      <c r="O32" s="8">
        <f t="shared" si="0"/>
        <v>4439057700</v>
      </c>
      <c r="P32" s="13">
        <f t="shared" si="1"/>
        <v>7.8597999999999999</v>
      </c>
    </row>
    <row r="33" spans="1:16" ht="15.75" customHeight="1">
      <c r="A33" s="4" t="s">
        <v>24</v>
      </c>
      <c r="B33" s="4">
        <v>2007</v>
      </c>
      <c r="C33" s="4" t="s">
        <v>25</v>
      </c>
      <c r="D33" s="4">
        <v>0.31</v>
      </c>
      <c r="E33" s="4">
        <v>0.33</v>
      </c>
      <c r="F33" s="4">
        <v>0.25</v>
      </c>
      <c r="G33" s="4">
        <v>0.75</v>
      </c>
      <c r="H33" s="4">
        <v>0.45</v>
      </c>
      <c r="I33" s="4">
        <v>1.3434999999999999</v>
      </c>
      <c r="J33" s="4">
        <v>79.313536589999998</v>
      </c>
      <c r="K33" s="5">
        <v>173081000000</v>
      </c>
      <c r="L33" s="4">
        <v>12.074</v>
      </c>
      <c r="M33" s="4">
        <v>4.2470039220000002</v>
      </c>
      <c r="N33" s="4">
        <v>3.07</v>
      </c>
      <c r="O33" s="8">
        <f t="shared" si="0"/>
        <v>5313586700</v>
      </c>
      <c r="P33" s="13">
        <f t="shared" si="1"/>
        <v>7.6869999999999994</v>
      </c>
    </row>
    <row r="34" spans="1:16" ht="15.75" customHeight="1">
      <c r="A34" s="4" t="s">
        <v>24</v>
      </c>
      <c r="B34" s="4">
        <v>2008</v>
      </c>
      <c r="C34" s="4" t="s">
        <v>25</v>
      </c>
      <c r="D34" s="4">
        <v>0.31</v>
      </c>
      <c r="E34" s="4">
        <v>0.33</v>
      </c>
      <c r="F34" s="4">
        <v>0.25</v>
      </c>
      <c r="G34" s="4">
        <v>0.75</v>
      </c>
      <c r="H34" s="4">
        <v>0.45</v>
      </c>
      <c r="I34" s="4">
        <v>1.3277000000000001</v>
      </c>
      <c r="J34" s="4">
        <v>79.640902440000005</v>
      </c>
      <c r="K34" s="5">
        <v>179627000000</v>
      </c>
      <c r="L34" s="4">
        <v>11.845000000000001</v>
      </c>
      <c r="M34" s="4">
        <v>4.4993218830000004</v>
      </c>
      <c r="N34" s="4">
        <v>3.61</v>
      </c>
      <c r="O34" s="8">
        <f t="shared" si="0"/>
        <v>6484534700</v>
      </c>
      <c r="P34" s="13">
        <f t="shared" si="1"/>
        <v>7.6554000000000002</v>
      </c>
    </row>
    <row r="35" spans="1:16" ht="15.75" customHeight="1">
      <c r="A35" s="4" t="s">
        <v>24</v>
      </c>
      <c r="B35" s="4">
        <v>2009</v>
      </c>
      <c r="C35" s="4" t="s">
        <v>25</v>
      </c>
      <c r="D35" s="4">
        <v>0.31</v>
      </c>
      <c r="E35" s="4">
        <v>0.67</v>
      </c>
      <c r="F35" s="4">
        <v>0.5</v>
      </c>
      <c r="G35" s="4">
        <v>0.75</v>
      </c>
      <c r="H35" s="4">
        <v>0.55000000000000004</v>
      </c>
      <c r="I35" s="4">
        <v>1.3516999999999999</v>
      </c>
      <c r="J35" s="4">
        <v>79.960804879999998</v>
      </c>
      <c r="K35" s="5">
        <v>171957000000</v>
      </c>
      <c r="L35" s="4">
        <v>11.625</v>
      </c>
      <c r="M35" s="4">
        <v>4.7091890320000003</v>
      </c>
      <c r="N35" s="4">
        <v>4.4400000000000004</v>
      </c>
      <c r="O35" s="8">
        <f t="shared" si="0"/>
        <v>7634890800</v>
      </c>
      <c r="P35" s="13">
        <f t="shared" si="1"/>
        <v>7.7034000000000002</v>
      </c>
    </row>
    <row r="36" spans="1:16" ht="15.75" customHeight="1">
      <c r="A36" s="4" t="s">
        <v>24</v>
      </c>
      <c r="B36" s="4">
        <v>2010</v>
      </c>
      <c r="C36" s="4" t="s">
        <v>25</v>
      </c>
      <c r="D36" s="4">
        <v>0.31</v>
      </c>
      <c r="E36" s="4">
        <v>0.67</v>
      </c>
      <c r="F36" s="4">
        <v>0.5</v>
      </c>
      <c r="G36" s="4">
        <v>0.75</v>
      </c>
      <c r="H36" s="4">
        <v>0.55000000000000004</v>
      </c>
      <c r="I36" s="4">
        <v>1.4856</v>
      </c>
      <c r="J36" s="4">
        <v>80.275804879999995</v>
      </c>
      <c r="K36" s="5">
        <v>217538000000</v>
      </c>
      <c r="L36" s="4">
        <v>11.414</v>
      </c>
      <c r="M36" s="4">
        <v>5.363317383</v>
      </c>
      <c r="N36" s="4">
        <v>3.94</v>
      </c>
      <c r="O36" s="8">
        <f t="shared" si="0"/>
        <v>8570997199.999999</v>
      </c>
      <c r="P36" s="13">
        <f t="shared" si="1"/>
        <v>7.9711999999999996</v>
      </c>
    </row>
    <row r="37" spans="1:16" ht="15.75" customHeight="1">
      <c r="A37" s="4" t="s">
        <v>24</v>
      </c>
      <c r="B37" s="4">
        <v>2011</v>
      </c>
      <c r="C37" s="4" t="s">
        <v>25</v>
      </c>
      <c r="D37" s="4">
        <v>0.31</v>
      </c>
      <c r="E37" s="4">
        <v>0.67</v>
      </c>
      <c r="F37" s="4">
        <v>0.5</v>
      </c>
      <c r="G37" s="4">
        <v>0.75</v>
      </c>
      <c r="H37" s="4">
        <v>0.55000000000000004</v>
      </c>
      <c r="I37" s="4">
        <v>1.5227999999999999</v>
      </c>
      <c r="J37" s="4">
        <v>80.586975609999996</v>
      </c>
      <c r="K37" s="5">
        <v>250832000000</v>
      </c>
      <c r="L37" s="4">
        <v>11.21</v>
      </c>
      <c r="M37" s="4">
        <v>5.4673900299999998</v>
      </c>
      <c r="N37" s="4">
        <v>4.09</v>
      </c>
      <c r="O37" s="8">
        <f t="shared" si="0"/>
        <v>10259028800</v>
      </c>
      <c r="P37" s="13">
        <f t="shared" si="1"/>
        <v>8.0456000000000003</v>
      </c>
    </row>
    <row r="38" spans="1:16" ht="15.75" customHeight="1">
      <c r="A38" s="4" t="s">
        <v>24</v>
      </c>
      <c r="B38" s="4">
        <v>2012</v>
      </c>
      <c r="C38" s="4" t="s">
        <v>25</v>
      </c>
      <c r="D38" s="4">
        <v>0.31</v>
      </c>
      <c r="E38" s="4">
        <v>0.67</v>
      </c>
      <c r="F38" s="4">
        <v>0.5</v>
      </c>
      <c r="G38" s="4">
        <v>0.75</v>
      </c>
      <c r="H38" s="4">
        <v>0.55000000000000004</v>
      </c>
      <c r="I38" s="4">
        <v>1.573</v>
      </c>
      <c r="J38" s="4">
        <v>80.894853659999995</v>
      </c>
      <c r="K38" s="5">
        <v>265232000000</v>
      </c>
      <c r="L38" s="4">
        <v>11.013999999999999</v>
      </c>
      <c r="M38" s="4">
        <v>5.318310318</v>
      </c>
      <c r="N38" s="4">
        <v>4</v>
      </c>
      <c r="O38" s="8">
        <f t="shared" si="0"/>
        <v>10609280000</v>
      </c>
      <c r="P38" s="13">
        <f t="shared" si="1"/>
        <v>8.1460000000000008</v>
      </c>
    </row>
    <row r="39" spans="1:16" ht="15.75" customHeight="1">
      <c r="A39" s="4" t="s">
        <v>24</v>
      </c>
      <c r="B39" s="4">
        <v>2013</v>
      </c>
      <c r="C39" s="4" t="s">
        <v>25</v>
      </c>
      <c r="D39" s="4">
        <v>0.31</v>
      </c>
      <c r="E39" s="4">
        <v>0.67</v>
      </c>
      <c r="F39" s="4">
        <v>0.5</v>
      </c>
      <c r="G39" s="4">
        <v>0.75</v>
      </c>
      <c r="H39" s="4">
        <v>0.55000000000000004</v>
      </c>
      <c r="I39" s="4">
        <v>1.5318000000000001</v>
      </c>
      <c r="J39" s="4">
        <v>81.19792683</v>
      </c>
      <c r="K39" s="5">
        <v>277079000000</v>
      </c>
      <c r="L39" s="4">
        <v>10.824999999999999</v>
      </c>
      <c r="M39" s="4">
        <v>5.2887643500000001</v>
      </c>
      <c r="N39" s="4">
        <v>3.66</v>
      </c>
      <c r="O39" s="8">
        <f t="shared" si="0"/>
        <v>10141091400</v>
      </c>
      <c r="P39" s="13">
        <f t="shared" si="1"/>
        <v>8.063600000000001</v>
      </c>
    </row>
    <row r="40" spans="1:16" ht="15.75" customHeight="1">
      <c r="A40" s="4" t="s">
        <v>24</v>
      </c>
      <c r="B40" s="4">
        <v>2014</v>
      </c>
      <c r="C40" s="4" t="s">
        <v>25</v>
      </c>
      <c r="D40" s="4">
        <v>0.31</v>
      </c>
      <c r="E40" s="4">
        <v>0.67</v>
      </c>
      <c r="F40" s="4">
        <v>0.5</v>
      </c>
      <c r="G40" s="4">
        <v>0.75</v>
      </c>
      <c r="H40" s="4">
        <v>0.55000000000000004</v>
      </c>
      <c r="I40" s="4">
        <v>1.4787999999999999</v>
      </c>
      <c r="J40" s="4">
        <v>81.496195119999996</v>
      </c>
      <c r="K40" s="5">
        <v>258733000000</v>
      </c>
      <c r="L40" s="4">
        <v>10.644</v>
      </c>
      <c r="M40" s="4">
        <v>5.2127880199999996</v>
      </c>
      <c r="N40" s="4">
        <v>3.82</v>
      </c>
      <c r="O40" s="8">
        <f t="shared" si="0"/>
        <v>9883600600</v>
      </c>
      <c r="P40" s="13">
        <f t="shared" si="1"/>
        <v>7.9575999999999993</v>
      </c>
    </row>
    <row r="41" spans="1:16" ht="15.75" customHeight="1">
      <c r="A41" s="4" t="s">
        <v>24</v>
      </c>
      <c r="B41" s="4">
        <v>2015</v>
      </c>
      <c r="C41" s="4" t="s">
        <v>25</v>
      </c>
      <c r="D41" s="4">
        <v>0.31</v>
      </c>
      <c r="E41" s="4">
        <v>0.67</v>
      </c>
      <c r="F41" s="4">
        <v>0.5</v>
      </c>
      <c r="G41" s="4">
        <v>0.75</v>
      </c>
      <c r="H41" s="4">
        <v>0.55000000000000004</v>
      </c>
      <c r="I41" s="4">
        <v>1.2587999999999999</v>
      </c>
      <c r="J41" s="4" t="s">
        <v>52</v>
      </c>
      <c r="K41" s="5">
        <v>240796000000</v>
      </c>
      <c r="L41" s="4">
        <v>10.47</v>
      </c>
      <c r="M41" s="4">
        <v>5.0324128249999998</v>
      </c>
      <c r="N41" s="4">
        <v>4.29</v>
      </c>
      <c r="O41" s="8">
        <f t="shared" si="0"/>
        <v>10330148400</v>
      </c>
      <c r="P41" s="13">
        <f t="shared" si="1"/>
        <v>7.5175999999999998</v>
      </c>
    </row>
    <row r="42" spans="1:16" ht="15.75" hidden="1" customHeight="1">
      <c r="A42" s="4" t="s">
        <v>26</v>
      </c>
      <c r="B42" s="4">
        <v>2006</v>
      </c>
      <c r="C42" s="4" t="s">
        <v>27</v>
      </c>
      <c r="D42" s="4">
        <v>7.0000000000000007E-2</v>
      </c>
      <c r="E42" s="4">
        <v>0</v>
      </c>
      <c r="F42" s="4">
        <v>0</v>
      </c>
      <c r="G42" s="4">
        <v>0</v>
      </c>
      <c r="H42" s="4">
        <v>0.03</v>
      </c>
      <c r="I42" s="4">
        <v>-9.9400000000000002E-2</v>
      </c>
      <c r="J42" s="4">
        <v>72.491439020000001</v>
      </c>
      <c r="K42" s="5">
        <v>162590000000</v>
      </c>
      <c r="L42" s="4">
        <v>26.123999999999999</v>
      </c>
      <c r="M42" s="4">
        <v>3.5296453689999998</v>
      </c>
      <c r="N42" s="4">
        <v>1.42</v>
      </c>
      <c r="O42" s="8">
        <f t="shared" si="0"/>
        <v>2308778000</v>
      </c>
      <c r="P42" s="13">
        <f t="shared" si="1"/>
        <v>4.8011999999999997</v>
      </c>
    </row>
    <row r="43" spans="1:16" ht="15.75" hidden="1" customHeight="1">
      <c r="A43" s="4" t="s">
        <v>26</v>
      </c>
      <c r="B43" s="4">
        <v>2007</v>
      </c>
      <c r="C43" s="4" t="s">
        <v>27</v>
      </c>
      <c r="D43" s="4">
        <v>7.0000000000000007E-2</v>
      </c>
      <c r="E43" s="4">
        <v>0</v>
      </c>
      <c r="F43" s="4">
        <v>0.25</v>
      </c>
      <c r="G43" s="4">
        <v>0</v>
      </c>
      <c r="H43" s="4">
        <v>7.0000000000000007E-2</v>
      </c>
      <c r="I43" s="4">
        <v>-0.1913</v>
      </c>
      <c r="J43" s="4">
        <v>72.705512200000001</v>
      </c>
      <c r="K43" s="5">
        <v>207416000000</v>
      </c>
      <c r="L43" s="4">
        <v>25.831</v>
      </c>
      <c r="M43" s="4">
        <v>3.8112040129999998</v>
      </c>
      <c r="N43" s="4">
        <v>1.93</v>
      </c>
      <c r="O43" s="8">
        <f t="shared" si="0"/>
        <v>4003128799.9999995</v>
      </c>
      <c r="P43" s="13">
        <f t="shared" si="1"/>
        <v>4.6173999999999999</v>
      </c>
    </row>
    <row r="44" spans="1:16" ht="15.75" hidden="1" customHeight="1">
      <c r="A44" s="4" t="s">
        <v>26</v>
      </c>
      <c r="B44" s="4">
        <v>2008</v>
      </c>
      <c r="C44" s="4" t="s">
        <v>27</v>
      </c>
      <c r="D44" s="4">
        <v>7.0000000000000007E-2</v>
      </c>
      <c r="E44" s="4">
        <v>0</v>
      </c>
      <c r="F44" s="4">
        <v>0.25</v>
      </c>
      <c r="G44" s="4">
        <v>0</v>
      </c>
      <c r="H44" s="4">
        <v>7.0000000000000007E-2</v>
      </c>
      <c r="I44" s="4">
        <v>-0.21890000000000001</v>
      </c>
      <c r="J44" s="4">
        <v>72.907170730000004</v>
      </c>
      <c r="K44" s="5">
        <v>243982000000</v>
      </c>
      <c r="L44" s="4">
        <v>25.54</v>
      </c>
      <c r="M44" s="4">
        <v>4.0812092839999998</v>
      </c>
      <c r="N44" s="4">
        <v>2.17</v>
      </c>
      <c r="O44" s="8">
        <f t="shared" si="0"/>
        <v>5294409400</v>
      </c>
      <c r="P44" s="13">
        <f t="shared" si="1"/>
        <v>4.5621999999999998</v>
      </c>
    </row>
    <row r="45" spans="1:16" ht="15.75" hidden="1" customHeight="1">
      <c r="A45" s="4" t="s">
        <v>26</v>
      </c>
      <c r="B45" s="4">
        <v>2009</v>
      </c>
      <c r="C45" s="4" t="s">
        <v>27</v>
      </c>
      <c r="D45" s="4">
        <v>0.27</v>
      </c>
      <c r="E45" s="4">
        <v>0.33</v>
      </c>
      <c r="F45" s="4">
        <v>0.5</v>
      </c>
      <c r="G45" s="4">
        <v>0</v>
      </c>
      <c r="H45" s="4">
        <v>0.27</v>
      </c>
      <c r="I45" s="4">
        <v>-0.30380000000000001</v>
      </c>
      <c r="J45" s="4">
        <v>73.096951219999994</v>
      </c>
      <c r="K45" s="5">
        <v>233822000000</v>
      </c>
      <c r="L45" s="4">
        <v>25.251000000000001</v>
      </c>
      <c r="M45" s="4">
        <v>3.6379564100000001</v>
      </c>
      <c r="N45" s="4">
        <v>2.25</v>
      </c>
      <c r="O45" s="8">
        <f t="shared" si="0"/>
        <v>5260995000</v>
      </c>
      <c r="P45" s="13">
        <f t="shared" si="1"/>
        <v>4.3924000000000003</v>
      </c>
    </row>
    <row r="46" spans="1:16" ht="15.75" hidden="1" customHeight="1">
      <c r="A46" s="4" t="s">
        <v>26</v>
      </c>
      <c r="B46" s="4">
        <v>2010</v>
      </c>
      <c r="C46" s="4" t="s">
        <v>27</v>
      </c>
      <c r="D46" s="4">
        <v>0.27</v>
      </c>
      <c r="E46" s="4">
        <v>0.33</v>
      </c>
      <c r="F46" s="4">
        <v>0.5</v>
      </c>
      <c r="G46" s="4">
        <v>0</v>
      </c>
      <c r="H46" s="4">
        <v>0.27</v>
      </c>
      <c r="I46" s="4">
        <v>-0.41039999999999999</v>
      </c>
      <c r="J46" s="4">
        <v>73.277853660000005</v>
      </c>
      <c r="K46" s="5">
        <v>287018000000</v>
      </c>
      <c r="L46" s="4">
        <v>24.963999999999999</v>
      </c>
      <c r="M46" s="4">
        <v>3.4830269380000001</v>
      </c>
      <c r="N46" s="4">
        <v>2.08</v>
      </c>
      <c r="O46" s="8">
        <f t="shared" si="0"/>
        <v>5969974400</v>
      </c>
      <c r="P46" s="13">
        <f t="shared" si="1"/>
        <v>4.1791999999999998</v>
      </c>
    </row>
    <row r="47" spans="1:16" ht="15.75" hidden="1" customHeight="1">
      <c r="A47" s="4" t="s">
        <v>26</v>
      </c>
      <c r="B47" s="4">
        <v>2011</v>
      </c>
      <c r="C47" s="4" t="s">
        <v>27</v>
      </c>
      <c r="D47" s="4">
        <v>0.67</v>
      </c>
      <c r="E47" s="4">
        <v>0.67</v>
      </c>
      <c r="F47" s="4">
        <v>0.75</v>
      </c>
      <c r="G47" s="4">
        <v>0.75</v>
      </c>
      <c r="H47" s="4">
        <v>0.77</v>
      </c>
      <c r="I47" s="4">
        <v>-0.30149999999999999</v>
      </c>
      <c r="J47" s="4">
        <v>73.454804879999998</v>
      </c>
      <c r="K47" s="5">
        <v>335415000000</v>
      </c>
      <c r="L47" s="4">
        <v>24.678999999999998</v>
      </c>
      <c r="M47" s="4">
        <v>3.5037926740000001</v>
      </c>
      <c r="N47" s="4">
        <v>2.41</v>
      </c>
      <c r="O47" s="8">
        <f t="shared" si="0"/>
        <v>8083501500</v>
      </c>
      <c r="P47" s="13">
        <f t="shared" si="1"/>
        <v>4.3970000000000002</v>
      </c>
    </row>
    <row r="48" spans="1:16" ht="15.75" hidden="1" customHeight="1">
      <c r="A48" s="4" t="s">
        <v>26</v>
      </c>
      <c r="B48" s="4">
        <v>2012</v>
      </c>
      <c r="C48" s="4" t="s">
        <v>27</v>
      </c>
      <c r="D48" s="4">
        <v>0.67</v>
      </c>
      <c r="E48" s="4">
        <v>0.67</v>
      </c>
      <c r="F48" s="4">
        <v>0.75</v>
      </c>
      <c r="G48" s="4">
        <v>0.75</v>
      </c>
      <c r="H48" s="4">
        <v>0.77</v>
      </c>
      <c r="I48" s="4">
        <v>-0.42520000000000002</v>
      </c>
      <c r="J48" s="4">
        <v>73.630780490000006</v>
      </c>
      <c r="K48" s="5">
        <v>369660000000</v>
      </c>
      <c r="L48" s="4">
        <v>24.396999999999998</v>
      </c>
      <c r="M48" s="4">
        <v>3.1660264250000001</v>
      </c>
      <c r="N48" s="4">
        <v>2.82</v>
      </c>
      <c r="O48" s="8">
        <f t="shared" si="0"/>
        <v>10424412000</v>
      </c>
      <c r="P48" s="13">
        <f t="shared" si="1"/>
        <v>4.1495999999999995</v>
      </c>
    </row>
    <row r="49" spans="1:16" ht="15.75" hidden="1" customHeight="1">
      <c r="A49" s="4" t="s">
        <v>26</v>
      </c>
      <c r="B49" s="4">
        <v>2013</v>
      </c>
      <c r="C49" s="4" t="s">
        <v>27</v>
      </c>
      <c r="D49" s="4">
        <v>0.67</v>
      </c>
      <c r="E49" s="4">
        <v>0.67</v>
      </c>
      <c r="F49" s="4">
        <v>0.75</v>
      </c>
      <c r="G49" s="4">
        <v>0.75</v>
      </c>
      <c r="H49" s="4">
        <v>0.77</v>
      </c>
      <c r="I49" s="4">
        <v>-0.43030000000000002</v>
      </c>
      <c r="J49" s="4">
        <v>73.809731709999994</v>
      </c>
      <c r="K49" s="5">
        <v>380192000000</v>
      </c>
      <c r="L49" s="4">
        <v>24.117000000000001</v>
      </c>
      <c r="M49" s="4">
        <v>3.0436613920000002</v>
      </c>
      <c r="N49" s="4">
        <v>3.15</v>
      </c>
      <c r="O49" s="8">
        <f t="shared" si="0"/>
        <v>11976048000</v>
      </c>
      <c r="P49" s="13">
        <f t="shared" si="1"/>
        <v>4.1394000000000002</v>
      </c>
    </row>
    <row r="50" spans="1:16" ht="15.75" hidden="1" customHeight="1">
      <c r="A50" s="4" t="s">
        <v>26</v>
      </c>
      <c r="B50" s="4">
        <v>2014</v>
      </c>
      <c r="C50" s="4" t="s">
        <v>27</v>
      </c>
      <c r="D50" s="4">
        <v>0.67</v>
      </c>
      <c r="E50" s="4">
        <v>0.67</v>
      </c>
      <c r="F50" s="4">
        <v>0.75</v>
      </c>
      <c r="G50" s="4">
        <v>0.75</v>
      </c>
      <c r="H50" s="4">
        <v>0.77</v>
      </c>
      <c r="I50" s="4">
        <v>-0.39439999999999997</v>
      </c>
      <c r="J50" s="4">
        <v>73.993146339999996</v>
      </c>
      <c r="K50" s="5">
        <v>378416000000</v>
      </c>
      <c r="L50" s="4">
        <v>23.838999999999999</v>
      </c>
      <c r="M50" s="4">
        <v>2.841077308</v>
      </c>
      <c r="N50" s="4">
        <v>3</v>
      </c>
      <c r="O50" s="8">
        <f t="shared" si="0"/>
        <v>11352480000</v>
      </c>
      <c r="P50" s="13">
        <f t="shared" si="1"/>
        <v>4.2111999999999998</v>
      </c>
    </row>
    <row r="51" spans="1:16" ht="15.75" hidden="1" customHeight="1">
      <c r="A51" s="4" t="s">
        <v>26</v>
      </c>
      <c r="B51" s="4">
        <v>2015</v>
      </c>
      <c r="C51" s="4" t="s">
        <v>27</v>
      </c>
      <c r="D51" s="4">
        <v>0.67</v>
      </c>
      <c r="E51" s="4">
        <v>0.67</v>
      </c>
      <c r="F51" s="4">
        <v>0.75</v>
      </c>
      <c r="G51" s="4">
        <v>0.75</v>
      </c>
      <c r="H51" s="4">
        <v>0.77</v>
      </c>
      <c r="I51" s="4">
        <v>-0.29260000000000003</v>
      </c>
      <c r="J51" s="4" t="s">
        <v>52</v>
      </c>
      <c r="K51" s="5">
        <v>292080000000</v>
      </c>
      <c r="L51" s="4">
        <v>23.564</v>
      </c>
      <c r="M51" s="4">
        <v>2.6909090880000002</v>
      </c>
      <c r="N51" s="4">
        <v>3</v>
      </c>
      <c r="O51" s="8">
        <f t="shared" si="0"/>
        <v>8762400000</v>
      </c>
      <c r="P51" s="13">
        <f t="shared" si="1"/>
        <v>4.4147999999999996</v>
      </c>
    </row>
    <row r="52" spans="1:16" ht="15.75" hidden="1" customHeight="1">
      <c r="A52" s="4" t="s">
        <v>28</v>
      </c>
      <c r="B52" s="4">
        <v>2006</v>
      </c>
      <c r="C52" s="4" t="s">
        <v>29</v>
      </c>
      <c r="D52" s="4">
        <v>7.0000000000000007E-2</v>
      </c>
      <c r="E52" s="4">
        <v>0</v>
      </c>
      <c r="F52" s="4">
        <v>0</v>
      </c>
      <c r="G52" s="4">
        <v>0</v>
      </c>
      <c r="H52" s="4">
        <v>0.04</v>
      </c>
      <c r="I52" s="4">
        <v>0.3402</v>
      </c>
      <c r="J52" s="4">
        <v>78.207804879999998</v>
      </c>
      <c r="K52" s="4">
        <v>22600431878</v>
      </c>
      <c r="L52" s="4">
        <v>33.067999999999998</v>
      </c>
      <c r="M52" s="4">
        <v>5.0647817049999997</v>
      </c>
      <c r="N52" s="4">
        <v>0.9</v>
      </c>
      <c r="O52" s="8">
        <f t="shared" si="0"/>
        <v>203403886.90200001</v>
      </c>
      <c r="P52" s="13">
        <f t="shared" si="1"/>
        <v>5.6803999999999997</v>
      </c>
    </row>
    <row r="53" spans="1:16" ht="15.75" hidden="1" customHeight="1">
      <c r="A53" s="4" t="s">
        <v>28</v>
      </c>
      <c r="B53" s="4">
        <v>2007</v>
      </c>
      <c r="C53" s="4" t="s">
        <v>29</v>
      </c>
      <c r="D53" s="4">
        <v>7.0000000000000007E-2</v>
      </c>
      <c r="E53" s="4">
        <v>0</v>
      </c>
      <c r="F53" s="4">
        <v>0</v>
      </c>
      <c r="G53" s="4">
        <v>0</v>
      </c>
      <c r="H53" s="4">
        <v>0.04</v>
      </c>
      <c r="I53" s="4">
        <v>0.40670000000000001</v>
      </c>
      <c r="J53" s="4">
        <v>78.330317070000007</v>
      </c>
      <c r="K53" s="4">
        <v>26743874287</v>
      </c>
      <c r="L53" s="4">
        <v>31.827999999999999</v>
      </c>
      <c r="M53" s="4">
        <v>5.0767888159999996</v>
      </c>
      <c r="N53" s="4">
        <v>1.27</v>
      </c>
      <c r="O53" s="8">
        <f t="shared" si="0"/>
        <v>339647203.44489998</v>
      </c>
      <c r="P53" s="13">
        <f t="shared" si="1"/>
        <v>5.8133999999999997</v>
      </c>
    </row>
    <row r="54" spans="1:16" ht="15.75" hidden="1" customHeight="1">
      <c r="A54" s="4" t="s">
        <v>28</v>
      </c>
      <c r="B54" s="4">
        <v>2008</v>
      </c>
      <c r="C54" s="4" t="s">
        <v>29</v>
      </c>
      <c r="D54" s="4">
        <v>7.0000000000000007E-2</v>
      </c>
      <c r="E54" s="4">
        <v>0</v>
      </c>
      <c r="F54" s="4">
        <v>0</v>
      </c>
      <c r="G54" s="4">
        <v>0</v>
      </c>
      <c r="H54" s="4">
        <v>0.04</v>
      </c>
      <c r="I54" s="4">
        <v>0.44390000000000002</v>
      </c>
      <c r="J54" s="4">
        <v>78.457731710000004</v>
      </c>
      <c r="K54" s="4">
        <v>30612932803</v>
      </c>
      <c r="L54" s="4">
        <v>30.613</v>
      </c>
      <c r="M54" s="4">
        <v>5.2189601689999998</v>
      </c>
      <c r="N54" s="4">
        <v>1.71</v>
      </c>
      <c r="O54" s="8">
        <f t="shared" si="0"/>
        <v>523481150.93130004</v>
      </c>
      <c r="P54" s="13">
        <f t="shared" si="1"/>
        <v>5.8878000000000004</v>
      </c>
    </row>
    <row r="55" spans="1:16" ht="15.75" hidden="1" customHeight="1">
      <c r="A55" s="4" t="s">
        <v>28</v>
      </c>
      <c r="B55" s="4">
        <v>2009</v>
      </c>
      <c r="C55" s="4" t="s">
        <v>29</v>
      </c>
      <c r="D55" s="4">
        <v>0.86</v>
      </c>
      <c r="E55" s="4">
        <v>0.2</v>
      </c>
      <c r="F55" s="4">
        <v>0.4</v>
      </c>
      <c r="G55" s="4">
        <v>0.71</v>
      </c>
      <c r="H55" s="4">
        <v>0.71</v>
      </c>
      <c r="I55" s="4">
        <v>0.67849999999999999</v>
      </c>
      <c r="J55" s="4">
        <v>78.592609760000002</v>
      </c>
      <c r="K55" s="4">
        <v>30562361152</v>
      </c>
      <c r="L55" s="4">
        <v>29.427</v>
      </c>
      <c r="M55" s="4">
        <v>5.3163386839999998</v>
      </c>
      <c r="N55" s="4">
        <v>1.74</v>
      </c>
      <c r="O55" s="8">
        <f t="shared" si="0"/>
        <v>531785084.04479998</v>
      </c>
      <c r="P55" s="13">
        <f t="shared" si="1"/>
        <v>6.3570000000000002</v>
      </c>
    </row>
    <row r="56" spans="1:16" ht="15.75" hidden="1" customHeight="1">
      <c r="A56" s="4" t="s">
        <v>28</v>
      </c>
      <c r="B56" s="4">
        <v>2010</v>
      </c>
      <c r="C56" s="4" t="s">
        <v>29</v>
      </c>
      <c r="D56" s="4">
        <v>0.86</v>
      </c>
      <c r="E56" s="4">
        <v>0.2</v>
      </c>
      <c r="F56" s="4">
        <v>0.4</v>
      </c>
      <c r="G56" s="4">
        <v>0.71</v>
      </c>
      <c r="H56" s="4">
        <v>0.71</v>
      </c>
      <c r="I56" s="4">
        <v>0.6411</v>
      </c>
      <c r="J56" s="4">
        <v>78.736048780000004</v>
      </c>
      <c r="K56" s="4">
        <v>37268635329</v>
      </c>
      <c r="L56" s="4">
        <v>28.265999999999998</v>
      </c>
      <c r="M56" s="4">
        <v>5.2772804000000004</v>
      </c>
      <c r="N56" s="4">
        <v>2.2599999999999998</v>
      </c>
      <c r="O56" s="8">
        <f t="shared" si="0"/>
        <v>842271158.43539989</v>
      </c>
      <c r="P56" s="13">
        <f t="shared" si="1"/>
        <v>6.2821999999999996</v>
      </c>
    </row>
    <row r="57" spans="1:16" ht="15.75" hidden="1" customHeight="1">
      <c r="A57" s="4" t="s">
        <v>28</v>
      </c>
      <c r="B57" s="4">
        <v>2011</v>
      </c>
      <c r="C57" s="4" t="s">
        <v>29</v>
      </c>
      <c r="D57" s="4">
        <v>0.86</v>
      </c>
      <c r="E57" s="4">
        <v>0.2</v>
      </c>
      <c r="F57" s="4">
        <v>0.4</v>
      </c>
      <c r="G57" s="4">
        <v>0.71</v>
      </c>
      <c r="H57" s="4">
        <v>0.71</v>
      </c>
      <c r="I57" s="4">
        <v>0.58819999999999995</v>
      </c>
      <c r="J57" s="4">
        <v>78.890170729999994</v>
      </c>
      <c r="K57" s="4">
        <v>42262697854</v>
      </c>
      <c r="L57" s="4">
        <v>27.134</v>
      </c>
      <c r="M57" s="4">
        <v>4.8753637230000004</v>
      </c>
      <c r="N57" s="4">
        <v>1.42</v>
      </c>
      <c r="O57" s="8">
        <f t="shared" si="0"/>
        <v>600130309.52679992</v>
      </c>
      <c r="P57" s="13">
        <f t="shared" si="1"/>
        <v>6.1764000000000001</v>
      </c>
    </row>
    <row r="58" spans="1:16" ht="15.75" hidden="1" customHeight="1">
      <c r="A58" s="4" t="s">
        <v>28</v>
      </c>
      <c r="B58" s="4">
        <v>2012</v>
      </c>
      <c r="C58" s="4" t="s">
        <v>29</v>
      </c>
      <c r="D58" s="4">
        <v>0.86</v>
      </c>
      <c r="E58" s="4">
        <v>0.2</v>
      </c>
      <c r="F58" s="4">
        <v>0.4</v>
      </c>
      <c r="G58" s="4">
        <v>0.71</v>
      </c>
      <c r="H58" s="4">
        <v>0.71</v>
      </c>
      <c r="I58" s="4">
        <v>0.59199999999999997</v>
      </c>
      <c r="J58" s="4">
        <v>79.053536589999993</v>
      </c>
      <c r="K58" s="4">
        <v>46473128237</v>
      </c>
      <c r="L58" s="4">
        <v>26.06</v>
      </c>
      <c r="M58" s="4">
        <v>4.6659242880000003</v>
      </c>
      <c r="N58" s="4">
        <v>1.42</v>
      </c>
      <c r="O58" s="8">
        <f t="shared" si="0"/>
        <v>659918420.96539998</v>
      </c>
      <c r="P58" s="13">
        <f t="shared" si="1"/>
        <v>6.1840000000000002</v>
      </c>
    </row>
    <row r="59" spans="1:16" ht="15.75" hidden="1" customHeight="1">
      <c r="A59" s="4" t="s">
        <v>28</v>
      </c>
      <c r="B59" s="4">
        <v>2013</v>
      </c>
      <c r="C59" s="4" t="s">
        <v>29</v>
      </c>
      <c r="D59" s="4">
        <v>0.86</v>
      </c>
      <c r="E59" s="4">
        <v>0.2</v>
      </c>
      <c r="F59" s="4">
        <v>0.4</v>
      </c>
      <c r="G59" s="4">
        <v>0.71</v>
      </c>
      <c r="H59" s="4">
        <v>0.71</v>
      </c>
      <c r="I59" s="4">
        <v>0.60119999999999996</v>
      </c>
      <c r="J59" s="4">
        <v>79.225219510000002</v>
      </c>
      <c r="K59" s="4">
        <v>49639737974</v>
      </c>
      <c r="L59" s="4">
        <v>25.044</v>
      </c>
      <c r="M59" s="4">
        <v>4.8186705720000003</v>
      </c>
      <c r="N59" s="4">
        <v>1.61</v>
      </c>
      <c r="O59" s="8">
        <f t="shared" si="0"/>
        <v>799199781.38139999</v>
      </c>
      <c r="P59" s="13">
        <f t="shared" si="1"/>
        <v>6.2023999999999999</v>
      </c>
    </row>
    <row r="60" spans="1:16" ht="15.75" hidden="1" customHeight="1">
      <c r="A60" s="4" t="s">
        <v>28</v>
      </c>
      <c r="B60" s="4">
        <v>2014</v>
      </c>
      <c r="C60" s="4" t="s">
        <v>29</v>
      </c>
      <c r="D60" s="4">
        <v>0.86</v>
      </c>
      <c r="E60" s="4">
        <v>0.2</v>
      </c>
      <c r="F60" s="4">
        <v>0.4</v>
      </c>
      <c r="G60" s="4">
        <v>0.71</v>
      </c>
      <c r="H60" s="4">
        <v>0.71</v>
      </c>
      <c r="I60" s="4">
        <v>0.73009999999999997</v>
      </c>
      <c r="J60" s="4">
        <v>79.402707320000005</v>
      </c>
      <c r="K60" s="4">
        <v>50167623290</v>
      </c>
      <c r="L60" s="4">
        <v>24.085000000000001</v>
      </c>
      <c r="M60" s="4">
        <v>5.0397747759999998</v>
      </c>
      <c r="N60" s="4">
        <v>1.72</v>
      </c>
      <c r="O60" s="8">
        <f t="shared" si="0"/>
        <v>862883120.58800006</v>
      </c>
      <c r="P60" s="13">
        <f t="shared" si="1"/>
        <v>6.4602000000000004</v>
      </c>
    </row>
    <row r="61" spans="1:16" ht="15.75" hidden="1" customHeight="1">
      <c r="A61" s="4" t="s">
        <v>28</v>
      </c>
      <c r="B61" s="4">
        <v>2015</v>
      </c>
      <c r="C61" s="4" t="s">
        <v>29</v>
      </c>
      <c r="D61" s="4">
        <v>0.86</v>
      </c>
      <c r="E61" s="4">
        <v>0.2</v>
      </c>
      <c r="F61" s="4">
        <v>0.4</v>
      </c>
      <c r="G61" s="4">
        <v>0.71</v>
      </c>
      <c r="H61" s="4">
        <v>0.71</v>
      </c>
      <c r="I61" s="4">
        <v>0.70730000000000004</v>
      </c>
      <c r="J61" s="4" t="s">
        <v>52</v>
      </c>
      <c r="K61" s="4">
        <v>54136834091</v>
      </c>
      <c r="L61" s="4">
        <v>23.178999999999998</v>
      </c>
      <c r="M61" s="4">
        <v>5.0770333259999996</v>
      </c>
      <c r="N61" s="4">
        <v>1.82</v>
      </c>
      <c r="O61" s="8">
        <f t="shared" si="0"/>
        <v>985290380.4562</v>
      </c>
      <c r="P61" s="13">
        <f t="shared" si="1"/>
        <v>6.4146000000000001</v>
      </c>
    </row>
    <row r="62" spans="1:16" ht="15.75" hidden="1" customHeight="1">
      <c r="A62" s="4" t="s">
        <v>30</v>
      </c>
      <c r="B62" s="4">
        <v>2006</v>
      </c>
      <c r="C62" s="4" t="s">
        <v>31</v>
      </c>
      <c r="D62" s="4">
        <v>0.25</v>
      </c>
      <c r="E62" s="4">
        <v>0.33</v>
      </c>
      <c r="F62" s="4">
        <v>0.4</v>
      </c>
      <c r="G62" s="4">
        <v>0.14000000000000001</v>
      </c>
      <c r="H62" s="4">
        <v>0.28999999999999998</v>
      </c>
      <c r="I62" s="4">
        <v>-0.63619999999999999</v>
      </c>
      <c r="J62" s="4">
        <v>71.916829269999994</v>
      </c>
      <c r="K62" s="4">
        <v>35952845583</v>
      </c>
      <c r="L62" s="4">
        <v>31.295000000000002</v>
      </c>
      <c r="M62" s="4">
        <v>2.9900606430000001</v>
      </c>
      <c r="N62" s="4">
        <v>3.06</v>
      </c>
      <c r="O62" s="8">
        <f t="shared" si="0"/>
        <v>1100157074.8398001</v>
      </c>
      <c r="P62" s="13">
        <f t="shared" si="1"/>
        <v>3.7275999999999998</v>
      </c>
    </row>
    <row r="63" spans="1:16" ht="15.75" hidden="1" customHeight="1">
      <c r="A63" s="4" t="s">
        <v>30</v>
      </c>
      <c r="B63" s="4">
        <v>2007</v>
      </c>
      <c r="C63" s="4" t="s">
        <v>31</v>
      </c>
      <c r="D63" s="4">
        <v>0.25</v>
      </c>
      <c r="E63" s="4">
        <v>0.33</v>
      </c>
      <c r="F63" s="4">
        <v>0.4</v>
      </c>
      <c r="G63" s="4">
        <v>0.14000000000000001</v>
      </c>
      <c r="H63" s="4">
        <v>0.28999999999999998</v>
      </c>
      <c r="I63" s="4">
        <v>-0.6885</v>
      </c>
      <c r="J63" s="4">
        <v>72.131317069999994</v>
      </c>
      <c r="K63" s="4">
        <v>44169678153</v>
      </c>
      <c r="L63" s="4">
        <v>29.984000000000002</v>
      </c>
      <c r="M63" s="4">
        <v>3.265097232</v>
      </c>
      <c r="N63" s="4">
        <v>3.88</v>
      </c>
      <c r="O63" s="8">
        <f t="shared" si="0"/>
        <v>1713783512.3364</v>
      </c>
      <c r="P63" s="13">
        <f t="shared" si="1"/>
        <v>3.6230000000000002</v>
      </c>
    </row>
    <row r="64" spans="1:16" ht="15.75" hidden="1" customHeight="1">
      <c r="A64" s="4" t="s">
        <v>30</v>
      </c>
      <c r="B64" s="4">
        <v>2008</v>
      </c>
      <c r="C64" s="4" t="s">
        <v>31</v>
      </c>
      <c r="D64" s="4">
        <v>0.25</v>
      </c>
      <c r="E64" s="4">
        <v>0.33</v>
      </c>
      <c r="F64" s="4">
        <v>0.4</v>
      </c>
      <c r="G64" s="4">
        <v>0.14000000000000001</v>
      </c>
      <c r="H64" s="4">
        <v>0.28999999999999998</v>
      </c>
      <c r="I64" s="4">
        <v>-0.66930000000000001</v>
      </c>
      <c r="J64" s="4">
        <v>72.342317070000007</v>
      </c>
      <c r="K64" s="4">
        <v>48288967303</v>
      </c>
      <c r="L64" s="4">
        <v>28.702999999999999</v>
      </c>
      <c r="M64" s="4">
        <v>3.0338962770000002</v>
      </c>
      <c r="N64" s="4">
        <v>4.87</v>
      </c>
      <c r="O64" s="8">
        <f t="shared" si="0"/>
        <v>2351672707.6560998</v>
      </c>
      <c r="P64" s="13">
        <f t="shared" si="1"/>
        <v>3.6614</v>
      </c>
    </row>
    <row r="65" spans="1:16" ht="15.75" hidden="1" customHeight="1">
      <c r="A65" s="4" t="s">
        <v>30</v>
      </c>
      <c r="B65" s="4">
        <v>2009</v>
      </c>
      <c r="C65" s="4" t="s">
        <v>31</v>
      </c>
      <c r="D65" s="4">
        <v>0.25</v>
      </c>
      <c r="E65" s="4">
        <v>0.33</v>
      </c>
      <c r="F65" s="4">
        <v>0.4</v>
      </c>
      <c r="G65" s="4">
        <v>0.14000000000000001</v>
      </c>
      <c r="H65" s="4">
        <v>0.28999999999999998</v>
      </c>
      <c r="I65" s="4">
        <v>-0.72670000000000001</v>
      </c>
      <c r="J65" s="4">
        <v>72.548317069999996</v>
      </c>
      <c r="K65" s="4">
        <v>48376555306</v>
      </c>
      <c r="L65" s="4">
        <v>27.459</v>
      </c>
      <c r="M65" s="4">
        <v>3.2952830999999998</v>
      </c>
      <c r="N65" s="4">
        <v>3.46</v>
      </c>
      <c r="O65" s="8">
        <f t="shared" si="0"/>
        <v>1673828813.5876</v>
      </c>
      <c r="P65" s="13">
        <f t="shared" si="1"/>
        <v>3.5465999999999998</v>
      </c>
    </row>
    <row r="66" spans="1:16" ht="15.75" hidden="1" customHeight="1">
      <c r="A66" s="4" t="s">
        <v>30</v>
      </c>
      <c r="B66" s="4">
        <v>2010</v>
      </c>
      <c r="C66" s="4" t="s">
        <v>31</v>
      </c>
      <c r="D66" s="4">
        <v>0.25</v>
      </c>
      <c r="E66" s="4">
        <v>0.33</v>
      </c>
      <c r="F66" s="4">
        <v>0.4</v>
      </c>
      <c r="G66" s="4">
        <v>0.14000000000000001</v>
      </c>
      <c r="H66" s="4">
        <v>0.28999999999999998</v>
      </c>
      <c r="I66" s="4">
        <v>-0.80759999999999998</v>
      </c>
      <c r="J66" s="4">
        <v>72.749804879999999</v>
      </c>
      <c r="K66" s="4">
        <v>53954579004</v>
      </c>
      <c r="L66" s="4">
        <v>26.248000000000001</v>
      </c>
      <c r="M66" s="4">
        <v>3.0653560120000001</v>
      </c>
      <c r="N66" s="4">
        <v>3.55</v>
      </c>
      <c r="O66" s="8">
        <f t="shared" si="0"/>
        <v>1915387554.6419997</v>
      </c>
      <c r="P66" s="13">
        <f t="shared" si="1"/>
        <v>3.3848000000000003</v>
      </c>
    </row>
    <row r="67" spans="1:16" ht="15.75" hidden="1" customHeight="1">
      <c r="A67" s="4" t="s">
        <v>30</v>
      </c>
      <c r="B67" s="4">
        <v>2011</v>
      </c>
      <c r="C67" s="4" t="s">
        <v>31</v>
      </c>
      <c r="D67" s="4">
        <v>0.25</v>
      </c>
      <c r="E67" s="4">
        <v>0.33</v>
      </c>
      <c r="F67" s="4">
        <v>0.4</v>
      </c>
      <c r="G67" s="4">
        <v>0.14000000000000001</v>
      </c>
      <c r="H67" s="4">
        <v>0.28999999999999998</v>
      </c>
      <c r="I67" s="4">
        <v>-0.76080000000000003</v>
      </c>
      <c r="J67" s="4">
        <v>72.945292679999994</v>
      </c>
      <c r="K67" s="4">
        <v>57746684847</v>
      </c>
      <c r="L67" s="4">
        <v>25.071000000000002</v>
      </c>
      <c r="M67" s="4">
        <v>2.6924653279999999</v>
      </c>
      <c r="N67" s="4">
        <v>3.09</v>
      </c>
      <c r="O67" s="8">
        <f t="shared" si="0"/>
        <v>1784372561.7722998</v>
      </c>
      <c r="P67" s="13">
        <f t="shared" si="1"/>
        <v>3.4783999999999997</v>
      </c>
    </row>
    <row r="68" spans="1:16" ht="15.75" hidden="1" customHeight="1">
      <c r="A68" s="4" t="s">
        <v>30</v>
      </c>
      <c r="B68" s="4">
        <v>2012</v>
      </c>
      <c r="C68" s="4" t="s">
        <v>31</v>
      </c>
      <c r="D68" s="4">
        <v>0.25</v>
      </c>
      <c r="E68" s="4">
        <v>0.33</v>
      </c>
      <c r="F68" s="4">
        <v>0.4</v>
      </c>
      <c r="G68" s="4">
        <v>0.14000000000000001</v>
      </c>
      <c r="H68" s="4">
        <v>0.28999999999999998</v>
      </c>
      <c r="I68" s="4">
        <v>-0.80359999999999998</v>
      </c>
      <c r="J68" s="4">
        <v>73.135317069999999</v>
      </c>
      <c r="K68" s="4">
        <v>60613645121</v>
      </c>
      <c r="L68" s="4">
        <v>23.960999999999999</v>
      </c>
      <c r="M68" s="4">
        <v>2.5846568759999999</v>
      </c>
      <c r="N68" s="4">
        <v>5.59</v>
      </c>
      <c r="O68" s="8">
        <f t="shared" si="0"/>
        <v>3388302762.2638998</v>
      </c>
      <c r="P68" s="13">
        <f t="shared" si="1"/>
        <v>3.3928000000000003</v>
      </c>
    </row>
    <row r="69" spans="1:16" ht="15.75" hidden="1" customHeight="1">
      <c r="A69" s="4" t="s">
        <v>30</v>
      </c>
      <c r="B69" s="4">
        <v>2013</v>
      </c>
      <c r="C69" s="4" t="s">
        <v>31</v>
      </c>
      <c r="D69" s="4">
        <v>0.25</v>
      </c>
      <c r="E69" s="4">
        <v>0.33</v>
      </c>
      <c r="F69" s="4">
        <v>0.4</v>
      </c>
      <c r="G69" s="4">
        <v>0.14000000000000001</v>
      </c>
      <c r="H69" s="4">
        <v>0.28999999999999998</v>
      </c>
      <c r="I69" s="4">
        <v>-0.82789999999999997</v>
      </c>
      <c r="J69" s="4">
        <v>73.319902440000007</v>
      </c>
      <c r="K69" s="4">
        <v>61965942057</v>
      </c>
      <c r="L69" s="4">
        <v>22.917999999999999</v>
      </c>
      <c r="M69" s="4">
        <v>2.379313738</v>
      </c>
      <c r="N69" s="4">
        <v>3.26</v>
      </c>
      <c r="O69" s="8">
        <f t="shared" si="0"/>
        <v>2020089711.0581999</v>
      </c>
      <c r="P69" s="13">
        <f t="shared" si="1"/>
        <v>3.3441999999999998</v>
      </c>
    </row>
    <row r="70" spans="1:16" ht="15.75" hidden="1" customHeight="1">
      <c r="A70" s="4" t="s">
        <v>30</v>
      </c>
      <c r="B70" s="4">
        <v>2014</v>
      </c>
      <c r="C70" s="4" t="s">
        <v>31</v>
      </c>
      <c r="D70" s="4">
        <v>0.25</v>
      </c>
      <c r="E70" s="4">
        <v>0.33</v>
      </c>
      <c r="F70" s="4">
        <v>0.4</v>
      </c>
      <c r="G70" s="4">
        <v>0.14000000000000001</v>
      </c>
      <c r="H70" s="4">
        <v>0.28999999999999998</v>
      </c>
      <c r="I70" s="4">
        <v>-0.79010000000000002</v>
      </c>
      <c r="J70" s="4">
        <v>73.500024389999993</v>
      </c>
      <c r="K70" s="4">
        <v>65231032303</v>
      </c>
      <c r="L70" s="4">
        <v>21.939</v>
      </c>
      <c r="M70" s="4">
        <v>2.4864115010000001</v>
      </c>
      <c r="N70" s="4">
        <v>2.69</v>
      </c>
      <c r="O70" s="8">
        <f t="shared" si="0"/>
        <v>1754714768.9507</v>
      </c>
      <c r="P70" s="13">
        <f t="shared" si="1"/>
        <v>3.4198</v>
      </c>
    </row>
    <row r="71" spans="1:16" ht="15.75" hidden="1" customHeight="1">
      <c r="A71" s="4" t="s">
        <v>30</v>
      </c>
      <c r="B71" s="4">
        <v>2015</v>
      </c>
      <c r="C71" s="4" t="s">
        <v>31</v>
      </c>
      <c r="D71" s="4">
        <v>0.25</v>
      </c>
      <c r="E71" s="4">
        <v>0.33</v>
      </c>
      <c r="F71" s="4">
        <v>0.4</v>
      </c>
      <c r="G71" s="4">
        <v>0.14000000000000001</v>
      </c>
      <c r="H71" s="4">
        <v>0.28999999999999998</v>
      </c>
      <c r="I71" s="4">
        <v>-0.76959999999999995</v>
      </c>
      <c r="J71" s="4" t="s">
        <v>52</v>
      </c>
      <c r="K71" s="4">
        <v>68102618092</v>
      </c>
      <c r="L71" s="4">
        <v>21.02</v>
      </c>
      <c r="M71" s="4">
        <v>2.5913110810000002</v>
      </c>
      <c r="N71" s="4">
        <v>2.81</v>
      </c>
      <c r="O71" s="8">
        <f t="shared" si="0"/>
        <v>1913683568.3852</v>
      </c>
      <c r="P71" s="13">
        <f t="shared" si="1"/>
        <v>3.4607999999999999</v>
      </c>
    </row>
    <row r="72" spans="1:16" ht="15.75" hidden="1" customHeight="1">
      <c r="A72" s="4" t="s">
        <v>32</v>
      </c>
      <c r="B72" s="4">
        <v>2006</v>
      </c>
      <c r="C72" s="4" t="s">
        <v>33</v>
      </c>
      <c r="D72" s="4">
        <v>0</v>
      </c>
      <c r="E72" s="4">
        <v>0</v>
      </c>
      <c r="F72" s="4">
        <v>0.25</v>
      </c>
      <c r="G72" s="4">
        <v>0</v>
      </c>
      <c r="H72" s="4">
        <v>0.03</v>
      </c>
      <c r="I72" s="4">
        <v>-0.82779999999999998</v>
      </c>
      <c r="J72" s="4">
        <v>74.320219510000001</v>
      </c>
      <c r="K72" s="4">
        <v>46802044000</v>
      </c>
      <c r="L72" s="4">
        <v>38.093000000000004</v>
      </c>
      <c r="M72" s="4">
        <v>1.732747928</v>
      </c>
      <c r="N72" s="4">
        <v>3.57</v>
      </c>
      <c r="O72" s="8">
        <f t="shared" si="0"/>
        <v>1670832970.7999997</v>
      </c>
      <c r="P72" s="13">
        <f t="shared" si="1"/>
        <v>3.3444000000000003</v>
      </c>
    </row>
    <row r="73" spans="1:16" ht="15.75" hidden="1" customHeight="1">
      <c r="A73" s="4" t="s">
        <v>32</v>
      </c>
      <c r="B73" s="4">
        <v>2007</v>
      </c>
      <c r="C73" s="4" t="s">
        <v>33</v>
      </c>
      <c r="D73" s="4">
        <v>0</v>
      </c>
      <c r="E73" s="4">
        <v>0</v>
      </c>
      <c r="F73" s="4">
        <v>0.25</v>
      </c>
      <c r="G73" s="4">
        <v>0</v>
      </c>
      <c r="H73" s="4">
        <v>0.03</v>
      </c>
      <c r="I73" s="4">
        <v>-0.89300000000000002</v>
      </c>
      <c r="J73" s="4">
        <v>74.495024389999998</v>
      </c>
      <c r="K73" s="4">
        <v>51007777000</v>
      </c>
      <c r="L73" s="4">
        <v>37.896000000000001</v>
      </c>
      <c r="M73" s="4">
        <v>2.0428141879999999</v>
      </c>
      <c r="N73" s="4">
        <v>5.15</v>
      </c>
      <c r="O73" s="8">
        <f t="shared" si="0"/>
        <v>2626900515.5</v>
      </c>
      <c r="P73" s="13">
        <f t="shared" si="1"/>
        <v>3.214</v>
      </c>
    </row>
    <row r="74" spans="1:16" ht="15.75" hidden="1" customHeight="1">
      <c r="A74" s="4" t="s">
        <v>32</v>
      </c>
      <c r="B74" s="4">
        <v>2008</v>
      </c>
      <c r="C74" s="4" t="s">
        <v>33</v>
      </c>
      <c r="D74" s="4">
        <v>0</v>
      </c>
      <c r="E74" s="4">
        <v>0</v>
      </c>
      <c r="F74" s="4">
        <v>0.25</v>
      </c>
      <c r="G74" s="4">
        <v>0</v>
      </c>
      <c r="H74" s="4">
        <v>0.03</v>
      </c>
      <c r="I74" s="4">
        <v>-0.78680000000000005</v>
      </c>
      <c r="J74" s="4">
        <v>74.667829269999999</v>
      </c>
      <c r="K74" s="4">
        <v>61762635000</v>
      </c>
      <c r="L74" s="4">
        <v>37.700000000000003</v>
      </c>
      <c r="M74" s="4">
        <v>1.9902684479999999</v>
      </c>
      <c r="N74" s="4">
        <v>9.6</v>
      </c>
      <c r="O74" s="8">
        <f t="shared" si="0"/>
        <v>5929212960</v>
      </c>
      <c r="P74" s="13">
        <f t="shared" si="1"/>
        <v>3.4264000000000001</v>
      </c>
    </row>
    <row r="75" spans="1:16" ht="15.75" hidden="1" customHeight="1">
      <c r="A75" s="4" t="s">
        <v>32</v>
      </c>
      <c r="B75" s="4">
        <v>2009</v>
      </c>
      <c r="C75" s="4" t="s">
        <v>33</v>
      </c>
      <c r="D75" s="4">
        <v>0.81</v>
      </c>
      <c r="E75" s="4">
        <v>0.6</v>
      </c>
      <c r="F75" s="4">
        <v>0.75</v>
      </c>
      <c r="G75" s="4">
        <v>0.86</v>
      </c>
      <c r="H75" s="4">
        <v>0.86</v>
      </c>
      <c r="I75" s="4">
        <v>-0.88719999999999999</v>
      </c>
      <c r="J75" s="4">
        <v>74.844609759999997</v>
      </c>
      <c r="K75" s="4">
        <v>62519686000</v>
      </c>
      <c r="L75" s="4">
        <v>37.505000000000003</v>
      </c>
      <c r="M75" s="4">
        <v>1.9750923659999999</v>
      </c>
      <c r="N75" s="4">
        <v>8.4499999999999993</v>
      </c>
      <c r="O75" s="8">
        <f t="shared" si="0"/>
        <v>5282913466.999999</v>
      </c>
      <c r="P75" s="13">
        <f t="shared" si="1"/>
        <v>3.2256</v>
      </c>
    </row>
    <row r="76" spans="1:16" ht="15.75" hidden="1" customHeight="1">
      <c r="A76" s="4" t="s">
        <v>32</v>
      </c>
      <c r="B76" s="4">
        <v>2010</v>
      </c>
      <c r="C76" s="4" t="s">
        <v>33</v>
      </c>
      <c r="D76" s="4">
        <v>0.81</v>
      </c>
      <c r="E76" s="4">
        <v>0.6</v>
      </c>
      <c r="F76" s="4">
        <v>0.75</v>
      </c>
      <c r="G76" s="4">
        <v>0.86</v>
      </c>
      <c r="H76" s="4">
        <v>0.86</v>
      </c>
      <c r="I76" s="4">
        <v>-0.85909999999999997</v>
      </c>
      <c r="J76" s="4">
        <v>75.02980488</v>
      </c>
      <c r="K76" s="4">
        <v>69555367000</v>
      </c>
      <c r="L76" s="4">
        <v>37.31</v>
      </c>
      <c r="M76" s="4">
        <v>1.99428747</v>
      </c>
      <c r="N76" s="4">
        <v>9.25</v>
      </c>
      <c r="O76" s="8">
        <f t="shared" si="0"/>
        <v>6433871447.5</v>
      </c>
      <c r="P76" s="13">
        <f t="shared" si="1"/>
        <v>3.2818000000000001</v>
      </c>
    </row>
    <row r="77" spans="1:16" ht="15.75" hidden="1" customHeight="1">
      <c r="A77" s="4" t="s">
        <v>32</v>
      </c>
      <c r="B77" s="4">
        <v>2011</v>
      </c>
      <c r="C77" s="4" t="s">
        <v>33</v>
      </c>
      <c r="D77" s="4">
        <v>0.81</v>
      </c>
      <c r="E77" s="4">
        <v>0.6</v>
      </c>
      <c r="F77" s="4">
        <v>0.75</v>
      </c>
      <c r="G77" s="4">
        <v>0.86</v>
      </c>
      <c r="H77" s="4">
        <v>0.86</v>
      </c>
      <c r="I77" s="4">
        <v>-0.79290000000000005</v>
      </c>
      <c r="J77" s="4">
        <v>75.226439020000001</v>
      </c>
      <c r="K77" s="4">
        <v>79276664000</v>
      </c>
      <c r="L77" s="4">
        <v>37.115000000000002</v>
      </c>
      <c r="M77" s="4">
        <v>2.3041409960000001</v>
      </c>
      <c r="N77" s="4">
        <v>10.14</v>
      </c>
      <c r="O77" s="8">
        <f t="shared" si="0"/>
        <v>8038653729.6000004</v>
      </c>
      <c r="P77" s="13">
        <f t="shared" si="1"/>
        <v>3.4142000000000001</v>
      </c>
    </row>
    <row r="78" spans="1:16" ht="15.75" hidden="1" customHeight="1">
      <c r="A78" s="4" t="s">
        <v>32</v>
      </c>
      <c r="B78" s="4">
        <v>2012</v>
      </c>
      <c r="C78" s="4" t="s">
        <v>33</v>
      </c>
      <c r="D78" s="4">
        <v>0.81</v>
      </c>
      <c r="E78" s="4">
        <v>0.6</v>
      </c>
      <c r="F78" s="4">
        <v>0.75</v>
      </c>
      <c r="G78" s="4">
        <v>0.86</v>
      </c>
      <c r="H78" s="4">
        <v>0.86</v>
      </c>
      <c r="I78" s="4">
        <v>-0.66469999999999996</v>
      </c>
      <c r="J78" s="4">
        <v>75.433000000000007</v>
      </c>
      <c r="K78" s="4">
        <v>87924544000</v>
      </c>
      <c r="L78" s="4">
        <v>36.911999999999999</v>
      </c>
      <c r="M78" s="4">
        <v>2.4507099999999999</v>
      </c>
      <c r="N78" s="4">
        <v>10.51</v>
      </c>
      <c r="O78" s="8">
        <f t="shared" si="0"/>
        <v>9240869574.3999996</v>
      </c>
      <c r="P78" s="13">
        <f t="shared" si="1"/>
        <v>3.6706000000000003</v>
      </c>
    </row>
    <row r="79" spans="1:16" ht="15.75" hidden="1" customHeight="1">
      <c r="A79" s="4" t="s">
        <v>32</v>
      </c>
      <c r="B79" s="4">
        <v>2013</v>
      </c>
      <c r="C79" s="4" t="s">
        <v>33</v>
      </c>
      <c r="D79" s="4">
        <v>0.81</v>
      </c>
      <c r="E79" s="4">
        <v>0.6</v>
      </c>
      <c r="F79" s="4">
        <v>0.75</v>
      </c>
      <c r="G79" s="4">
        <v>0.86</v>
      </c>
      <c r="H79" s="4">
        <v>0.86</v>
      </c>
      <c r="I79" s="4">
        <v>-0.61250000000000004</v>
      </c>
      <c r="J79" s="4">
        <v>75.648512199999999</v>
      </c>
      <c r="K79" s="4">
        <v>95129659000</v>
      </c>
      <c r="L79" s="4">
        <v>36.701999999999998</v>
      </c>
      <c r="M79" s="4">
        <v>3.1589180479999999</v>
      </c>
      <c r="N79" s="4">
        <v>12.18</v>
      </c>
      <c r="O79" s="8">
        <f t="shared" si="0"/>
        <v>11586792466.199999</v>
      </c>
      <c r="P79" s="13">
        <f t="shared" si="1"/>
        <v>3.7749999999999999</v>
      </c>
    </row>
    <row r="80" spans="1:16" ht="15.75" hidden="1" customHeight="1">
      <c r="A80" s="4" t="s">
        <v>32</v>
      </c>
      <c r="B80" s="4">
        <v>2014</v>
      </c>
      <c r="C80" s="4" t="s">
        <v>33</v>
      </c>
      <c r="D80" s="4">
        <v>0.81</v>
      </c>
      <c r="E80" s="4">
        <v>0.6</v>
      </c>
      <c r="F80" s="4">
        <v>0.75</v>
      </c>
      <c r="G80" s="4">
        <v>0.86</v>
      </c>
      <c r="H80" s="4">
        <v>0.86</v>
      </c>
      <c r="I80" s="4">
        <v>-0.81659999999999999</v>
      </c>
      <c r="J80" s="4">
        <v>75.872487800000002</v>
      </c>
      <c r="K80" s="5">
        <v>102292000000</v>
      </c>
      <c r="L80" s="4">
        <v>36.484000000000002</v>
      </c>
      <c r="M80" s="4" t="s">
        <v>52</v>
      </c>
      <c r="N80" s="4">
        <v>11.55</v>
      </c>
      <c r="O80" s="8">
        <f t="shared" si="0"/>
        <v>11814726000</v>
      </c>
      <c r="P80" s="13">
        <f t="shared" si="1"/>
        <v>3.3668</v>
      </c>
    </row>
    <row r="81" spans="1:16" ht="15.75" hidden="1" customHeight="1">
      <c r="A81" s="4" t="s">
        <v>32</v>
      </c>
      <c r="B81" s="4">
        <v>2015</v>
      </c>
      <c r="C81" s="4" t="s">
        <v>33</v>
      </c>
      <c r="D81" s="4">
        <v>0.81</v>
      </c>
      <c r="E81" s="4">
        <v>0.6</v>
      </c>
      <c r="F81" s="4">
        <v>0.75</v>
      </c>
      <c r="G81" s="4">
        <v>0.86</v>
      </c>
      <c r="H81" s="4">
        <v>0.86</v>
      </c>
      <c r="I81" s="4">
        <v>-0.65400000000000003</v>
      </c>
      <c r="J81" s="4" t="s">
        <v>52</v>
      </c>
      <c r="K81" s="5">
        <v>100177000000</v>
      </c>
      <c r="L81" s="4">
        <v>36.258000000000003</v>
      </c>
      <c r="M81" s="4">
        <v>2.1052632330000001</v>
      </c>
      <c r="N81" s="4">
        <v>9.65</v>
      </c>
      <c r="O81" s="8">
        <f t="shared" si="0"/>
        <v>9667080500</v>
      </c>
      <c r="P81" s="13">
        <f t="shared" si="1"/>
        <v>3.6920000000000002</v>
      </c>
    </row>
    <row r="82" spans="1:16" ht="15.75" hidden="1" customHeight="1">
      <c r="A82" s="4" t="s">
        <v>34</v>
      </c>
      <c r="B82" s="4">
        <v>2006</v>
      </c>
      <c r="C82" s="4" t="s">
        <v>35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-0.75539999999999996</v>
      </c>
      <c r="J82" s="4">
        <v>69.887902440000005</v>
      </c>
      <c r="K82" s="4">
        <v>30231141668</v>
      </c>
      <c r="L82" s="4">
        <v>52.406999999999996</v>
      </c>
      <c r="M82" s="4">
        <v>2.8162386709999998</v>
      </c>
      <c r="N82" s="4">
        <v>5.26</v>
      </c>
      <c r="O82" s="8">
        <f t="shared" si="0"/>
        <v>1590158051.7368</v>
      </c>
      <c r="P82" s="13">
        <f t="shared" si="1"/>
        <v>3.4892000000000003</v>
      </c>
    </row>
    <row r="83" spans="1:16" ht="15.75" hidden="1" customHeight="1">
      <c r="A83" s="4" t="s">
        <v>34</v>
      </c>
      <c r="B83" s="4">
        <v>2007</v>
      </c>
      <c r="C83" s="4" t="s">
        <v>35</v>
      </c>
      <c r="D83" s="4">
        <v>0.4</v>
      </c>
      <c r="E83" s="4">
        <v>0.17</v>
      </c>
      <c r="F83" s="4">
        <v>0.5</v>
      </c>
      <c r="G83" s="4">
        <v>0.38</v>
      </c>
      <c r="H83" s="4">
        <v>0.4</v>
      </c>
      <c r="I83" s="4">
        <v>-0.69789999999999996</v>
      </c>
      <c r="J83" s="4">
        <v>70.110780489999996</v>
      </c>
      <c r="K83" s="4">
        <v>34113102015</v>
      </c>
      <c r="L83" s="4">
        <v>51.981000000000002</v>
      </c>
      <c r="M83" s="4">
        <v>3.2902404679999999</v>
      </c>
      <c r="N83" s="4">
        <v>4.8099999999999996</v>
      </c>
      <c r="O83" s="8">
        <f t="shared" si="0"/>
        <v>1640840206.9215</v>
      </c>
      <c r="P83" s="13">
        <f t="shared" si="1"/>
        <v>3.6042000000000001</v>
      </c>
    </row>
    <row r="84" spans="1:16" ht="15.75" hidden="1" customHeight="1">
      <c r="A84" s="4" t="s">
        <v>34</v>
      </c>
      <c r="B84" s="4">
        <v>2008</v>
      </c>
      <c r="C84" s="4" t="s">
        <v>35</v>
      </c>
      <c r="D84" s="4">
        <v>0.4</v>
      </c>
      <c r="E84" s="4">
        <v>0.17</v>
      </c>
      <c r="F84" s="4">
        <v>0.5</v>
      </c>
      <c r="G84" s="4">
        <v>0.38</v>
      </c>
      <c r="H84" s="4">
        <v>0.4</v>
      </c>
      <c r="I84" s="4">
        <v>-0.61299999999999999</v>
      </c>
      <c r="J84" s="4">
        <v>70.328146340000004</v>
      </c>
      <c r="K84" s="4">
        <v>39137157753</v>
      </c>
      <c r="L84" s="4">
        <v>51.551000000000002</v>
      </c>
      <c r="M84" s="4">
        <v>3.273676837</v>
      </c>
      <c r="N84" s="4">
        <v>4.47</v>
      </c>
      <c r="O84" s="8">
        <f t="shared" si="0"/>
        <v>1749430951.5590999</v>
      </c>
      <c r="P84" s="13">
        <f t="shared" si="1"/>
        <v>3.774</v>
      </c>
    </row>
    <row r="85" spans="1:16" ht="15.75" hidden="1" customHeight="1">
      <c r="A85" s="4" t="s">
        <v>34</v>
      </c>
      <c r="B85" s="4">
        <v>2009</v>
      </c>
      <c r="C85" s="4" t="s">
        <v>35</v>
      </c>
      <c r="D85" s="4">
        <v>0.4</v>
      </c>
      <c r="E85" s="4">
        <v>0.17</v>
      </c>
      <c r="F85" s="4">
        <v>0.5</v>
      </c>
      <c r="G85" s="4">
        <v>0.38</v>
      </c>
      <c r="H85" s="4">
        <v>0.4</v>
      </c>
      <c r="I85" s="4">
        <v>-0.47510000000000002</v>
      </c>
      <c r="J85" s="4">
        <v>70.547536590000007</v>
      </c>
      <c r="K85" s="4">
        <v>37733852003</v>
      </c>
      <c r="L85" s="4">
        <v>51.116</v>
      </c>
      <c r="M85" s="4">
        <v>3.0025969739999998</v>
      </c>
      <c r="N85" s="4">
        <v>4.07</v>
      </c>
      <c r="O85" s="8">
        <f t="shared" si="0"/>
        <v>1535767776.5221</v>
      </c>
      <c r="P85" s="13">
        <f t="shared" si="1"/>
        <v>4.0498000000000003</v>
      </c>
    </row>
    <row r="86" spans="1:16" ht="15.75" hidden="1" customHeight="1">
      <c r="A86" s="4" t="s">
        <v>34</v>
      </c>
      <c r="B86" s="4">
        <v>2010</v>
      </c>
      <c r="C86" s="4" t="s">
        <v>35</v>
      </c>
      <c r="D86" s="4">
        <v>0.4</v>
      </c>
      <c r="E86" s="4">
        <v>0.17</v>
      </c>
      <c r="F86" s="4">
        <v>0.5</v>
      </c>
      <c r="G86" s="4">
        <v>0.38</v>
      </c>
      <c r="H86" s="4">
        <v>0.4</v>
      </c>
      <c r="I86" s="4">
        <v>-0.48060000000000003</v>
      </c>
      <c r="J86" s="4">
        <v>70.77546341</v>
      </c>
      <c r="K86" s="4">
        <v>41338340406</v>
      </c>
      <c r="L86" s="4">
        <v>50.677</v>
      </c>
      <c r="M86" s="4">
        <v>2.7238555409999998</v>
      </c>
      <c r="N86" s="4">
        <v>4.12</v>
      </c>
      <c r="O86" s="8">
        <f t="shared" si="0"/>
        <v>1703139624.7272</v>
      </c>
      <c r="P86" s="13">
        <f t="shared" si="1"/>
        <v>4.0388000000000002</v>
      </c>
    </row>
    <row r="87" spans="1:16" ht="15.75" hidden="1" customHeight="1">
      <c r="A87" s="4" t="s">
        <v>34</v>
      </c>
      <c r="B87" s="4">
        <v>2011</v>
      </c>
      <c r="C87" s="4" t="s">
        <v>35</v>
      </c>
      <c r="D87" s="4">
        <v>0.53</v>
      </c>
      <c r="E87" s="4">
        <v>0.5</v>
      </c>
      <c r="F87" s="4">
        <v>0.5</v>
      </c>
      <c r="G87" s="4">
        <v>0.5</v>
      </c>
      <c r="H87" s="4">
        <v>0.56999999999999995</v>
      </c>
      <c r="I87" s="4">
        <v>-0.47060000000000002</v>
      </c>
      <c r="J87" s="4">
        <v>71.01041463</v>
      </c>
      <c r="K87" s="4">
        <v>47654704787</v>
      </c>
      <c r="L87" s="4">
        <v>50.234999999999999</v>
      </c>
      <c r="M87" s="4">
        <v>2.6471542690000001</v>
      </c>
      <c r="N87" s="4">
        <v>3.97</v>
      </c>
      <c r="O87" s="8">
        <f t="shared" si="0"/>
        <v>1891891780.0439</v>
      </c>
      <c r="P87" s="13">
        <f t="shared" si="1"/>
        <v>4.0587999999999997</v>
      </c>
    </row>
    <row r="88" spans="1:16" ht="15.75" hidden="1" customHeight="1">
      <c r="A88" s="4" t="s">
        <v>34</v>
      </c>
      <c r="B88" s="4">
        <v>2012</v>
      </c>
      <c r="C88" s="4" t="s">
        <v>35</v>
      </c>
      <c r="D88" s="4">
        <v>0.53</v>
      </c>
      <c r="E88" s="4">
        <v>0.5</v>
      </c>
      <c r="F88" s="4">
        <v>0.5</v>
      </c>
      <c r="G88" s="4">
        <v>0.5</v>
      </c>
      <c r="H88" s="4">
        <v>0.56999999999999995</v>
      </c>
      <c r="I88" s="4">
        <v>-0.61680000000000001</v>
      </c>
      <c r="J88" s="4">
        <v>71.249390239999997</v>
      </c>
      <c r="K88" s="4">
        <v>50388418159</v>
      </c>
      <c r="L88" s="4">
        <v>49.787999999999997</v>
      </c>
      <c r="M88" s="4">
        <v>2.8581009119999998</v>
      </c>
      <c r="N88" s="4">
        <v>3.3</v>
      </c>
      <c r="O88" s="8">
        <f t="shared" si="0"/>
        <v>1662817799.247</v>
      </c>
      <c r="P88" s="13">
        <f t="shared" si="1"/>
        <v>3.7664</v>
      </c>
    </row>
    <row r="89" spans="1:16" ht="15.75" hidden="1" customHeight="1">
      <c r="A89" s="4" t="s">
        <v>34</v>
      </c>
      <c r="B89" s="4">
        <v>2013</v>
      </c>
      <c r="C89" s="4" t="s">
        <v>35</v>
      </c>
      <c r="D89" s="4">
        <v>0.53</v>
      </c>
      <c r="E89" s="4">
        <v>0.5</v>
      </c>
      <c r="F89" s="4">
        <v>0.5</v>
      </c>
      <c r="G89" s="4">
        <v>0.5</v>
      </c>
      <c r="H89" s="4">
        <v>0.56999999999999995</v>
      </c>
      <c r="I89" s="4">
        <v>-0.57840000000000003</v>
      </c>
      <c r="J89" s="4">
        <v>71.486390240000006</v>
      </c>
      <c r="K89" s="4">
        <v>53851075504</v>
      </c>
      <c r="L89" s="4">
        <v>49.338999999999999</v>
      </c>
      <c r="M89" s="4">
        <v>3.0268887260000001</v>
      </c>
      <c r="N89" s="4">
        <v>3</v>
      </c>
      <c r="O89" s="8">
        <f t="shared" si="0"/>
        <v>1615532265.1199999</v>
      </c>
      <c r="P89" s="13">
        <f t="shared" si="1"/>
        <v>3.8431999999999999</v>
      </c>
    </row>
    <row r="90" spans="1:16" ht="15.75" hidden="1" customHeight="1">
      <c r="A90" s="4" t="s">
        <v>34</v>
      </c>
      <c r="B90" s="4">
        <v>2014</v>
      </c>
      <c r="C90" s="4" t="s">
        <v>35</v>
      </c>
      <c r="D90" s="4">
        <v>0.53</v>
      </c>
      <c r="E90" s="4">
        <v>0.5</v>
      </c>
      <c r="F90" s="4">
        <v>0.5</v>
      </c>
      <c r="G90" s="4">
        <v>0.5</v>
      </c>
      <c r="H90" s="4">
        <v>0.56999999999999995</v>
      </c>
      <c r="I90" s="4">
        <v>-0.70089999999999997</v>
      </c>
      <c r="J90" s="4">
        <v>71.722414630000003</v>
      </c>
      <c r="K90" s="4">
        <v>58722087392</v>
      </c>
      <c r="L90" s="4">
        <v>48.884999999999998</v>
      </c>
      <c r="M90" s="4">
        <v>2.994130782</v>
      </c>
      <c r="N90" s="4">
        <v>2.94</v>
      </c>
      <c r="O90" s="8">
        <f t="shared" si="0"/>
        <v>1726429369.3248</v>
      </c>
      <c r="P90" s="13">
        <f t="shared" si="1"/>
        <v>3.5982000000000003</v>
      </c>
    </row>
    <row r="91" spans="1:16" ht="15.75" hidden="1" customHeight="1">
      <c r="A91" s="4" t="s">
        <v>34</v>
      </c>
      <c r="B91" s="4">
        <v>2015</v>
      </c>
      <c r="C91" s="4" t="s">
        <v>35</v>
      </c>
      <c r="D91" s="4">
        <v>0.53</v>
      </c>
      <c r="E91" s="4">
        <v>0.5</v>
      </c>
      <c r="F91" s="4">
        <v>0.5</v>
      </c>
      <c r="G91" s="4">
        <v>0.5</v>
      </c>
      <c r="H91" s="4">
        <v>0.56999999999999995</v>
      </c>
      <c r="I91" s="4">
        <v>-0.71120000000000005</v>
      </c>
      <c r="J91" s="4" t="s">
        <v>52</v>
      </c>
      <c r="K91" s="4">
        <v>63794152886</v>
      </c>
      <c r="L91" s="4">
        <v>48.429000000000002</v>
      </c>
      <c r="M91" s="4">
        <v>2.9817047909999999</v>
      </c>
      <c r="N91" s="4">
        <v>2.1800000000000002</v>
      </c>
      <c r="O91" s="8">
        <f t="shared" si="0"/>
        <v>1390712532.9147999</v>
      </c>
      <c r="P91" s="13">
        <f t="shared" si="1"/>
        <v>3.5775999999999999</v>
      </c>
    </row>
    <row r="92" spans="1:16" ht="15.75" hidden="1" customHeight="1">
      <c r="A92" s="4" t="s">
        <v>36</v>
      </c>
      <c r="B92" s="4">
        <v>2006</v>
      </c>
      <c r="C92" s="4" t="s">
        <v>37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-0.75180000000000002</v>
      </c>
      <c r="J92" s="4">
        <v>71.672463410000006</v>
      </c>
      <c r="K92" s="4">
        <v>10841723354</v>
      </c>
      <c r="L92" s="4">
        <v>50.841999999999999</v>
      </c>
      <c r="M92" s="4">
        <v>2.4190091460000001</v>
      </c>
      <c r="N92" s="4">
        <v>3.34</v>
      </c>
      <c r="O92" s="8">
        <f t="shared" si="0"/>
        <v>362113560.02359998</v>
      </c>
      <c r="P92" s="13">
        <f t="shared" si="1"/>
        <v>3.4964</v>
      </c>
    </row>
    <row r="93" spans="1:16" ht="15.75" hidden="1" customHeight="1">
      <c r="A93" s="4" t="s">
        <v>36</v>
      </c>
      <c r="B93" s="4">
        <v>2007</v>
      </c>
      <c r="C93" s="4" t="s">
        <v>37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-0.69259999999999999</v>
      </c>
      <c r="J93" s="4">
        <v>71.858731710000001</v>
      </c>
      <c r="K93" s="4">
        <v>12275493959</v>
      </c>
      <c r="L93" s="4">
        <v>50.2</v>
      </c>
      <c r="M93" s="4">
        <v>3.0171638180000002</v>
      </c>
      <c r="N93" s="4">
        <v>4.1100000000000003</v>
      </c>
      <c r="O93" s="8">
        <f t="shared" si="0"/>
        <v>504522801.71490008</v>
      </c>
      <c r="P93" s="13">
        <f t="shared" si="1"/>
        <v>3.6147999999999998</v>
      </c>
    </row>
    <row r="94" spans="1:16" ht="15.75" hidden="1" customHeight="1">
      <c r="A94" s="4" t="s">
        <v>36</v>
      </c>
      <c r="B94" s="4">
        <v>2008</v>
      </c>
      <c r="C94" s="4" t="s">
        <v>37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-0.83940000000000003</v>
      </c>
      <c r="J94" s="4">
        <v>72.039975609999999</v>
      </c>
      <c r="K94" s="4">
        <v>13789727210</v>
      </c>
      <c r="L94" s="4">
        <v>49.561999999999998</v>
      </c>
      <c r="M94" s="4">
        <v>3.2410443089999998</v>
      </c>
      <c r="N94" s="4">
        <v>4.8099999999999996</v>
      </c>
      <c r="O94" s="8">
        <f t="shared" si="0"/>
        <v>663285878.801</v>
      </c>
      <c r="P94" s="13">
        <f t="shared" si="1"/>
        <v>3.3212000000000002</v>
      </c>
    </row>
    <row r="95" spans="1:16" ht="15.75" hidden="1" customHeight="1">
      <c r="A95" s="4" t="s">
        <v>36</v>
      </c>
      <c r="B95" s="4">
        <v>2009</v>
      </c>
      <c r="C95" s="4" t="s">
        <v>37</v>
      </c>
      <c r="D95" s="4">
        <v>0.6</v>
      </c>
      <c r="E95" s="4">
        <v>0.5</v>
      </c>
      <c r="F95" s="4">
        <v>0.4</v>
      </c>
      <c r="G95" s="4">
        <v>0.5</v>
      </c>
      <c r="H95" s="4">
        <v>0.57999999999999996</v>
      </c>
      <c r="I95" s="4">
        <v>-0.86970000000000003</v>
      </c>
      <c r="J95" s="4">
        <v>72.217219510000007</v>
      </c>
      <c r="K95" s="4">
        <v>14486137414</v>
      </c>
      <c r="L95" s="4">
        <v>48.93</v>
      </c>
      <c r="M95" s="4">
        <v>2.9795638499999999</v>
      </c>
      <c r="N95" s="4">
        <v>5.13</v>
      </c>
      <c r="O95" s="8">
        <f t="shared" si="0"/>
        <v>743138849.33819997</v>
      </c>
      <c r="P95" s="13">
        <f t="shared" si="1"/>
        <v>3.2606000000000002</v>
      </c>
    </row>
    <row r="96" spans="1:16" ht="15.75" hidden="1" customHeight="1">
      <c r="A96" s="4" t="s">
        <v>36</v>
      </c>
      <c r="B96" s="4">
        <v>2010</v>
      </c>
      <c r="C96" s="4" t="s">
        <v>37</v>
      </c>
      <c r="D96" s="4">
        <v>0.6</v>
      </c>
      <c r="E96" s="4">
        <v>0.5</v>
      </c>
      <c r="F96" s="4">
        <v>0.4</v>
      </c>
      <c r="G96" s="4">
        <v>0.5</v>
      </c>
      <c r="H96" s="4">
        <v>0.57999999999999996</v>
      </c>
      <c r="I96" s="4">
        <v>-0.8619</v>
      </c>
      <c r="J96" s="4">
        <v>72.393975609999998</v>
      </c>
      <c r="K96" s="4">
        <v>15729644901</v>
      </c>
      <c r="L96" s="4">
        <v>48.304000000000002</v>
      </c>
      <c r="M96" s="4">
        <v>3.117070247</v>
      </c>
      <c r="N96" s="4">
        <v>3.74</v>
      </c>
      <c r="O96" s="8">
        <f t="shared" si="0"/>
        <v>588288719.2974</v>
      </c>
      <c r="P96" s="13">
        <f t="shared" si="1"/>
        <v>3.2762000000000002</v>
      </c>
    </row>
    <row r="97" spans="1:16" ht="15.75" hidden="1" customHeight="1">
      <c r="A97" s="4" t="s">
        <v>36</v>
      </c>
      <c r="B97" s="4">
        <v>2011</v>
      </c>
      <c r="C97" s="4" t="s">
        <v>37</v>
      </c>
      <c r="D97" s="4">
        <v>0.6</v>
      </c>
      <c r="E97" s="4">
        <v>0.5</v>
      </c>
      <c r="F97" s="4">
        <v>0.4</v>
      </c>
      <c r="G97" s="4">
        <v>0.5</v>
      </c>
      <c r="H97" s="4">
        <v>0.57999999999999996</v>
      </c>
      <c r="I97" s="4">
        <v>-0.79669999999999996</v>
      </c>
      <c r="J97" s="4">
        <v>72.572731709999999</v>
      </c>
      <c r="K97" s="4">
        <v>17588097150</v>
      </c>
      <c r="L97" s="4">
        <v>47.683999999999997</v>
      </c>
      <c r="M97" s="4">
        <v>3.5981816339999999</v>
      </c>
      <c r="N97" s="4">
        <v>4.62</v>
      </c>
      <c r="O97" s="8">
        <f t="shared" si="0"/>
        <v>812570088.32999992</v>
      </c>
      <c r="P97" s="13">
        <f t="shared" si="1"/>
        <v>3.4066000000000001</v>
      </c>
    </row>
    <row r="98" spans="1:16" ht="15.75" hidden="1" customHeight="1">
      <c r="A98" s="4" t="s">
        <v>36</v>
      </c>
      <c r="B98" s="4">
        <v>2012</v>
      </c>
      <c r="C98" s="4" t="s">
        <v>37</v>
      </c>
      <c r="D98" s="4">
        <v>0.6</v>
      </c>
      <c r="E98" s="4">
        <v>0.5</v>
      </c>
      <c r="F98" s="4">
        <v>0.4</v>
      </c>
      <c r="G98" s="4">
        <v>0.5</v>
      </c>
      <c r="H98" s="4">
        <v>0.57999999999999996</v>
      </c>
      <c r="I98" s="4">
        <v>-0.94879999999999998</v>
      </c>
      <c r="J98" s="4">
        <v>72.755024390000003</v>
      </c>
      <c r="K98" s="4">
        <v>18400538970</v>
      </c>
      <c r="L98" s="4">
        <v>47.07</v>
      </c>
      <c r="M98" s="4">
        <v>3.7633698390000001</v>
      </c>
      <c r="N98" s="4">
        <v>4.6100000000000003</v>
      </c>
      <c r="O98" s="8">
        <f t="shared" si="0"/>
        <v>848264846.51700008</v>
      </c>
      <c r="P98" s="13">
        <f t="shared" si="1"/>
        <v>3.1024000000000003</v>
      </c>
    </row>
    <row r="99" spans="1:16" ht="15.75" hidden="1" customHeight="1">
      <c r="A99" s="4" t="s">
        <v>36</v>
      </c>
      <c r="B99" s="4">
        <v>2013</v>
      </c>
      <c r="C99" s="4" t="s">
        <v>37</v>
      </c>
      <c r="D99" s="4">
        <v>0.6</v>
      </c>
      <c r="E99" s="4">
        <v>0.5</v>
      </c>
      <c r="F99" s="4">
        <v>0.4</v>
      </c>
      <c r="G99" s="4">
        <v>0.5</v>
      </c>
      <c r="H99" s="4">
        <v>0.57999999999999996</v>
      </c>
      <c r="I99" s="4">
        <v>-0.95920000000000005</v>
      </c>
      <c r="J99" s="4">
        <v>72.942853659999997</v>
      </c>
      <c r="K99" s="4">
        <v>18372173611</v>
      </c>
      <c r="L99" s="4">
        <v>46.463000000000001</v>
      </c>
      <c r="M99" s="4">
        <v>2.9688681670000001</v>
      </c>
      <c r="N99" s="4">
        <v>5.23</v>
      </c>
      <c r="O99" s="8">
        <f t="shared" si="0"/>
        <v>960864679.85530007</v>
      </c>
      <c r="P99" s="13">
        <f t="shared" si="1"/>
        <v>3.0815999999999999</v>
      </c>
    </row>
    <row r="100" spans="1:16" ht="15.75" hidden="1" customHeight="1">
      <c r="A100" s="4" t="s">
        <v>36</v>
      </c>
      <c r="B100" s="4">
        <v>2014</v>
      </c>
      <c r="C100" s="4" t="s">
        <v>37</v>
      </c>
      <c r="D100" s="4">
        <v>0.6</v>
      </c>
      <c r="E100" s="4">
        <v>0.5</v>
      </c>
      <c r="F100" s="4">
        <v>0.4</v>
      </c>
      <c r="G100" s="4">
        <v>0.5</v>
      </c>
      <c r="H100" s="4">
        <v>0.57999999999999996</v>
      </c>
      <c r="I100" s="4">
        <v>-0.78739999999999999</v>
      </c>
      <c r="J100" s="4">
        <v>73.135707319999995</v>
      </c>
      <c r="K100" s="4">
        <v>19380958759</v>
      </c>
      <c r="L100" s="4">
        <v>45.863</v>
      </c>
      <c r="M100" s="4">
        <v>2.8283542979999998</v>
      </c>
      <c r="N100" s="4">
        <v>5.19</v>
      </c>
      <c r="O100" s="8">
        <f t="shared" si="0"/>
        <v>1005871759.5921</v>
      </c>
      <c r="P100" s="13">
        <f t="shared" si="1"/>
        <v>3.4252000000000002</v>
      </c>
    </row>
    <row r="101" spans="1:16" ht="15.75" hidden="1" customHeight="1">
      <c r="A101" s="4" t="s">
        <v>36</v>
      </c>
      <c r="B101" s="4">
        <v>2015</v>
      </c>
      <c r="C101" s="4" t="s">
        <v>37</v>
      </c>
      <c r="D101" s="4">
        <v>0.6</v>
      </c>
      <c r="E101" s="4">
        <v>0.5</v>
      </c>
      <c r="F101" s="4">
        <v>0.4</v>
      </c>
      <c r="G101" s="4">
        <v>0.5</v>
      </c>
      <c r="H101" s="4">
        <v>0.57999999999999996</v>
      </c>
      <c r="I101" s="4">
        <v>-0.56689999999999996</v>
      </c>
      <c r="J101" s="4" t="s">
        <v>52</v>
      </c>
      <c r="K101" s="4">
        <v>20420967149</v>
      </c>
      <c r="L101" s="4">
        <v>45.27</v>
      </c>
      <c r="M101" s="4">
        <v>3.3415355459999998</v>
      </c>
      <c r="N101" s="4">
        <v>4.74</v>
      </c>
      <c r="O101" s="8">
        <f t="shared" si="0"/>
        <v>967953842.86260009</v>
      </c>
      <c r="P101" s="13">
        <f t="shared" si="1"/>
        <v>3.8662000000000001</v>
      </c>
    </row>
    <row r="102" spans="1:16" ht="15.75" hidden="1" customHeight="1">
      <c r="A102" s="4" t="s">
        <v>38</v>
      </c>
      <c r="B102" s="4">
        <v>2006</v>
      </c>
      <c r="C102" s="4" t="s">
        <v>39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-0.2525</v>
      </c>
      <c r="J102" s="4">
        <v>75.438780489999999</v>
      </c>
      <c r="K102" s="5">
        <v>965281000000</v>
      </c>
      <c r="L102" s="4">
        <v>23.382999999999999</v>
      </c>
      <c r="M102" s="4">
        <v>3.5696593939999999</v>
      </c>
      <c r="N102" s="4">
        <v>2.62</v>
      </c>
      <c r="O102" s="8">
        <f t="shared" si="0"/>
        <v>25290362200</v>
      </c>
      <c r="P102" s="13">
        <f t="shared" si="1"/>
        <v>4.4950000000000001</v>
      </c>
    </row>
    <row r="103" spans="1:16" ht="15.75" hidden="1" customHeight="1">
      <c r="A103" s="4" t="s">
        <v>38</v>
      </c>
      <c r="B103" s="4">
        <v>2007</v>
      </c>
      <c r="C103" s="4" t="s">
        <v>39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-0.2656</v>
      </c>
      <c r="J103" s="4">
        <v>75.587926830000001</v>
      </c>
      <c r="K103" s="5">
        <v>1043470000000</v>
      </c>
      <c r="L103" s="4">
        <v>23.077000000000002</v>
      </c>
      <c r="M103" s="4">
        <v>3.581086505</v>
      </c>
      <c r="N103" s="4">
        <v>2.91</v>
      </c>
      <c r="O103" s="8">
        <f t="shared" si="0"/>
        <v>30364977000</v>
      </c>
      <c r="P103" s="13">
        <f t="shared" si="1"/>
        <v>4.4687999999999999</v>
      </c>
    </row>
    <row r="104" spans="1:16" ht="15.75" hidden="1" customHeight="1">
      <c r="A104" s="4" t="s">
        <v>38</v>
      </c>
      <c r="B104" s="4">
        <v>2008</v>
      </c>
      <c r="C104" s="4" t="s">
        <v>39</v>
      </c>
      <c r="D104" s="4">
        <v>0.75</v>
      </c>
      <c r="E104" s="4">
        <v>0.6</v>
      </c>
      <c r="F104" s="4">
        <v>0.6</v>
      </c>
      <c r="G104" s="4">
        <v>0.5</v>
      </c>
      <c r="H104" s="4">
        <v>0.7</v>
      </c>
      <c r="I104" s="4">
        <v>-0.2429</v>
      </c>
      <c r="J104" s="4">
        <v>75.732463409999994</v>
      </c>
      <c r="K104" s="5">
        <v>1101280000000</v>
      </c>
      <c r="L104" s="4">
        <v>22.773</v>
      </c>
      <c r="M104" s="4">
        <v>3.4122257469999999</v>
      </c>
      <c r="N104" s="4">
        <v>3.47</v>
      </c>
      <c r="O104" s="8">
        <f t="shared" si="0"/>
        <v>38214416000</v>
      </c>
      <c r="P104" s="13">
        <f t="shared" si="1"/>
        <v>4.5141999999999998</v>
      </c>
    </row>
    <row r="105" spans="1:16" ht="15.75" hidden="1" customHeight="1">
      <c r="A105" s="4" t="s">
        <v>38</v>
      </c>
      <c r="B105" s="4">
        <v>2009</v>
      </c>
      <c r="C105" s="4" t="s">
        <v>39</v>
      </c>
      <c r="D105" s="4">
        <v>0.75</v>
      </c>
      <c r="E105" s="4">
        <v>0.6</v>
      </c>
      <c r="F105" s="4">
        <v>0.6</v>
      </c>
      <c r="G105" s="4">
        <v>0.5</v>
      </c>
      <c r="H105" s="4">
        <v>0.7</v>
      </c>
      <c r="I105" s="4">
        <v>-0.30130000000000001</v>
      </c>
      <c r="J105" s="4">
        <v>75.877414630000004</v>
      </c>
      <c r="K105" s="5">
        <v>894949000000</v>
      </c>
      <c r="L105" s="4">
        <v>22.472999999999999</v>
      </c>
      <c r="M105" s="4">
        <v>3.2377450529999998</v>
      </c>
      <c r="N105" s="4">
        <v>2.59</v>
      </c>
      <c r="O105" s="8">
        <f t="shared" si="0"/>
        <v>23179179100</v>
      </c>
      <c r="P105" s="13">
        <f t="shared" si="1"/>
        <v>4.3974000000000002</v>
      </c>
    </row>
    <row r="106" spans="1:16" ht="15.75" hidden="1" customHeight="1">
      <c r="A106" s="4" t="s">
        <v>38</v>
      </c>
      <c r="B106" s="4">
        <v>2010</v>
      </c>
      <c r="C106" s="4" t="s">
        <v>39</v>
      </c>
      <c r="D106" s="4">
        <v>0.75</v>
      </c>
      <c r="E106" s="4">
        <v>0.6</v>
      </c>
      <c r="F106" s="4">
        <v>0.6</v>
      </c>
      <c r="G106" s="4">
        <v>0.5</v>
      </c>
      <c r="H106" s="4">
        <v>0.7</v>
      </c>
      <c r="I106" s="4">
        <v>-0.36940000000000001</v>
      </c>
      <c r="J106" s="4">
        <v>76.026780489999993</v>
      </c>
      <c r="K106" s="5">
        <v>1051130000000</v>
      </c>
      <c r="L106" s="4">
        <v>22.175000000000001</v>
      </c>
      <c r="M106" s="4">
        <v>3.2156217539999998</v>
      </c>
      <c r="N106" s="4">
        <v>2.63</v>
      </c>
      <c r="O106" s="8">
        <f t="shared" si="0"/>
        <v>27644719000</v>
      </c>
      <c r="P106" s="13">
        <f t="shared" si="1"/>
        <v>4.2611999999999997</v>
      </c>
    </row>
    <row r="107" spans="1:16" ht="15.75" hidden="1" customHeight="1">
      <c r="A107" s="4" t="s">
        <v>38</v>
      </c>
      <c r="B107" s="4">
        <v>2011</v>
      </c>
      <c r="C107" s="4" t="s">
        <v>39</v>
      </c>
      <c r="D107" s="4">
        <v>0.75</v>
      </c>
      <c r="E107" s="4">
        <v>0.6</v>
      </c>
      <c r="F107" s="4">
        <v>0.6</v>
      </c>
      <c r="G107" s="4">
        <v>0.5</v>
      </c>
      <c r="H107" s="4">
        <v>0.7</v>
      </c>
      <c r="I107" s="4">
        <v>-0.4</v>
      </c>
      <c r="J107" s="4">
        <v>76.185658540000006</v>
      </c>
      <c r="K107" s="5">
        <v>1171190000000</v>
      </c>
      <c r="L107" s="4">
        <v>21.882000000000001</v>
      </c>
      <c r="M107" s="4">
        <v>3.2425991289999998</v>
      </c>
      <c r="N107" s="4">
        <v>2.68</v>
      </c>
      <c r="O107" s="8">
        <f t="shared" si="0"/>
        <v>31387892000</v>
      </c>
      <c r="P107" s="13">
        <f t="shared" si="1"/>
        <v>4.2</v>
      </c>
    </row>
    <row r="108" spans="1:16" ht="15.75" hidden="1" customHeight="1">
      <c r="A108" s="4" t="s">
        <v>38</v>
      </c>
      <c r="B108" s="4">
        <v>2012</v>
      </c>
      <c r="C108" s="4" t="s">
        <v>39</v>
      </c>
      <c r="D108" s="4">
        <v>0.75</v>
      </c>
      <c r="E108" s="4">
        <v>0.6</v>
      </c>
      <c r="F108" s="4">
        <v>0.6</v>
      </c>
      <c r="G108" s="4">
        <v>0.5</v>
      </c>
      <c r="H108" s="4">
        <v>0.7</v>
      </c>
      <c r="I108" s="4">
        <v>-0.40760000000000002</v>
      </c>
      <c r="J108" s="4">
        <v>76.35409756</v>
      </c>
      <c r="K108" s="5">
        <v>1186600000000</v>
      </c>
      <c r="L108" s="4">
        <v>21.593</v>
      </c>
      <c r="M108" s="4">
        <v>3.3644231339999999</v>
      </c>
      <c r="N108" s="4">
        <v>2.48</v>
      </c>
      <c r="O108" s="8">
        <f t="shared" si="0"/>
        <v>29427680000</v>
      </c>
      <c r="P108" s="13">
        <f t="shared" si="1"/>
        <v>4.1848000000000001</v>
      </c>
    </row>
    <row r="109" spans="1:16" ht="15.75" hidden="1" customHeight="1">
      <c r="A109" s="4" t="s">
        <v>38</v>
      </c>
      <c r="B109" s="4">
        <v>2013</v>
      </c>
      <c r="C109" s="4" t="s">
        <v>39</v>
      </c>
      <c r="D109" s="4">
        <v>0.75</v>
      </c>
      <c r="E109" s="4">
        <v>0.6</v>
      </c>
      <c r="F109" s="4">
        <v>0.6</v>
      </c>
      <c r="G109" s="4">
        <v>0.5</v>
      </c>
      <c r="H109" s="4">
        <v>0.7</v>
      </c>
      <c r="I109" s="4">
        <v>-0.47270000000000001</v>
      </c>
      <c r="J109" s="4">
        <v>76.53265854</v>
      </c>
      <c r="K109" s="5">
        <v>1261980000000</v>
      </c>
      <c r="L109" s="4">
        <v>21.309000000000001</v>
      </c>
      <c r="M109" s="4">
        <v>3.3480613620000002</v>
      </c>
      <c r="N109" s="4">
        <v>3.14</v>
      </c>
      <c r="O109" s="8">
        <f t="shared" si="0"/>
        <v>39626172000.000008</v>
      </c>
      <c r="P109" s="13">
        <f t="shared" si="1"/>
        <v>4.0545999999999998</v>
      </c>
    </row>
    <row r="110" spans="1:16" ht="15.75" hidden="1" customHeight="1">
      <c r="A110" s="4" t="s">
        <v>38</v>
      </c>
      <c r="B110" s="4">
        <v>2014</v>
      </c>
      <c r="C110" s="4" t="s">
        <v>39</v>
      </c>
      <c r="D110" s="4">
        <v>0.75</v>
      </c>
      <c r="E110" s="4">
        <v>0.6</v>
      </c>
      <c r="F110" s="4">
        <v>0.6</v>
      </c>
      <c r="G110" s="4">
        <v>0.88</v>
      </c>
      <c r="H110" s="4">
        <v>0.81</v>
      </c>
      <c r="I110" s="4">
        <v>-0.73129999999999995</v>
      </c>
      <c r="J110" s="4">
        <v>76.721853659999994</v>
      </c>
      <c r="K110" s="5">
        <v>1298180000000</v>
      </c>
      <c r="L110" s="4">
        <v>21.029</v>
      </c>
      <c r="M110" s="4">
        <v>3.1979045510000002</v>
      </c>
      <c r="N110" s="4">
        <v>2.9</v>
      </c>
      <c r="O110" s="8">
        <f t="shared" si="0"/>
        <v>37647220000</v>
      </c>
      <c r="P110" s="13">
        <f t="shared" si="1"/>
        <v>3.5373999999999999</v>
      </c>
    </row>
    <row r="111" spans="1:16" ht="15.75" hidden="1" customHeight="1">
      <c r="A111" s="4" t="s">
        <v>38</v>
      </c>
      <c r="B111" s="4">
        <v>2015</v>
      </c>
      <c r="C111" s="4" t="s">
        <v>39</v>
      </c>
      <c r="D111" s="4">
        <v>0.75</v>
      </c>
      <c r="E111" s="4">
        <v>0.6</v>
      </c>
      <c r="F111" s="4">
        <v>0.6</v>
      </c>
      <c r="G111" s="4">
        <v>0.88</v>
      </c>
      <c r="H111" s="4">
        <v>0.81</v>
      </c>
      <c r="I111" s="4">
        <v>-0.74209999999999998</v>
      </c>
      <c r="J111" s="4" t="s">
        <v>52</v>
      </c>
      <c r="K111" s="5">
        <v>1143790000000</v>
      </c>
      <c r="L111" s="4">
        <v>20.754000000000001</v>
      </c>
      <c r="M111" s="4">
        <v>3.174230562</v>
      </c>
      <c r="N111" s="4">
        <v>3.3</v>
      </c>
      <c r="O111" s="8">
        <f t="shared" si="0"/>
        <v>37745070000</v>
      </c>
      <c r="P111" s="13">
        <f t="shared" si="1"/>
        <v>3.5158</v>
      </c>
    </row>
    <row r="112" spans="1:16" ht="15.75" hidden="1" customHeight="1">
      <c r="A112" s="4" t="s">
        <v>40</v>
      </c>
      <c r="B112" s="4">
        <v>2006</v>
      </c>
      <c r="C112" s="4" t="s">
        <v>41</v>
      </c>
      <c r="D112" s="4">
        <v>0.13</v>
      </c>
      <c r="E112" s="4">
        <v>0.5</v>
      </c>
      <c r="F112" s="4">
        <v>0.4</v>
      </c>
      <c r="G112" s="4">
        <v>0.38</v>
      </c>
      <c r="H112" s="4">
        <v>0.32</v>
      </c>
      <c r="I112" s="4">
        <v>-0.67390000000000005</v>
      </c>
      <c r="J112" s="4">
        <v>72.213024390000001</v>
      </c>
      <c r="K112" s="4">
        <v>6786294637</v>
      </c>
      <c r="L112" s="4">
        <v>43.819000000000003</v>
      </c>
      <c r="M112" s="4">
        <v>1.3665324459999999</v>
      </c>
      <c r="N112" s="4">
        <v>5.35</v>
      </c>
      <c r="O112" s="8">
        <f t="shared" si="0"/>
        <v>363066763.07950002</v>
      </c>
      <c r="P112" s="13">
        <f t="shared" si="1"/>
        <v>3.6521999999999997</v>
      </c>
    </row>
    <row r="113" spans="1:16" ht="15.75" hidden="1" customHeight="1">
      <c r="A113" s="4" t="s">
        <v>40</v>
      </c>
      <c r="B113" s="4">
        <v>2007</v>
      </c>
      <c r="C113" s="4" t="s">
        <v>41</v>
      </c>
      <c r="D113" s="4">
        <v>0.13</v>
      </c>
      <c r="E113" s="4">
        <v>0.5</v>
      </c>
      <c r="F113" s="4">
        <v>0.4</v>
      </c>
      <c r="G113" s="4">
        <v>0.38</v>
      </c>
      <c r="H113" s="4">
        <v>0.32</v>
      </c>
      <c r="I113" s="4">
        <v>-0.76500000000000001</v>
      </c>
      <c r="J113" s="4">
        <v>72.571658540000001</v>
      </c>
      <c r="K113" s="4">
        <v>7458103362</v>
      </c>
      <c r="L113" s="4">
        <v>43.563000000000002</v>
      </c>
      <c r="M113" s="4">
        <v>1.5770231589999999</v>
      </c>
      <c r="N113" s="4">
        <v>5.19</v>
      </c>
      <c r="O113" s="8">
        <f t="shared" si="0"/>
        <v>387075564.4878</v>
      </c>
      <c r="P113" s="13">
        <f t="shared" si="1"/>
        <v>3.4699999999999998</v>
      </c>
    </row>
    <row r="114" spans="1:16" ht="15.75" hidden="1" customHeight="1">
      <c r="A114" s="4" t="s">
        <v>40</v>
      </c>
      <c r="B114" s="4">
        <v>2008</v>
      </c>
      <c r="C114" s="4" t="s">
        <v>41</v>
      </c>
      <c r="D114" s="4">
        <v>0.13</v>
      </c>
      <c r="E114" s="4">
        <v>0.5</v>
      </c>
      <c r="F114" s="4">
        <v>0.4</v>
      </c>
      <c r="G114" s="4">
        <v>0.38</v>
      </c>
      <c r="H114" s="4">
        <v>0.32</v>
      </c>
      <c r="I114" s="4">
        <v>-0.75439999999999996</v>
      </c>
      <c r="J114" s="4">
        <v>72.918414630000001</v>
      </c>
      <c r="K114" s="4">
        <v>8491388729</v>
      </c>
      <c r="L114" s="4">
        <v>43.298999999999999</v>
      </c>
      <c r="M114" s="4">
        <v>1.7670992830000001</v>
      </c>
      <c r="N114" s="4">
        <v>4.24</v>
      </c>
      <c r="O114" s="8">
        <f t="shared" si="0"/>
        <v>360034882.10960001</v>
      </c>
      <c r="P114" s="13">
        <f t="shared" si="1"/>
        <v>3.4912000000000001</v>
      </c>
    </row>
    <row r="115" spans="1:16" ht="15.75" hidden="1" customHeight="1">
      <c r="A115" s="4" t="s">
        <v>40</v>
      </c>
      <c r="B115" s="4">
        <v>2009</v>
      </c>
      <c r="C115" s="4" t="s">
        <v>41</v>
      </c>
      <c r="D115" s="4">
        <v>0.13</v>
      </c>
      <c r="E115" s="4">
        <v>0.5</v>
      </c>
      <c r="F115" s="4">
        <v>0.4</v>
      </c>
      <c r="G115" s="4">
        <v>0.38</v>
      </c>
      <c r="H115" s="4">
        <v>0.32</v>
      </c>
      <c r="I115" s="4">
        <v>-0.72940000000000005</v>
      </c>
      <c r="J115" s="4">
        <v>73.254780490000002</v>
      </c>
      <c r="K115" s="4">
        <v>8380731880</v>
      </c>
      <c r="L115" s="4">
        <v>43.026000000000003</v>
      </c>
      <c r="M115" s="4">
        <v>2.175178099</v>
      </c>
      <c r="N115" s="4">
        <v>3.9</v>
      </c>
      <c r="O115" s="8">
        <f t="shared" si="0"/>
        <v>326848543.31999999</v>
      </c>
      <c r="P115" s="13">
        <f t="shared" si="1"/>
        <v>3.5411999999999999</v>
      </c>
    </row>
    <row r="116" spans="1:16" ht="15.75" hidden="1" customHeight="1">
      <c r="A116" s="4" t="s">
        <v>40</v>
      </c>
      <c r="B116" s="4">
        <v>2010</v>
      </c>
      <c r="C116" s="4" t="s">
        <v>41</v>
      </c>
      <c r="D116" s="4">
        <v>0.13</v>
      </c>
      <c r="E116" s="4">
        <v>0.5</v>
      </c>
      <c r="F116" s="4">
        <v>0.4</v>
      </c>
      <c r="G116" s="4">
        <v>0.38</v>
      </c>
      <c r="H116" s="4">
        <v>0.32</v>
      </c>
      <c r="I116" s="4">
        <v>-0.77329999999999999</v>
      </c>
      <c r="J116" s="4">
        <v>73.58173171</v>
      </c>
      <c r="K116" s="4">
        <v>8741313140</v>
      </c>
      <c r="L116" s="4">
        <v>42.744999999999997</v>
      </c>
      <c r="M116" s="4">
        <v>2.0860953499999999</v>
      </c>
      <c r="N116" s="4">
        <v>3.87</v>
      </c>
      <c r="O116" s="8">
        <f t="shared" si="0"/>
        <v>338288818.51800001</v>
      </c>
      <c r="P116" s="13">
        <f t="shared" si="1"/>
        <v>3.4534000000000002</v>
      </c>
    </row>
    <row r="117" spans="1:16" ht="15.75" hidden="1" customHeight="1">
      <c r="A117" s="4" t="s">
        <v>40</v>
      </c>
      <c r="B117" s="4">
        <v>2011</v>
      </c>
      <c r="C117" s="4" t="s">
        <v>41</v>
      </c>
      <c r="D117" s="4">
        <v>0.13</v>
      </c>
      <c r="E117" s="4">
        <v>0.5</v>
      </c>
      <c r="F117" s="4">
        <v>0.4</v>
      </c>
      <c r="G117" s="4">
        <v>0.38</v>
      </c>
      <c r="H117" s="4">
        <v>0.32</v>
      </c>
      <c r="I117" s="4">
        <v>-0.73709999999999998</v>
      </c>
      <c r="J117" s="4">
        <v>73.901292679999997</v>
      </c>
      <c r="K117" s="4">
        <v>9755619760</v>
      </c>
      <c r="L117" s="4">
        <v>42.456000000000003</v>
      </c>
      <c r="M117" s="4">
        <v>1.802729319</v>
      </c>
      <c r="N117" s="4">
        <v>3.5</v>
      </c>
      <c r="O117" s="8">
        <f t="shared" si="0"/>
        <v>341446691.60000002</v>
      </c>
      <c r="P117" s="13">
        <f t="shared" si="1"/>
        <v>3.5258000000000003</v>
      </c>
    </row>
    <row r="118" spans="1:16" ht="15.75" hidden="1" customHeight="1">
      <c r="A118" s="4" t="s">
        <v>40</v>
      </c>
      <c r="B118" s="4">
        <v>2012</v>
      </c>
      <c r="C118" s="4" t="s">
        <v>41</v>
      </c>
      <c r="D118" s="4">
        <v>0.13</v>
      </c>
      <c r="E118" s="4">
        <v>0.5</v>
      </c>
      <c r="F118" s="4">
        <v>0.4</v>
      </c>
      <c r="G118" s="4">
        <v>0.38</v>
      </c>
      <c r="H118" s="4">
        <v>0.32</v>
      </c>
      <c r="I118" s="4">
        <v>-0.78039999999999998</v>
      </c>
      <c r="J118" s="4">
        <v>74.212463409999998</v>
      </c>
      <c r="K118" s="4">
        <v>10438842116</v>
      </c>
      <c r="L118" s="4">
        <v>42.158999999999999</v>
      </c>
      <c r="M118" s="4">
        <v>2.2183719819999999</v>
      </c>
      <c r="N118" s="4">
        <v>3.74</v>
      </c>
      <c r="O118" s="8">
        <f t="shared" si="0"/>
        <v>390412695.13840002</v>
      </c>
      <c r="P118" s="13">
        <f t="shared" si="1"/>
        <v>3.4392</v>
      </c>
    </row>
    <row r="119" spans="1:16" ht="15.75" hidden="1" customHeight="1">
      <c r="A119" s="4" t="s">
        <v>40</v>
      </c>
      <c r="B119" s="4">
        <v>2013</v>
      </c>
      <c r="C119" s="4" t="s">
        <v>41</v>
      </c>
      <c r="D119" s="4">
        <v>0.13</v>
      </c>
      <c r="E119" s="4">
        <v>0.5</v>
      </c>
      <c r="F119" s="4">
        <v>0.4</v>
      </c>
      <c r="G119" s="4">
        <v>0.38</v>
      </c>
      <c r="H119" s="4">
        <v>0.32</v>
      </c>
      <c r="I119" s="4">
        <v>-0.73380000000000001</v>
      </c>
      <c r="J119" s="4">
        <v>74.5147561</v>
      </c>
      <c r="K119" s="4">
        <v>10874735111</v>
      </c>
      <c r="L119" s="4">
        <v>41.853999999999999</v>
      </c>
      <c r="M119" s="4">
        <v>2.6374404029999998</v>
      </c>
      <c r="N119" s="4">
        <v>3.84</v>
      </c>
      <c r="O119" s="8">
        <f t="shared" si="0"/>
        <v>417589828.26239997</v>
      </c>
      <c r="P119" s="13">
        <f t="shared" si="1"/>
        <v>3.5324</v>
      </c>
    </row>
    <row r="120" spans="1:16" ht="15.75" hidden="1" customHeight="1">
      <c r="A120" s="4" t="s">
        <v>40</v>
      </c>
      <c r="B120" s="4">
        <v>2014</v>
      </c>
      <c r="C120" s="4" t="s">
        <v>41</v>
      </c>
      <c r="D120" s="4">
        <v>0.13</v>
      </c>
      <c r="E120" s="4">
        <v>0.5</v>
      </c>
      <c r="F120" s="4">
        <v>0.4</v>
      </c>
      <c r="G120" s="4">
        <v>0.38</v>
      </c>
      <c r="H120" s="4">
        <v>0.32</v>
      </c>
      <c r="I120" s="4">
        <v>-0.88639999999999997</v>
      </c>
      <c r="J120" s="4">
        <v>74.810146340000003</v>
      </c>
      <c r="K120" s="4">
        <v>11790221756</v>
      </c>
      <c r="L120" s="4">
        <v>41.540999999999997</v>
      </c>
      <c r="M120" s="4">
        <v>2.2517110040000001</v>
      </c>
      <c r="N120" s="4">
        <v>4.04</v>
      </c>
      <c r="O120" s="8">
        <f t="shared" si="0"/>
        <v>476324958.94239998</v>
      </c>
      <c r="P120" s="13">
        <f t="shared" si="1"/>
        <v>3.2271999999999998</v>
      </c>
    </row>
    <row r="121" spans="1:16" ht="15.75" hidden="1" customHeight="1">
      <c r="A121" s="4" t="s">
        <v>40</v>
      </c>
      <c r="B121" s="4">
        <v>2015</v>
      </c>
      <c r="C121" s="4" t="s">
        <v>41</v>
      </c>
      <c r="D121" s="4">
        <v>0.13</v>
      </c>
      <c r="E121" s="4">
        <v>0.5</v>
      </c>
      <c r="F121" s="4">
        <v>0.4</v>
      </c>
      <c r="G121" s="4">
        <v>0.38</v>
      </c>
      <c r="H121" s="4">
        <v>0.32</v>
      </c>
      <c r="I121" s="4">
        <v>-0.87429999999999997</v>
      </c>
      <c r="J121" s="4" t="s">
        <v>52</v>
      </c>
      <c r="K121" s="4">
        <v>12692562187</v>
      </c>
      <c r="L121" s="4">
        <v>41.220999999999997</v>
      </c>
      <c r="M121" s="4">
        <v>1.6786904810000001</v>
      </c>
      <c r="N121" s="4">
        <v>4.51</v>
      </c>
      <c r="O121" s="8">
        <f t="shared" si="0"/>
        <v>572434554.63370001</v>
      </c>
      <c r="P121" s="13">
        <f t="shared" si="1"/>
        <v>3.2514000000000003</v>
      </c>
    </row>
    <row r="122" spans="1:16" ht="15.75" hidden="1" customHeight="1">
      <c r="A122" s="4" t="s">
        <v>42</v>
      </c>
      <c r="B122" s="4">
        <v>2006</v>
      </c>
      <c r="C122" s="4" t="s">
        <v>43</v>
      </c>
      <c r="D122" s="4">
        <v>0.47</v>
      </c>
      <c r="E122" s="4">
        <v>0.4</v>
      </c>
      <c r="F122" s="4">
        <v>0.4</v>
      </c>
      <c r="G122" s="4">
        <v>0.33</v>
      </c>
      <c r="H122" s="4">
        <v>0.48</v>
      </c>
      <c r="I122" s="4">
        <v>-0.35930000000000001</v>
      </c>
      <c r="J122" s="4">
        <v>76.141000000000005</v>
      </c>
      <c r="K122" s="4">
        <v>18141666302</v>
      </c>
      <c r="L122" s="4">
        <v>36.04</v>
      </c>
      <c r="M122" s="4">
        <v>2.470036151</v>
      </c>
      <c r="N122" s="4">
        <v>2.39</v>
      </c>
      <c r="O122" s="8">
        <f t="shared" si="0"/>
        <v>433585824.6178</v>
      </c>
      <c r="P122" s="13">
        <f t="shared" si="1"/>
        <v>4.2813999999999997</v>
      </c>
    </row>
    <row r="123" spans="1:16" ht="15.75" hidden="1" customHeight="1">
      <c r="A123" s="4" t="s">
        <v>42</v>
      </c>
      <c r="B123" s="4">
        <v>2007</v>
      </c>
      <c r="C123" s="4" t="s">
        <v>43</v>
      </c>
      <c r="D123" s="4">
        <v>0.47</v>
      </c>
      <c r="E123" s="4">
        <v>0.4</v>
      </c>
      <c r="F123" s="4">
        <v>0.4</v>
      </c>
      <c r="G123" s="4">
        <v>0.33</v>
      </c>
      <c r="H123" s="4">
        <v>0.48</v>
      </c>
      <c r="I123" s="4">
        <v>-0.34129999999999999</v>
      </c>
      <c r="J123" s="4">
        <v>76.314463410000002</v>
      </c>
      <c r="K123" s="5">
        <v>21000000000</v>
      </c>
      <c r="L123" s="4">
        <v>35.749000000000002</v>
      </c>
      <c r="M123" s="4">
        <v>2.474931142</v>
      </c>
      <c r="N123" s="4">
        <v>3.8</v>
      </c>
      <c r="O123" s="8">
        <f t="shared" si="0"/>
        <v>798000000</v>
      </c>
      <c r="P123" s="13">
        <f t="shared" si="1"/>
        <v>4.3174000000000001</v>
      </c>
    </row>
    <row r="124" spans="1:16" ht="15.75" hidden="1" customHeight="1">
      <c r="A124" s="4" t="s">
        <v>42</v>
      </c>
      <c r="B124" s="4">
        <v>2008</v>
      </c>
      <c r="C124" s="4" t="s">
        <v>43</v>
      </c>
      <c r="D124" s="4">
        <v>0.47</v>
      </c>
      <c r="E124" s="4">
        <v>0.4</v>
      </c>
      <c r="F124" s="4">
        <v>0.4</v>
      </c>
      <c r="G124" s="4">
        <v>0.33</v>
      </c>
      <c r="H124" s="4">
        <v>0.48</v>
      </c>
      <c r="I124" s="4">
        <v>-0.10349999999999999</v>
      </c>
      <c r="J124" s="4">
        <v>76.493585370000005</v>
      </c>
      <c r="K124" s="4">
        <v>24522200000</v>
      </c>
      <c r="L124" s="4">
        <v>35.46</v>
      </c>
      <c r="M124" s="4">
        <v>2.6624501550000002</v>
      </c>
      <c r="N124" s="4">
        <v>5.27</v>
      </c>
      <c r="O124" s="8">
        <f t="shared" si="0"/>
        <v>1292319940</v>
      </c>
      <c r="P124" s="13">
        <f t="shared" si="1"/>
        <v>4.7930000000000001</v>
      </c>
    </row>
    <row r="125" spans="1:16" ht="15.75" hidden="1" customHeight="1">
      <c r="A125" s="4" t="s">
        <v>42</v>
      </c>
      <c r="B125" s="4">
        <v>2009</v>
      </c>
      <c r="C125" s="4" t="s">
        <v>43</v>
      </c>
      <c r="D125" s="4">
        <v>0.47</v>
      </c>
      <c r="E125" s="4">
        <v>0.4</v>
      </c>
      <c r="F125" s="4">
        <v>0.4</v>
      </c>
      <c r="G125" s="4">
        <v>0.33</v>
      </c>
      <c r="H125" s="4">
        <v>0.48</v>
      </c>
      <c r="I125" s="4">
        <v>-0.31659999999999999</v>
      </c>
      <c r="J125" s="4">
        <v>76.676951220000007</v>
      </c>
      <c r="K125" s="4">
        <v>26593500000</v>
      </c>
      <c r="L125" s="4">
        <v>35.171999999999997</v>
      </c>
      <c r="M125" s="4">
        <v>2.9643627229999998</v>
      </c>
      <c r="N125" s="4">
        <v>5.76</v>
      </c>
      <c r="O125" s="8">
        <f t="shared" si="0"/>
        <v>1531785600</v>
      </c>
      <c r="P125" s="13">
        <f t="shared" si="1"/>
        <v>4.3667999999999996</v>
      </c>
    </row>
    <row r="126" spans="1:16" ht="15.75" hidden="1" customHeight="1">
      <c r="A126" s="4" t="s">
        <v>42</v>
      </c>
      <c r="B126" s="4">
        <v>2010</v>
      </c>
      <c r="C126" s="4" t="s">
        <v>43</v>
      </c>
      <c r="D126" s="4">
        <v>0.47</v>
      </c>
      <c r="E126" s="4">
        <v>0.4</v>
      </c>
      <c r="F126" s="4">
        <v>0.4</v>
      </c>
      <c r="G126" s="4">
        <v>0.33</v>
      </c>
      <c r="H126" s="4">
        <v>0.48</v>
      </c>
      <c r="I126" s="4">
        <v>-0.35070000000000001</v>
      </c>
      <c r="J126" s="4">
        <v>76.863634149999996</v>
      </c>
      <c r="K126" s="4">
        <v>28917200000</v>
      </c>
      <c r="L126" s="4">
        <v>34.884999999999998</v>
      </c>
      <c r="M126" s="4">
        <v>2.509433756</v>
      </c>
      <c r="N126" s="4">
        <v>6.84</v>
      </c>
      <c r="O126" s="8">
        <f t="shared" si="0"/>
        <v>1977936480</v>
      </c>
      <c r="P126" s="13">
        <f t="shared" si="1"/>
        <v>4.2986000000000004</v>
      </c>
    </row>
    <row r="127" spans="1:16" ht="15.75" hidden="1" customHeight="1">
      <c r="A127" s="4" t="s">
        <v>42</v>
      </c>
      <c r="B127" s="4">
        <v>2011</v>
      </c>
      <c r="C127" s="4" t="s">
        <v>43</v>
      </c>
      <c r="D127" s="4">
        <v>0.47</v>
      </c>
      <c r="E127" s="4">
        <v>0.4</v>
      </c>
      <c r="F127" s="4">
        <v>0.4</v>
      </c>
      <c r="G127" s="4">
        <v>0.33</v>
      </c>
      <c r="H127" s="4">
        <v>0.48</v>
      </c>
      <c r="I127" s="4">
        <v>-0.33929999999999999</v>
      </c>
      <c r="J127" s="4">
        <v>77.051682929999998</v>
      </c>
      <c r="K127" s="4">
        <v>34373820485</v>
      </c>
      <c r="L127" s="4">
        <v>34.594999999999999</v>
      </c>
      <c r="M127" s="4">
        <v>2.1088303640000001</v>
      </c>
      <c r="N127" s="4">
        <v>7.31</v>
      </c>
      <c r="O127" s="8">
        <f t="shared" si="0"/>
        <v>2512726277.4534998</v>
      </c>
      <c r="P127" s="13">
        <f t="shared" si="1"/>
        <v>4.3213999999999997</v>
      </c>
    </row>
    <row r="128" spans="1:16" ht="15.75" hidden="1" customHeight="1">
      <c r="A128" s="4" t="s">
        <v>42</v>
      </c>
      <c r="B128" s="4">
        <v>2012</v>
      </c>
      <c r="C128" s="4" t="s">
        <v>43</v>
      </c>
      <c r="D128" s="4">
        <v>0.47</v>
      </c>
      <c r="E128" s="4">
        <v>0.4</v>
      </c>
      <c r="F128" s="4">
        <v>0.4</v>
      </c>
      <c r="G128" s="4">
        <v>0.33</v>
      </c>
      <c r="H128" s="4">
        <v>0.48</v>
      </c>
      <c r="I128" s="4">
        <v>-0.37980000000000003</v>
      </c>
      <c r="J128" s="4">
        <v>77.237048779999995</v>
      </c>
      <c r="K128" s="4">
        <v>39954761233</v>
      </c>
      <c r="L128" s="4">
        <v>34.302</v>
      </c>
      <c r="M128" s="4">
        <v>2.2908838450000002</v>
      </c>
      <c r="N128" s="4">
        <v>7.4</v>
      </c>
      <c r="O128" s="8">
        <f t="shared" si="0"/>
        <v>2956652331.2420006</v>
      </c>
      <c r="P128" s="13">
        <f t="shared" si="1"/>
        <v>4.2404000000000002</v>
      </c>
    </row>
    <row r="129" spans="1:16" ht="15.75" hidden="1" customHeight="1">
      <c r="A129" s="4" t="s">
        <v>42</v>
      </c>
      <c r="B129" s="4">
        <v>2013</v>
      </c>
      <c r="C129" s="4" t="s">
        <v>43</v>
      </c>
      <c r="D129" s="4">
        <v>0.47</v>
      </c>
      <c r="E129" s="4">
        <v>0.4</v>
      </c>
      <c r="F129" s="4">
        <v>0.4</v>
      </c>
      <c r="G129" s="4">
        <v>0.33</v>
      </c>
      <c r="H129" s="4">
        <v>0.48</v>
      </c>
      <c r="I129" s="4">
        <v>-0.3589</v>
      </c>
      <c r="J129" s="4">
        <v>77.419219510000005</v>
      </c>
      <c r="K129" s="4">
        <v>44856189494</v>
      </c>
      <c r="L129" s="4">
        <v>34.006</v>
      </c>
      <c r="M129" s="4">
        <v>2.6966468689999998</v>
      </c>
      <c r="N129" s="4">
        <v>8.51</v>
      </c>
      <c r="O129" s="8">
        <f t="shared" si="0"/>
        <v>3817261725.9393997</v>
      </c>
      <c r="P129" s="13">
        <f t="shared" si="1"/>
        <v>4.2821999999999996</v>
      </c>
    </row>
    <row r="130" spans="1:16" ht="15.75" hidden="1" customHeight="1">
      <c r="A130" s="4" t="s">
        <v>42</v>
      </c>
      <c r="B130" s="4">
        <v>2014</v>
      </c>
      <c r="C130" s="4" t="s">
        <v>43</v>
      </c>
      <c r="D130" s="4">
        <v>0.47</v>
      </c>
      <c r="E130" s="4">
        <v>0.4</v>
      </c>
      <c r="F130" s="4">
        <v>0.4</v>
      </c>
      <c r="G130" s="4">
        <v>0.33</v>
      </c>
      <c r="H130" s="4">
        <v>0.48</v>
      </c>
      <c r="I130" s="4">
        <v>-0.35470000000000002</v>
      </c>
      <c r="J130" s="4">
        <v>77.595146339999999</v>
      </c>
      <c r="K130" s="4">
        <v>49165773079</v>
      </c>
      <c r="L130" s="4">
        <v>33.707999999999998</v>
      </c>
      <c r="M130" s="4">
        <v>2.707883475</v>
      </c>
      <c r="N130" s="4">
        <v>6.83</v>
      </c>
      <c r="O130" s="8">
        <f t="shared" si="0"/>
        <v>3358022301.2957001</v>
      </c>
      <c r="P130" s="13">
        <f t="shared" si="1"/>
        <v>4.2905999999999995</v>
      </c>
    </row>
    <row r="131" spans="1:16" ht="15.75" hidden="1" customHeight="1">
      <c r="A131" s="4" t="s">
        <v>42</v>
      </c>
      <c r="B131" s="4">
        <v>2015</v>
      </c>
      <c r="C131" s="4" t="s">
        <v>43</v>
      </c>
      <c r="D131" s="4">
        <v>0.47</v>
      </c>
      <c r="E131" s="4">
        <v>0.4</v>
      </c>
      <c r="F131" s="4">
        <v>0.4</v>
      </c>
      <c r="G131" s="4">
        <v>0.33</v>
      </c>
      <c r="H131" s="4">
        <v>0.48</v>
      </c>
      <c r="I131" s="4">
        <v>-0.34320000000000001</v>
      </c>
      <c r="J131" s="4" t="s">
        <v>52</v>
      </c>
      <c r="K131" s="4">
        <v>52132289747</v>
      </c>
      <c r="L131" s="4">
        <v>33.408000000000001</v>
      </c>
      <c r="M131" s="4">
        <v>2.6496941980000002</v>
      </c>
      <c r="N131" s="4">
        <v>6.25</v>
      </c>
      <c r="O131" s="8">
        <f t="shared" si="0"/>
        <v>3258268109.1875</v>
      </c>
      <c r="P131" s="13">
        <f t="shared" si="1"/>
        <v>4.3136000000000001</v>
      </c>
    </row>
    <row r="132" spans="1:16" ht="15.75" hidden="1" customHeight="1">
      <c r="A132" s="4" t="s">
        <v>44</v>
      </c>
      <c r="B132" s="4">
        <v>2006</v>
      </c>
      <c r="C132" s="4" t="s">
        <v>45</v>
      </c>
      <c r="D132" s="4">
        <v>0.47</v>
      </c>
      <c r="E132" s="4">
        <v>0.17</v>
      </c>
      <c r="F132" s="4">
        <v>0.2</v>
      </c>
      <c r="G132" s="4">
        <v>0.5</v>
      </c>
      <c r="H132" s="4">
        <v>0.42</v>
      </c>
      <c r="I132" s="4">
        <v>-0.2127</v>
      </c>
      <c r="J132" s="4">
        <v>72.743439019999997</v>
      </c>
      <c r="K132" s="4">
        <v>88643193062</v>
      </c>
      <c r="L132" s="4">
        <v>24.579000000000001</v>
      </c>
      <c r="M132" s="4">
        <v>1.988347804</v>
      </c>
      <c r="N132" s="4">
        <v>2.06</v>
      </c>
      <c r="O132" s="8">
        <f t="shared" si="0"/>
        <v>1826049777.0771999</v>
      </c>
      <c r="P132" s="13">
        <f t="shared" si="1"/>
        <v>4.5746000000000002</v>
      </c>
    </row>
    <row r="133" spans="1:16" ht="15.75" hidden="1" customHeight="1">
      <c r="A133" s="4" t="s">
        <v>44</v>
      </c>
      <c r="B133" s="4">
        <v>2007</v>
      </c>
      <c r="C133" s="4" t="s">
        <v>45</v>
      </c>
      <c r="D133" s="4">
        <v>0.47</v>
      </c>
      <c r="E133" s="4">
        <v>0.17</v>
      </c>
      <c r="F133" s="4">
        <v>0.2</v>
      </c>
      <c r="G133" s="4">
        <v>0.5</v>
      </c>
      <c r="H133" s="4">
        <v>0.42</v>
      </c>
      <c r="I133" s="4">
        <v>-0.26619999999999999</v>
      </c>
      <c r="J133" s="4">
        <v>72.99695122</v>
      </c>
      <c r="K133" s="5">
        <v>102171000000</v>
      </c>
      <c r="L133" s="4">
        <v>24.196999999999999</v>
      </c>
      <c r="M133" s="4">
        <v>2.1933279520000002</v>
      </c>
      <c r="N133" s="4">
        <v>2.2599999999999998</v>
      </c>
      <c r="O133" s="8">
        <f t="shared" si="0"/>
        <v>2309064600</v>
      </c>
      <c r="P133" s="13">
        <f t="shared" si="1"/>
        <v>4.4676</v>
      </c>
    </row>
    <row r="134" spans="1:16" ht="15.75" hidden="1" customHeight="1">
      <c r="A134" s="4" t="s">
        <v>44</v>
      </c>
      <c r="B134" s="4">
        <v>2008</v>
      </c>
      <c r="C134" s="4" t="s">
        <v>45</v>
      </c>
      <c r="D134" s="4">
        <v>0.47</v>
      </c>
      <c r="E134" s="4">
        <v>0.17</v>
      </c>
      <c r="F134" s="4">
        <v>0.2</v>
      </c>
      <c r="G134" s="4">
        <v>0.5</v>
      </c>
      <c r="H134" s="4">
        <v>0.42</v>
      </c>
      <c r="I134" s="4">
        <v>-0.20219999999999999</v>
      </c>
      <c r="J134" s="4">
        <v>73.225024390000002</v>
      </c>
      <c r="K134" s="5">
        <v>120551000000</v>
      </c>
      <c r="L134" s="4">
        <v>23.818000000000001</v>
      </c>
      <c r="M134" s="4">
        <v>2.7276560820000002</v>
      </c>
      <c r="N134" s="4">
        <v>2.52</v>
      </c>
      <c r="O134" s="8">
        <f t="shared" si="0"/>
        <v>3037885200</v>
      </c>
      <c r="P134" s="13">
        <f t="shared" si="1"/>
        <v>4.5956000000000001</v>
      </c>
    </row>
    <row r="135" spans="1:16" ht="15.75" hidden="1" customHeight="1">
      <c r="A135" s="4" t="s">
        <v>44</v>
      </c>
      <c r="B135" s="4">
        <v>2009</v>
      </c>
      <c r="C135" s="4" t="s">
        <v>45</v>
      </c>
      <c r="D135" s="4">
        <v>0.53</v>
      </c>
      <c r="E135" s="4">
        <v>0.17</v>
      </c>
      <c r="F135" s="4">
        <v>0.4</v>
      </c>
      <c r="G135" s="4">
        <v>0.63</v>
      </c>
      <c r="H135" s="4">
        <v>0.52</v>
      </c>
      <c r="I135" s="4">
        <v>-0.34079999999999999</v>
      </c>
      <c r="J135" s="4">
        <v>73.436146339999993</v>
      </c>
      <c r="K135" s="5">
        <v>120823000000</v>
      </c>
      <c r="L135" s="4">
        <v>23.448</v>
      </c>
      <c r="M135" s="4">
        <v>2.8559635010000002</v>
      </c>
      <c r="N135" s="4">
        <v>3.97</v>
      </c>
      <c r="O135" s="8">
        <f t="shared" si="0"/>
        <v>4796673100</v>
      </c>
      <c r="P135" s="13">
        <f t="shared" si="1"/>
        <v>4.3184000000000005</v>
      </c>
    </row>
    <row r="136" spans="1:16" ht="15.75" hidden="1" customHeight="1">
      <c r="A136" s="4" t="s">
        <v>44</v>
      </c>
      <c r="B136" s="4">
        <v>2010</v>
      </c>
      <c r="C136" s="4" t="s">
        <v>45</v>
      </c>
      <c r="D136" s="4">
        <v>0.53</v>
      </c>
      <c r="E136" s="4">
        <v>0.17</v>
      </c>
      <c r="F136" s="4">
        <v>0.4</v>
      </c>
      <c r="G136" s="4">
        <v>0.63</v>
      </c>
      <c r="H136" s="4">
        <v>0.52</v>
      </c>
      <c r="I136" s="4">
        <v>-0.24979999999999999</v>
      </c>
      <c r="J136" s="4">
        <v>73.63980488</v>
      </c>
      <c r="K136" s="5">
        <v>147492000000</v>
      </c>
      <c r="L136" s="4">
        <v>23.085000000000001</v>
      </c>
      <c r="M136" s="4">
        <v>2.6135228659999998</v>
      </c>
      <c r="N136" s="4">
        <v>4.54</v>
      </c>
      <c r="O136" s="8">
        <f t="shared" si="0"/>
        <v>6696136800</v>
      </c>
      <c r="P136" s="13">
        <f t="shared" si="1"/>
        <v>4.5004</v>
      </c>
    </row>
    <row r="137" spans="1:16" ht="15.75" hidden="1" customHeight="1">
      <c r="A137" s="4" t="s">
        <v>44</v>
      </c>
      <c r="B137" s="4">
        <v>2011</v>
      </c>
      <c r="C137" s="4" t="s">
        <v>45</v>
      </c>
      <c r="D137" s="4">
        <v>0.53</v>
      </c>
      <c r="E137" s="4">
        <v>0.17</v>
      </c>
      <c r="F137" s="4">
        <v>0.4</v>
      </c>
      <c r="G137" s="4">
        <v>0.63</v>
      </c>
      <c r="H137" s="4">
        <v>0.52</v>
      </c>
      <c r="I137" s="4">
        <v>-0.24859999999999999</v>
      </c>
      <c r="J137" s="4">
        <v>73.844975610000006</v>
      </c>
      <c r="K137" s="5">
        <v>171724000000</v>
      </c>
      <c r="L137" s="4">
        <v>22.731000000000002</v>
      </c>
      <c r="M137" s="4">
        <v>2.617560852</v>
      </c>
      <c r="N137" s="4">
        <v>4.3099999999999996</v>
      </c>
      <c r="O137" s="8">
        <f t="shared" si="0"/>
        <v>7401304400</v>
      </c>
      <c r="P137" s="13">
        <f t="shared" si="1"/>
        <v>4.5027999999999997</v>
      </c>
    </row>
    <row r="138" spans="1:16" ht="15.75" hidden="1" customHeight="1">
      <c r="A138" s="4" t="s">
        <v>44</v>
      </c>
      <c r="B138" s="4">
        <v>2012</v>
      </c>
      <c r="C138" s="4" t="s">
        <v>45</v>
      </c>
      <c r="D138" s="4">
        <v>0.53</v>
      </c>
      <c r="E138" s="4">
        <v>0.17</v>
      </c>
      <c r="F138" s="4">
        <v>0.4</v>
      </c>
      <c r="G138" s="4">
        <v>0.63</v>
      </c>
      <c r="H138" s="4">
        <v>0.52</v>
      </c>
      <c r="I138" s="4">
        <v>-0.39340000000000003</v>
      </c>
      <c r="J138" s="4">
        <v>74.057658540000006</v>
      </c>
      <c r="K138" s="5">
        <v>192605000000</v>
      </c>
      <c r="L138" s="4">
        <v>22.384</v>
      </c>
      <c r="M138" s="4">
        <v>2.4834233060000002</v>
      </c>
      <c r="N138" s="4">
        <v>4.41</v>
      </c>
      <c r="O138" s="8">
        <f t="shared" si="0"/>
        <v>8493880500</v>
      </c>
      <c r="P138" s="13">
        <f t="shared" si="1"/>
        <v>4.2131999999999996</v>
      </c>
    </row>
    <row r="139" spans="1:16" ht="15.75" hidden="1" customHeight="1">
      <c r="A139" s="4" t="s">
        <v>44</v>
      </c>
      <c r="B139" s="4">
        <v>2013</v>
      </c>
      <c r="C139" s="4" t="s">
        <v>45</v>
      </c>
      <c r="D139" s="4">
        <v>0.53</v>
      </c>
      <c r="E139" s="4">
        <v>0.17</v>
      </c>
      <c r="F139" s="4">
        <v>0.4</v>
      </c>
      <c r="G139" s="4">
        <v>0.63</v>
      </c>
      <c r="H139" s="4">
        <v>0.52</v>
      </c>
      <c r="I139" s="4">
        <v>-0.43609999999999999</v>
      </c>
      <c r="J139" s="4">
        <v>74.283853660000005</v>
      </c>
      <c r="K139" s="5">
        <v>201151000000</v>
      </c>
      <c r="L139" s="4">
        <v>22.045999999999999</v>
      </c>
      <c r="M139" s="4">
        <v>2.5384613069999999</v>
      </c>
      <c r="N139" s="4">
        <v>4.72</v>
      </c>
      <c r="O139" s="8">
        <f t="shared" si="0"/>
        <v>9494327200</v>
      </c>
      <c r="P139" s="13">
        <f t="shared" si="1"/>
        <v>4.1277999999999997</v>
      </c>
    </row>
    <row r="140" spans="1:16" ht="15.75" hidden="1" customHeight="1">
      <c r="A140" s="4" t="s">
        <v>44</v>
      </c>
      <c r="B140" s="4">
        <v>2014</v>
      </c>
      <c r="C140" s="4" t="s">
        <v>45</v>
      </c>
      <c r="D140" s="4">
        <v>0.53</v>
      </c>
      <c r="E140" s="4">
        <v>0.17</v>
      </c>
      <c r="F140" s="4">
        <v>0.4</v>
      </c>
      <c r="G140" s="4">
        <v>0.63</v>
      </c>
      <c r="H140" s="4">
        <v>0.52</v>
      </c>
      <c r="I140" s="4">
        <v>-0.59189999999999998</v>
      </c>
      <c r="J140" s="4">
        <v>74.525536590000002</v>
      </c>
      <c r="K140" s="5">
        <v>201021000000</v>
      </c>
      <c r="L140" s="4">
        <v>21.715</v>
      </c>
      <c r="M140" s="4">
        <v>2.4704524540000001</v>
      </c>
      <c r="N140" s="4">
        <v>4.84</v>
      </c>
      <c r="O140" s="8">
        <f t="shared" si="0"/>
        <v>9729416400</v>
      </c>
      <c r="P140" s="13">
        <f t="shared" si="1"/>
        <v>3.8162000000000003</v>
      </c>
    </row>
    <row r="141" spans="1:16" ht="15.75" hidden="1" customHeight="1">
      <c r="A141" s="4" t="s">
        <v>44</v>
      </c>
      <c r="B141" s="4">
        <v>2015</v>
      </c>
      <c r="C141" s="4" t="s">
        <v>45</v>
      </c>
      <c r="D141" s="4">
        <v>0.73</v>
      </c>
      <c r="E141" s="4">
        <v>0.5</v>
      </c>
      <c r="F141" s="4">
        <v>0.4</v>
      </c>
      <c r="G141" s="4">
        <v>0.88</v>
      </c>
      <c r="H141" s="4">
        <v>0.74</v>
      </c>
      <c r="I141" s="4">
        <v>-0.59699999999999998</v>
      </c>
      <c r="J141" s="4" t="s">
        <v>52</v>
      </c>
      <c r="K141" s="5">
        <v>189111000000</v>
      </c>
      <c r="L141" s="4">
        <v>21.390999999999998</v>
      </c>
      <c r="M141" s="4">
        <v>2.7991115689999999</v>
      </c>
      <c r="N141" s="4">
        <v>4.87</v>
      </c>
      <c r="O141" s="8">
        <f t="shared" si="0"/>
        <v>9209705700</v>
      </c>
      <c r="P141" s="13">
        <f t="shared" si="1"/>
        <v>3.806</v>
      </c>
    </row>
    <row r="142" spans="1:16" ht="15.75" hidden="1" customHeight="1">
      <c r="A142" s="4" t="s">
        <v>46</v>
      </c>
      <c r="B142" s="4">
        <v>2006</v>
      </c>
      <c r="C142" s="4" t="s">
        <v>47</v>
      </c>
      <c r="D142" s="4">
        <v>0.1</v>
      </c>
      <c r="E142" s="4">
        <v>0</v>
      </c>
      <c r="F142" s="4">
        <v>0</v>
      </c>
      <c r="G142" s="4">
        <v>0</v>
      </c>
      <c r="H142" s="4">
        <v>0.04</v>
      </c>
      <c r="I142" s="4">
        <v>-1.1875</v>
      </c>
      <c r="J142" s="4">
        <v>71.491853660000004</v>
      </c>
      <c r="K142" s="4">
        <v>10646157920</v>
      </c>
      <c r="L142" s="4">
        <v>42.421999999999997</v>
      </c>
      <c r="M142" s="4">
        <v>1.5522157640000001</v>
      </c>
      <c r="N142" s="4">
        <v>3.49</v>
      </c>
      <c r="O142" s="8">
        <f t="shared" si="0"/>
        <v>371550911.40799999</v>
      </c>
      <c r="P142" s="13">
        <f t="shared" si="1"/>
        <v>2.625</v>
      </c>
    </row>
    <row r="143" spans="1:16" ht="15.75" hidden="1" customHeight="1">
      <c r="A143" s="4" t="s">
        <v>46</v>
      </c>
      <c r="B143" s="4">
        <v>2007</v>
      </c>
      <c r="C143" s="4" t="s">
        <v>47</v>
      </c>
      <c r="D143" s="4">
        <v>0.1</v>
      </c>
      <c r="E143" s="4">
        <v>0</v>
      </c>
      <c r="F143" s="4">
        <v>0</v>
      </c>
      <c r="G143" s="4">
        <v>0</v>
      </c>
      <c r="H143" s="4">
        <v>0.04</v>
      </c>
      <c r="I143" s="4">
        <v>-1.2490000000000001</v>
      </c>
      <c r="J143" s="4">
        <v>71.69482927</v>
      </c>
      <c r="K143" s="4">
        <v>13794910634</v>
      </c>
      <c r="L143" s="4">
        <v>42.194000000000003</v>
      </c>
      <c r="M143" s="4">
        <v>1.54838941</v>
      </c>
      <c r="N143" s="4">
        <v>3.11</v>
      </c>
      <c r="O143" s="8">
        <f t="shared" si="0"/>
        <v>429021720.71740001</v>
      </c>
      <c r="P143" s="13">
        <f t="shared" si="1"/>
        <v>2.5019999999999998</v>
      </c>
    </row>
    <row r="144" spans="1:16" ht="15.75" hidden="1" customHeight="1">
      <c r="A144" s="4" t="s">
        <v>46</v>
      </c>
      <c r="B144" s="4">
        <v>2008</v>
      </c>
      <c r="C144" s="4" t="s">
        <v>47</v>
      </c>
      <c r="D144" s="4">
        <v>0.1</v>
      </c>
      <c r="E144" s="4">
        <v>0</v>
      </c>
      <c r="F144" s="4">
        <v>0</v>
      </c>
      <c r="G144" s="4">
        <v>0</v>
      </c>
      <c r="H144" s="4">
        <v>0.04</v>
      </c>
      <c r="I144" s="4">
        <v>-1.0067999999999999</v>
      </c>
      <c r="J144" s="4">
        <v>71.898829269999993</v>
      </c>
      <c r="K144" s="4">
        <v>18504130753</v>
      </c>
      <c r="L144" s="4">
        <v>41.966000000000001</v>
      </c>
      <c r="M144" s="4">
        <v>1.4506810299999999</v>
      </c>
      <c r="N144" s="4">
        <v>2.4500000000000002</v>
      </c>
      <c r="O144" s="8">
        <f t="shared" si="0"/>
        <v>453351203.44850004</v>
      </c>
      <c r="P144" s="13">
        <f t="shared" si="1"/>
        <v>2.9864000000000002</v>
      </c>
    </row>
    <row r="145" spans="1:16" ht="15.75" hidden="1" customHeight="1">
      <c r="A145" s="4" t="s">
        <v>46</v>
      </c>
      <c r="B145" s="4">
        <v>2009</v>
      </c>
      <c r="C145" s="4" t="s">
        <v>47</v>
      </c>
      <c r="D145" s="4">
        <v>0.1</v>
      </c>
      <c r="E145" s="4">
        <v>0</v>
      </c>
      <c r="F145" s="4">
        <v>0</v>
      </c>
      <c r="G145" s="4">
        <v>0</v>
      </c>
      <c r="H145" s="4">
        <v>0.04</v>
      </c>
      <c r="I145" s="4">
        <v>-0.82720000000000005</v>
      </c>
      <c r="J145" s="4">
        <v>72.102317069999998</v>
      </c>
      <c r="K145" s="4">
        <v>15929902138</v>
      </c>
      <c r="L145" s="4">
        <v>41.74</v>
      </c>
      <c r="M145" s="4">
        <v>1.5734103880000001</v>
      </c>
      <c r="N145" s="4">
        <v>4.03</v>
      </c>
      <c r="O145" s="8">
        <f t="shared" si="0"/>
        <v>641975056.16140008</v>
      </c>
      <c r="P145" s="13">
        <f t="shared" si="1"/>
        <v>3.3456000000000001</v>
      </c>
    </row>
    <row r="146" spans="1:16" ht="15.75" hidden="1" customHeight="1">
      <c r="A146" s="4" t="s">
        <v>46</v>
      </c>
      <c r="B146" s="4">
        <v>2010</v>
      </c>
      <c r="C146" s="4" t="s">
        <v>47</v>
      </c>
      <c r="D146" s="4">
        <v>0.1</v>
      </c>
      <c r="E146" s="4">
        <v>0</v>
      </c>
      <c r="F146" s="4">
        <v>0</v>
      </c>
      <c r="G146" s="4">
        <v>0</v>
      </c>
      <c r="H146" s="4">
        <v>0.04</v>
      </c>
      <c r="I146" s="4">
        <v>-0.74080000000000001</v>
      </c>
      <c r="J146" s="4">
        <v>72.301292680000003</v>
      </c>
      <c r="K146" s="4">
        <v>20030528043</v>
      </c>
      <c r="L146" s="4">
        <v>41.512999999999998</v>
      </c>
      <c r="M146" s="4">
        <v>1.6995683720000001</v>
      </c>
      <c r="N146" s="4">
        <v>3.3</v>
      </c>
      <c r="O146" s="8">
        <f t="shared" si="0"/>
        <v>661007425.41900003</v>
      </c>
      <c r="P146" s="13">
        <f t="shared" si="1"/>
        <v>3.5183999999999997</v>
      </c>
    </row>
    <row r="147" spans="1:16" ht="15.75" hidden="1" customHeight="1">
      <c r="A147" s="4" t="s">
        <v>46</v>
      </c>
      <c r="B147" s="4">
        <v>2011</v>
      </c>
      <c r="C147" s="4" t="s">
        <v>47</v>
      </c>
      <c r="D147" s="4">
        <v>0.1</v>
      </c>
      <c r="E147" s="4">
        <v>0</v>
      </c>
      <c r="F147" s="4">
        <v>0</v>
      </c>
      <c r="G147" s="4">
        <v>0</v>
      </c>
      <c r="H147" s="4">
        <v>0.04</v>
      </c>
      <c r="I147" s="4">
        <v>-0.71299999999999997</v>
      </c>
      <c r="J147" s="4">
        <v>72.487195119999996</v>
      </c>
      <c r="K147" s="4">
        <v>25099681461</v>
      </c>
      <c r="L147" s="4">
        <v>41.286000000000001</v>
      </c>
      <c r="M147" s="4">
        <v>1.7777737060000001</v>
      </c>
      <c r="N147" s="4">
        <v>3.77</v>
      </c>
      <c r="O147" s="8">
        <f t="shared" si="0"/>
        <v>946257991.07969999</v>
      </c>
      <c r="P147" s="13">
        <f t="shared" si="1"/>
        <v>3.5739999999999998</v>
      </c>
    </row>
    <row r="148" spans="1:16" ht="15.75" hidden="1" customHeight="1">
      <c r="A148" s="4" t="s">
        <v>46</v>
      </c>
      <c r="B148" s="4">
        <v>2012</v>
      </c>
      <c r="C148" s="4" t="s">
        <v>47</v>
      </c>
      <c r="D148" s="4">
        <v>0.1</v>
      </c>
      <c r="E148" s="4">
        <v>0</v>
      </c>
      <c r="F148" s="4">
        <v>0</v>
      </c>
      <c r="G148" s="4">
        <v>0</v>
      </c>
      <c r="H148" s="4">
        <v>0.04</v>
      </c>
      <c r="I148" s="4">
        <v>-0.84560000000000002</v>
      </c>
      <c r="J148" s="4">
        <v>72.653999999999996</v>
      </c>
      <c r="K148" s="4">
        <v>24595319574</v>
      </c>
      <c r="L148" s="4">
        <v>41.06</v>
      </c>
      <c r="M148" s="4">
        <v>1.859185825</v>
      </c>
      <c r="N148" s="4">
        <v>4.67</v>
      </c>
      <c r="O148" s="8">
        <f t="shared" si="0"/>
        <v>1148601424.1057999</v>
      </c>
      <c r="P148" s="13">
        <f t="shared" si="1"/>
        <v>3.3087999999999997</v>
      </c>
    </row>
    <row r="149" spans="1:16" ht="15.75" hidden="1" customHeight="1">
      <c r="A149" s="4" t="s">
        <v>46</v>
      </c>
      <c r="B149" s="4">
        <v>2013</v>
      </c>
      <c r="C149" s="4" t="s">
        <v>47</v>
      </c>
      <c r="D149" s="4">
        <v>0.1</v>
      </c>
      <c r="E149" s="4">
        <v>0</v>
      </c>
      <c r="F149" s="4">
        <v>0</v>
      </c>
      <c r="G149" s="4">
        <v>0</v>
      </c>
      <c r="H149" s="4">
        <v>0.04</v>
      </c>
      <c r="I149" s="4">
        <v>-1.0452999999999999</v>
      </c>
      <c r="J149" s="4">
        <v>72.79917073</v>
      </c>
      <c r="K149" s="4">
        <v>28965906502</v>
      </c>
      <c r="L149" s="4">
        <v>40.826000000000001</v>
      </c>
      <c r="M149" s="4">
        <v>1.713446942</v>
      </c>
      <c r="N149" s="4">
        <v>3.77</v>
      </c>
      <c r="O149" s="8">
        <f t="shared" si="0"/>
        <v>1092014675.1253998</v>
      </c>
      <c r="P149" s="13">
        <f t="shared" si="1"/>
        <v>2.9094000000000002</v>
      </c>
    </row>
    <row r="150" spans="1:16" ht="15.75" hidden="1" customHeight="1">
      <c r="A150" s="4" t="s">
        <v>46</v>
      </c>
      <c r="B150" s="4">
        <v>2014</v>
      </c>
      <c r="C150" s="4" t="s">
        <v>47</v>
      </c>
      <c r="D150" s="4">
        <v>0.1</v>
      </c>
      <c r="E150" s="4">
        <v>0</v>
      </c>
      <c r="F150" s="4">
        <v>0</v>
      </c>
      <c r="G150" s="4">
        <v>0</v>
      </c>
      <c r="H150" s="4">
        <v>0.04</v>
      </c>
      <c r="I150" s="4">
        <v>-0.99780000000000002</v>
      </c>
      <c r="J150" s="4">
        <v>72.921707319999996</v>
      </c>
      <c r="K150" s="4">
        <v>30881166852</v>
      </c>
      <c r="L150" s="4">
        <v>40.584000000000003</v>
      </c>
      <c r="M150" s="4">
        <v>1.6485011110000001</v>
      </c>
      <c r="N150" s="4">
        <v>3.65</v>
      </c>
      <c r="O150" s="8">
        <f t="shared" si="0"/>
        <v>1127162590.0979998</v>
      </c>
      <c r="P150" s="13">
        <f t="shared" si="1"/>
        <v>3.0044</v>
      </c>
    </row>
    <row r="151" spans="1:16" ht="15.75" hidden="1" customHeight="1">
      <c r="A151" s="4" t="s">
        <v>46</v>
      </c>
      <c r="B151" s="4">
        <v>2015</v>
      </c>
      <c r="C151" s="4" t="s">
        <v>47</v>
      </c>
      <c r="D151" s="4">
        <v>0.1</v>
      </c>
      <c r="E151" s="4">
        <v>0</v>
      </c>
      <c r="F151" s="4">
        <v>0</v>
      </c>
      <c r="G151" s="4">
        <v>0</v>
      </c>
      <c r="H151" s="4">
        <v>0.04</v>
      </c>
      <c r="I151" s="4">
        <v>-0.94030000000000002</v>
      </c>
      <c r="J151" s="4" t="s">
        <v>52</v>
      </c>
      <c r="K151" s="4">
        <v>27093938619</v>
      </c>
      <c r="L151" s="4">
        <v>40.334000000000003</v>
      </c>
      <c r="M151" s="4">
        <v>1.951998959</v>
      </c>
      <c r="N151" s="4">
        <v>4.12</v>
      </c>
      <c r="O151" s="8">
        <f t="shared" si="0"/>
        <v>1116270271.1028001</v>
      </c>
      <c r="P151" s="13">
        <f t="shared" si="1"/>
        <v>3.1193999999999997</v>
      </c>
    </row>
    <row r="152" spans="1:16" ht="15.75" hidden="1" customHeight="1">
      <c r="A152" s="4" t="s">
        <v>48</v>
      </c>
      <c r="B152" s="4">
        <v>2006</v>
      </c>
      <c r="C152" s="4" t="s">
        <v>49</v>
      </c>
      <c r="D152" s="4">
        <v>0</v>
      </c>
      <c r="E152" s="4">
        <v>0.17</v>
      </c>
      <c r="F152" s="4">
        <v>0</v>
      </c>
      <c r="G152" s="4">
        <v>0</v>
      </c>
      <c r="H152" s="4">
        <v>0.04</v>
      </c>
      <c r="I152" s="4">
        <v>-0.19520000000000001</v>
      </c>
      <c r="J152" s="4">
        <v>70.479170730000007</v>
      </c>
      <c r="K152" s="4">
        <v>18550700000</v>
      </c>
      <c r="L152" s="4">
        <v>37.813000000000002</v>
      </c>
      <c r="M152" s="4">
        <v>2.9569133660000002</v>
      </c>
      <c r="N152" s="4">
        <v>2.67</v>
      </c>
      <c r="O152" s="8">
        <f t="shared" si="0"/>
        <v>495303689.99999994</v>
      </c>
      <c r="P152" s="13">
        <f t="shared" si="1"/>
        <v>4.6096000000000004</v>
      </c>
    </row>
    <row r="153" spans="1:16" ht="15.75" hidden="1" customHeight="1">
      <c r="A153" s="4" t="s">
        <v>48</v>
      </c>
      <c r="B153" s="4">
        <v>2007</v>
      </c>
      <c r="C153" s="4" t="s">
        <v>49</v>
      </c>
      <c r="D153" s="4">
        <v>0</v>
      </c>
      <c r="E153" s="4">
        <v>0.17</v>
      </c>
      <c r="F153" s="4">
        <v>0</v>
      </c>
      <c r="G153" s="4">
        <v>0</v>
      </c>
      <c r="H153" s="4">
        <v>0.04</v>
      </c>
      <c r="I153" s="4">
        <v>-0.29680000000000001</v>
      </c>
      <c r="J153" s="4">
        <v>70.780463409999996</v>
      </c>
      <c r="K153" s="4">
        <v>20104900000</v>
      </c>
      <c r="L153" s="4">
        <v>37.277000000000001</v>
      </c>
      <c r="M153" s="4">
        <v>3.1067375419999999</v>
      </c>
      <c r="N153" s="4">
        <v>2.64</v>
      </c>
      <c r="O153" s="8">
        <f t="shared" si="0"/>
        <v>530769360</v>
      </c>
      <c r="P153" s="13">
        <f t="shared" si="1"/>
        <v>4.4063999999999997</v>
      </c>
    </row>
    <row r="154" spans="1:16" ht="15.75" hidden="1" customHeight="1">
      <c r="A154" s="4" t="s">
        <v>48</v>
      </c>
      <c r="B154" s="4">
        <v>2008</v>
      </c>
      <c r="C154" s="4" t="s">
        <v>49</v>
      </c>
      <c r="D154" s="4">
        <v>0</v>
      </c>
      <c r="E154" s="4">
        <v>0.17</v>
      </c>
      <c r="F154" s="4">
        <v>0</v>
      </c>
      <c r="G154" s="4">
        <v>0</v>
      </c>
      <c r="H154" s="4">
        <v>0.04</v>
      </c>
      <c r="I154" s="4">
        <v>-0.28899999999999998</v>
      </c>
      <c r="J154" s="4">
        <v>71.080780489999995</v>
      </c>
      <c r="K154" s="5">
        <v>21400000000</v>
      </c>
      <c r="L154" s="4">
        <v>36.747999999999998</v>
      </c>
      <c r="M154" s="4">
        <v>3.1541519290000002</v>
      </c>
      <c r="N154" s="4">
        <v>2.82</v>
      </c>
      <c r="O154" s="8">
        <f t="shared" si="0"/>
        <v>603480000</v>
      </c>
      <c r="P154" s="13">
        <f t="shared" si="1"/>
        <v>4.4219999999999997</v>
      </c>
    </row>
    <row r="155" spans="1:16" ht="15.75" hidden="1" customHeight="1">
      <c r="A155" s="4" t="s">
        <v>48</v>
      </c>
      <c r="B155" s="4">
        <v>2009</v>
      </c>
      <c r="C155" s="4" t="s">
        <v>49</v>
      </c>
      <c r="D155" s="4">
        <v>0</v>
      </c>
      <c r="E155" s="4">
        <v>0.33</v>
      </c>
      <c r="F155" s="4">
        <v>0.4</v>
      </c>
      <c r="G155" s="4">
        <v>0</v>
      </c>
      <c r="H155" s="4">
        <v>0.15</v>
      </c>
      <c r="I155" s="4">
        <v>-0.19350000000000001</v>
      </c>
      <c r="J155" s="4">
        <v>71.378146340000001</v>
      </c>
      <c r="K155" s="5">
        <v>20700000000</v>
      </c>
      <c r="L155" s="4">
        <v>36.226999999999997</v>
      </c>
      <c r="M155" s="4">
        <v>3.049963875</v>
      </c>
      <c r="N155" s="4">
        <v>2.92</v>
      </c>
      <c r="O155" s="8">
        <f t="shared" si="0"/>
        <v>604440000</v>
      </c>
      <c r="P155" s="13">
        <f t="shared" si="1"/>
        <v>4.6129999999999995</v>
      </c>
    </row>
    <row r="156" spans="1:16" ht="15.75" hidden="1" customHeight="1">
      <c r="A156" s="4" t="s">
        <v>48</v>
      </c>
      <c r="B156" s="4">
        <v>2010</v>
      </c>
      <c r="C156" s="4" t="s">
        <v>49</v>
      </c>
      <c r="D156" s="4">
        <v>0</v>
      </c>
      <c r="E156" s="4">
        <v>0.33</v>
      </c>
      <c r="F156" s="4">
        <v>0.4</v>
      </c>
      <c r="G156" s="4">
        <v>0</v>
      </c>
      <c r="H156" s="4">
        <v>0.15</v>
      </c>
      <c r="I156" s="4">
        <v>-0.2303</v>
      </c>
      <c r="J156" s="4">
        <v>71.670609760000005</v>
      </c>
      <c r="K156" s="4">
        <v>21418300000</v>
      </c>
      <c r="L156" s="4">
        <v>35.713999999999999</v>
      </c>
      <c r="M156" s="4">
        <v>2.9860166110000002</v>
      </c>
      <c r="N156" s="4">
        <v>3.19</v>
      </c>
      <c r="O156" s="8">
        <f t="shared" si="0"/>
        <v>683243770</v>
      </c>
      <c r="P156" s="13">
        <f t="shared" si="1"/>
        <v>4.5393999999999997</v>
      </c>
    </row>
    <row r="157" spans="1:16" ht="15.75" hidden="1" customHeight="1">
      <c r="A157" s="4" t="s">
        <v>48</v>
      </c>
      <c r="B157" s="4">
        <v>2011</v>
      </c>
      <c r="C157" s="4" t="s">
        <v>49</v>
      </c>
      <c r="D157" s="4">
        <v>0</v>
      </c>
      <c r="E157" s="4">
        <v>0.33</v>
      </c>
      <c r="F157" s="4">
        <v>0.4</v>
      </c>
      <c r="G157" s="4">
        <v>0</v>
      </c>
      <c r="H157" s="4">
        <v>0.15</v>
      </c>
      <c r="I157" s="4">
        <v>-0.21249999999999999</v>
      </c>
      <c r="J157" s="4">
        <v>71.956170729999997</v>
      </c>
      <c r="K157" s="5">
        <v>23100000000</v>
      </c>
      <c r="L157" s="4">
        <v>35.21</v>
      </c>
      <c r="M157" s="4">
        <v>2.8814839000000001</v>
      </c>
      <c r="N157" s="4">
        <v>3.1</v>
      </c>
      <c r="O157" s="8">
        <f t="shared" si="0"/>
        <v>716100000</v>
      </c>
      <c r="P157" s="13">
        <f t="shared" si="1"/>
        <v>4.5750000000000002</v>
      </c>
    </row>
    <row r="158" spans="1:16" ht="15.75" hidden="1" customHeight="1">
      <c r="A158" s="4" t="s">
        <v>48</v>
      </c>
      <c r="B158" s="4">
        <v>2012</v>
      </c>
      <c r="C158" s="4" t="s">
        <v>49</v>
      </c>
      <c r="D158" s="4">
        <v>0</v>
      </c>
      <c r="E158" s="4">
        <v>0.33</v>
      </c>
      <c r="F158" s="4">
        <v>0.4</v>
      </c>
      <c r="G158" s="4">
        <v>0</v>
      </c>
      <c r="H158" s="4">
        <v>0.15</v>
      </c>
      <c r="I158" s="4">
        <v>-0.38669999999999999</v>
      </c>
      <c r="J158" s="4">
        <v>72.231853659999999</v>
      </c>
      <c r="K158" s="4">
        <v>23813600000</v>
      </c>
      <c r="L158" s="4">
        <v>34.713000000000001</v>
      </c>
      <c r="M158" s="4">
        <v>2.6657211759999999</v>
      </c>
      <c r="N158" s="4">
        <v>3.31</v>
      </c>
      <c r="O158" s="8">
        <f t="shared" si="0"/>
        <v>788230159.99999988</v>
      </c>
      <c r="P158" s="13">
        <f t="shared" si="1"/>
        <v>4.2266000000000004</v>
      </c>
    </row>
    <row r="159" spans="1:16" ht="15.75" hidden="1" customHeight="1">
      <c r="A159" s="4" t="s">
        <v>48</v>
      </c>
      <c r="B159" s="4">
        <v>2013</v>
      </c>
      <c r="C159" s="4" t="s">
        <v>49</v>
      </c>
      <c r="D159" s="4">
        <v>0</v>
      </c>
      <c r="E159" s="4">
        <v>0.5</v>
      </c>
      <c r="F159" s="4">
        <v>0.4</v>
      </c>
      <c r="G159" s="4">
        <v>0</v>
      </c>
      <c r="H159" s="4">
        <v>0.19</v>
      </c>
      <c r="I159" s="4">
        <v>-0.35249999999999998</v>
      </c>
      <c r="J159" s="4">
        <v>72.498146340000005</v>
      </c>
      <c r="K159" s="4">
        <v>24350900000</v>
      </c>
      <c r="L159" s="4">
        <v>34.225000000000001</v>
      </c>
      <c r="M159" s="4">
        <v>3.0476846129999999</v>
      </c>
      <c r="N159" s="4">
        <v>3</v>
      </c>
      <c r="O159" s="8">
        <f t="shared" si="0"/>
        <v>730527000</v>
      </c>
      <c r="P159" s="13">
        <f t="shared" si="1"/>
        <v>4.2949999999999999</v>
      </c>
    </row>
    <row r="160" spans="1:16" ht="15.75" hidden="1" customHeight="1">
      <c r="A160" s="4" t="s">
        <v>48</v>
      </c>
      <c r="B160" s="4">
        <v>2014</v>
      </c>
      <c r="C160" s="4" t="s">
        <v>49</v>
      </c>
      <c r="D160" s="4">
        <v>0</v>
      </c>
      <c r="E160" s="4">
        <v>0.5</v>
      </c>
      <c r="F160" s="4">
        <v>0.4</v>
      </c>
      <c r="G160" s="4">
        <v>0</v>
      </c>
      <c r="H160" s="4">
        <v>0.19</v>
      </c>
      <c r="I160" s="4">
        <v>-0.39240000000000003</v>
      </c>
      <c r="J160" s="4">
        <v>72.754560979999994</v>
      </c>
      <c r="K160" s="4">
        <v>25054200000</v>
      </c>
      <c r="L160" s="4">
        <v>33.744999999999997</v>
      </c>
      <c r="M160" s="4">
        <v>3.6138870019999998</v>
      </c>
      <c r="N160" s="4">
        <v>2.77</v>
      </c>
      <c r="O160" s="8">
        <f t="shared" si="0"/>
        <v>694001340</v>
      </c>
      <c r="P160" s="13">
        <f t="shared" si="1"/>
        <v>4.2152000000000003</v>
      </c>
    </row>
    <row r="161" spans="1:16" ht="15.75" hidden="1" customHeight="1">
      <c r="A161" s="4" t="s">
        <v>48</v>
      </c>
      <c r="B161" s="4">
        <v>2015</v>
      </c>
      <c r="C161" s="4" t="s">
        <v>49</v>
      </c>
      <c r="D161" s="4">
        <v>0</v>
      </c>
      <c r="E161" s="4">
        <v>0.5</v>
      </c>
      <c r="F161" s="4">
        <v>0.4</v>
      </c>
      <c r="G161" s="4">
        <v>0</v>
      </c>
      <c r="H161" s="4">
        <v>0.19</v>
      </c>
      <c r="I161" s="4">
        <v>-0.43459999999999999</v>
      </c>
      <c r="J161" s="4" t="s">
        <v>52</v>
      </c>
      <c r="K161" s="4">
        <v>25850200000</v>
      </c>
      <c r="L161" s="4">
        <v>33.274000000000001</v>
      </c>
      <c r="M161" s="4">
        <v>3.4181479069999998</v>
      </c>
      <c r="N161" s="4">
        <v>2.62</v>
      </c>
      <c r="O161" s="8">
        <f t="shared" si="0"/>
        <v>677275240</v>
      </c>
      <c r="P161" s="13">
        <f t="shared" si="1"/>
        <v>4.1307999999999998</v>
      </c>
    </row>
    <row r="162" spans="1:16" ht="15.75" hidden="1" customHeight="1">
      <c r="A162" s="4" t="s">
        <v>50</v>
      </c>
      <c r="B162" s="4">
        <v>2006</v>
      </c>
      <c r="C162" s="4" t="s">
        <v>51</v>
      </c>
      <c r="D162" s="4">
        <v>0</v>
      </c>
      <c r="E162" s="4">
        <v>0.33333333300000001</v>
      </c>
      <c r="F162" s="4">
        <v>0.4</v>
      </c>
      <c r="G162" s="4">
        <v>0</v>
      </c>
      <c r="H162" s="4">
        <v>0.12903225800000001</v>
      </c>
      <c r="I162" s="4">
        <v>1.0358000000000001</v>
      </c>
      <c r="J162" s="4">
        <v>75.796414630000001</v>
      </c>
      <c r="K162" s="4">
        <v>19579457966</v>
      </c>
      <c r="L162" s="4">
        <v>6.4470000000000001</v>
      </c>
      <c r="M162" s="4">
        <v>5.0502539329999996</v>
      </c>
      <c r="N162" s="4">
        <v>1.41</v>
      </c>
      <c r="O162" s="8">
        <f t="shared" si="0"/>
        <v>276070357.32059997</v>
      </c>
      <c r="P162" s="13">
        <f t="shared" si="1"/>
        <v>7.0716000000000001</v>
      </c>
    </row>
    <row r="163" spans="1:16" ht="15.75" hidden="1" customHeight="1">
      <c r="A163" s="4" t="s">
        <v>50</v>
      </c>
      <c r="B163" s="4">
        <v>2007</v>
      </c>
      <c r="C163" s="4" t="s">
        <v>51</v>
      </c>
      <c r="D163" s="4">
        <v>0</v>
      </c>
      <c r="E163" s="4">
        <v>0.33333333300000001</v>
      </c>
      <c r="F163" s="4">
        <v>0.4</v>
      </c>
      <c r="G163" s="4">
        <v>0</v>
      </c>
      <c r="H163" s="4">
        <v>0.12903225800000001</v>
      </c>
      <c r="I163" s="4">
        <v>1.1657</v>
      </c>
      <c r="J163" s="4">
        <v>75.951024390000001</v>
      </c>
      <c r="K163" s="4">
        <v>23410572634</v>
      </c>
      <c r="L163" s="4">
        <v>6.2210000000000001</v>
      </c>
      <c r="M163" s="4">
        <v>4.8316930080000002</v>
      </c>
      <c r="N163" s="4">
        <v>1.55</v>
      </c>
      <c r="O163" s="8">
        <f t="shared" si="0"/>
        <v>362863875.82700002</v>
      </c>
      <c r="P163" s="13">
        <f t="shared" si="1"/>
        <v>7.3314000000000004</v>
      </c>
    </row>
    <row r="164" spans="1:16" ht="15.75" hidden="1" customHeight="1">
      <c r="A164" s="4" t="s">
        <v>50</v>
      </c>
      <c r="B164" s="4">
        <v>2008</v>
      </c>
      <c r="C164" s="4" t="s">
        <v>51</v>
      </c>
      <c r="D164" s="4">
        <v>0</v>
      </c>
      <c r="E164" s="4">
        <v>0.33333333300000001</v>
      </c>
      <c r="F164" s="4">
        <v>0.4</v>
      </c>
      <c r="G164" s="4">
        <v>0</v>
      </c>
      <c r="H164" s="4">
        <v>0.12903225800000001</v>
      </c>
      <c r="I164" s="4">
        <v>1.2293000000000001</v>
      </c>
      <c r="J164" s="4">
        <v>76.101073170000006</v>
      </c>
      <c r="K164" s="4">
        <v>30366213119</v>
      </c>
      <c r="L164" s="4">
        <v>6.0019999999999998</v>
      </c>
      <c r="M164" s="4">
        <v>5.0380016879999996</v>
      </c>
      <c r="N164" s="4">
        <v>1.83</v>
      </c>
      <c r="O164" s="8">
        <f t="shared" si="0"/>
        <v>555701700.07770002</v>
      </c>
      <c r="P164" s="13">
        <f t="shared" si="1"/>
        <v>7.4586000000000006</v>
      </c>
    </row>
    <row r="165" spans="1:16" ht="15.75" hidden="1" customHeight="1">
      <c r="A165" s="4" t="s">
        <v>50</v>
      </c>
      <c r="B165" s="4">
        <v>2009</v>
      </c>
      <c r="C165" s="4" t="s">
        <v>51</v>
      </c>
      <c r="D165" s="4">
        <v>0.66666666699999999</v>
      </c>
      <c r="E165" s="4">
        <v>0.5</v>
      </c>
      <c r="F165" s="4">
        <v>0.4</v>
      </c>
      <c r="G165" s="4">
        <v>0.875</v>
      </c>
      <c r="H165" s="4">
        <v>0.70967741900000003</v>
      </c>
      <c r="I165" s="4">
        <v>1.1947000000000001</v>
      </c>
      <c r="J165" s="4">
        <v>76.248585370000001</v>
      </c>
      <c r="K165" s="4">
        <v>31660911277</v>
      </c>
      <c r="L165" s="4">
        <v>5.7910000000000004</v>
      </c>
      <c r="M165" s="4">
        <v>5.1944469839999998</v>
      </c>
      <c r="N165" s="4">
        <v>1.57</v>
      </c>
      <c r="O165" s="8">
        <f t="shared" si="0"/>
        <v>497076307.04890007</v>
      </c>
      <c r="P165" s="13">
        <f t="shared" si="1"/>
        <v>7.3894000000000002</v>
      </c>
    </row>
    <row r="166" spans="1:16" ht="15.75" hidden="1" customHeight="1">
      <c r="A166" s="4" t="s">
        <v>50</v>
      </c>
      <c r="B166" s="4">
        <v>2010</v>
      </c>
      <c r="C166" s="4" t="s">
        <v>51</v>
      </c>
      <c r="D166" s="4">
        <v>0.66666666699999999</v>
      </c>
      <c r="E166" s="4">
        <v>0.5</v>
      </c>
      <c r="F166" s="4">
        <v>0.4</v>
      </c>
      <c r="G166" s="4">
        <v>0.875</v>
      </c>
      <c r="H166" s="4">
        <v>0.70967741900000003</v>
      </c>
      <c r="I166" s="4">
        <v>1.2442</v>
      </c>
      <c r="J166" s="4">
        <v>76.394609759999994</v>
      </c>
      <c r="K166" s="4">
        <v>40284682480</v>
      </c>
      <c r="L166" s="4">
        <v>5.5860000000000003</v>
      </c>
      <c r="M166" s="4">
        <v>5.2631786810000003</v>
      </c>
      <c r="N166" s="4">
        <v>1.67</v>
      </c>
      <c r="O166" s="8">
        <f t="shared" si="0"/>
        <v>672754197.41600001</v>
      </c>
      <c r="P166" s="13">
        <f t="shared" si="1"/>
        <v>7.4884000000000004</v>
      </c>
    </row>
    <row r="167" spans="1:16" ht="15.75" hidden="1" customHeight="1">
      <c r="A167" s="4" t="s">
        <v>50</v>
      </c>
      <c r="B167" s="4">
        <v>2011</v>
      </c>
      <c r="C167" s="4" t="s">
        <v>51</v>
      </c>
      <c r="D167" s="4">
        <v>0.66666666699999999</v>
      </c>
      <c r="E167" s="4">
        <v>0.5</v>
      </c>
      <c r="F167" s="4">
        <v>0.4</v>
      </c>
      <c r="G167" s="4">
        <v>0.875</v>
      </c>
      <c r="H167" s="4">
        <v>0.70967741900000003</v>
      </c>
      <c r="I167" s="4">
        <v>1.2350000000000001</v>
      </c>
      <c r="J167" s="4">
        <v>76.541195119999998</v>
      </c>
      <c r="K167" s="4">
        <v>47962439304</v>
      </c>
      <c r="L167" s="4">
        <v>5.3879999999999999</v>
      </c>
      <c r="M167" s="4">
        <v>5.2759052320000004</v>
      </c>
      <c r="N167" s="4">
        <v>1.47</v>
      </c>
      <c r="O167" s="8">
        <f t="shared" si="0"/>
        <v>705047857.76880002</v>
      </c>
      <c r="P167" s="13">
        <f t="shared" si="1"/>
        <v>7.4700000000000006</v>
      </c>
    </row>
    <row r="168" spans="1:16" ht="15.75" hidden="1" customHeight="1">
      <c r="A168" s="4" t="s">
        <v>50</v>
      </c>
      <c r="B168" s="4">
        <v>2012</v>
      </c>
      <c r="C168" s="4" t="s">
        <v>51</v>
      </c>
      <c r="D168" s="4">
        <v>0.66666666699999999</v>
      </c>
      <c r="E168" s="4">
        <v>0.5</v>
      </c>
      <c r="F168" s="4">
        <v>0.4</v>
      </c>
      <c r="G168" s="4">
        <v>0.875</v>
      </c>
      <c r="H168" s="4">
        <v>0.70967741900000003</v>
      </c>
      <c r="I168" s="4">
        <v>1.3205</v>
      </c>
      <c r="J168" s="4">
        <v>76.688390240000004</v>
      </c>
      <c r="K168" s="4">
        <v>51265399745</v>
      </c>
      <c r="L168" s="4">
        <v>5.1970000000000001</v>
      </c>
      <c r="M168" s="4">
        <v>5.2231120400000002</v>
      </c>
      <c r="N168" s="4">
        <v>1.45</v>
      </c>
      <c r="O168" s="8">
        <f t="shared" si="0"/>
        <v>743348296.30249989</v>
      </c>
      <c r="P168" s="13">
        <f t="shared" si="1"/>
        <v>7.641</v>
      </c>
    </row>
    <row r="169" spans="1:16" ht="15.75" hidden="1" customHeight="1">
      <c r="A169" s="4" t="s">
        <v>50</v>
      </c>
      <c r="B169" s="4">
        <v>2013</v>
      </c>
      <c r="C169" s="4" t="s">
        <v>51</v>
      </c>
      <c r="D169" s="4">
        <v>0.66666666699999999</v>
      </c>
      <c r="E169" s="4">
        <v>0.5</v>
      </c>
      <c r="F169" s="4">
        <v>0.4</v>
      </c>
      <c r="G169" s="4">
        <v>0.875</v>
      </c>
      <c r="H169" s="4">
        <v>0.70967741900000003</v>
      </c>
      <c r="I169" s="4">
        <v>1.3584000000000001</v>
      </c>
      <c r="J169" s="4">
        <v>76.836195119999999</v>
      </c>
      <c r="K169" s="4">
        <v>57531233351</v>
      </c>
      <c r="L169" s="4">
        <v>5.0170000000000003</v>
      </c>
      <c r="M169" s="4">
        <v>5.4157840909999999</v>
      </c>
      <c r="N169" s="4">
        <v>1.41</v>
      </c>
      <c r="O169" s="8">
        <f t="shared" si="0"/>
        <v>811190390.24909997</v>
      </c>
      <c r="P169" s="13">
        <f t="shared" si="1"/>
        <v>7.7168000000000001</v>
      </c>
    </row>
    <row r="170" spans="1:16" ht="15.75" hidden="1" customHeight="1">
      <c r="A170" s="4" t="s">
        <v>50</v>
      </c>
      <c r="B170" s="4">
        <v>2014</v>
      </c>
      <c r="C170" s="4" t="s">
        <v>51</v>
      </c>
      <c r="D170" s="4">
        <v>0.66666666699999999</v>
      </c>
      <c r="E170" s="4">
        <v>0.5</v>
      </c>
      <c r="F170" s="4">
        <v>0.4</v>
      </c>
      <c r="G170" s="4">
        <v>0.875</v>
      </c>
      <c r="H170" s="4">
        <v>0.70967741900000003</v>
      </c>
      <c r="I170" s="4">
        <v>1.3513999999999999</v>
      </c>
      <c r="J170" s="4">
        <v>76.986146340000005</v>
      </c>
      <c r="K170" s="4">
        <v>57235766825</v>
      </c>
      <c r="L170" s="4">
        <v>4.8479999999999999</v>
      </c>
      <c r="M170" s="4">
        <v>5.61423922</v>
      </c>
      <c r="N170" s="4">
        <v>1.39</v>
      </c>
      <c r="O170" s="8">
        <f t="shared" si="0"/>
        <v>795577158.86749995</v>
      </c>
      <c r="P170" s="13">
        <f t="shared" si="1"/>
        <v>7.7027999999999999</v>
      </c>
    </row>
    <row r="171" spans="1:16" ht="15.75" hidden="1" customHeight="1">
      <c r="A171" s="4" t="s">
        <v>50</v>
      </c>
      <c r="B171" s="4">
        <v>2015</v>
      </c>
      <c r="C171" s="4" t="s">
        <v>51</v>
      </c>
      <c r="D171" s="4">
        <v>0.66666666699999999</v>
      </c>
      <c r="E171" s="4">
        <v>0.5</v>
      </c>
      <c r="F171" s="4">
        <v>0.4</v>
      </c>
      <c r="G171" s="4">
        <v>0.875</v>
      </c>
      <c r="H171" s="4">
        <v>0.70967741900000003</v>
      </c>
      <c r="I171" s="4">
        <v>1.2982</v>
      </c>
      <c r="J171" s="4" t="s">
        <v>52</v>
      </c>
      <c r="K171" s="4">
        <v>53442697569</v>
      </c>
      <c r="L171" s="4">
        <v>4.6890000000000001</v>
      </c>
      <c r="M171" s="4">
        <v>5.6939561059999999</v>
      </c>
      <c r="N171" s="4">
        <v>1.23</v>
      </c>
      <c r="O171" s="8">
        <f t="shared" si="0"/>
        <v>657345180.09870005</v>
      </c>
      <c r="P171" s="13">
        <f t="shared" si="1"/>
        <v>7.5964</v>
      </c>
    </row>
    <row r="172" spans="1:16" ht="15.75" hidden="1" customHeight="1">
      <c r="A172" s="4" t="s">
        <v>53</v>
      </c>
      <c r="B172" s="4">
        <v>2006</v>
      </c>
      <c r="C172" s="4" t="s">
        <v>54</v>
      </c>
      <c r="D172" s="4">
        <v>0.125</v>
      </c>
      <c r="E172" s="4">
        <v>0.16666666699999999</v>
      </c>
      <c r="F172" s="4">
        <v>0</v>
      </c>
      <c r="G172" s="4">
        <v>0.14285714299999999</v>
      </c>
      <c r="H172" s="4">
        <v>0.12903225800000001</v>
      </c>
      <c r="I172" s="4">
        <v>-0.97799999999999998</v>
      </c>
      <c r="J172" s="4">
        <v>73.301048780000002</v>
      </c>
      <c r="K172" s="5">
        <v>183478000000</v>
      </c>
      <c r="L172" s="4">
        <v>11.395</v>
      </c>
      <c r="M172" s="4">
        <v>1.2330170819999999</v>
      </c>
      <c r="N172" s="4">
        <v>6.69</v>
      </c>
      <c r="O172" s="8">
        <f t="shared" si="0"/>
        <v>12274678200</v>
      </c>
      <c r="P172" s="13">
        <f t="shared" si="1"/>
        <v>3.044</v>
      </c>
    </row>
    <row r="173" spans="1:16" ht="15.75" hidden="1" customHeight="1">
      <c r="A173" s="4" t="s">
        <v>53</v>
      </c>
      <c r="B173" s="4">
        <v>2007</v>
      </c>
      <c r="C173" s="4" t="s">
        <v>54</v>
      </c>
      <c r="D173" s="4">
        <v>0.125</v>
      </c>
      <c r="E173" s="4">
        <v>0.16666666699999999</v>
      </c>
      <c r="F173" s="4">
        <v>0</v>
      </c>
      <c r="G173" s="4">
        <v>0.14285714299999999</v>
      </c>
      <c r="H173" s="4">
        <v>0.12903225800000001</v>
      </c>
      <c r="I173" s="4">
        <v>-1.0307999999999999</v>
      </c>
      <c r="J173" s="4">
        <v>73.388902439999995</v>
      </c>
      <c r="K173" s="5">
        <v>230364000000</v>
      </c>
      <c r="L173" s="4">
        <v>11.353999999999999</v>
      </c>
      <c r="M173" s="4">
        <v>1.1881071219999999</v>
      </c>
      <c r="N173" s="4">
        <v>5.79</v>
      </c>
      <c r="O173" s="8">
        <f t="shared" si="0"/>
        <v>13338075600</v>
      </c>
      <c r="P173" s="13">
        <f t="shared" si="1"/>
        <v>2.9384000000000001</v>
      </c>
    </row>
    <row r="174" spans="1:16" ht="15.75" hidden="1" customHeight="1">
      <c r="A174" s="4" t="s">
        <v>53</v>
      </c>
      <c r="B174" s="4">
        <v>2008</v>
      </c>
      <c r="C174" s="4" t="s">
        <v>54</v>
      </c>
      <c r="D174" s="4">
        <v>0.125</v>
      </c>
      <c r="E174" s="4">
        <v>0.16666666699999999</v>
      </c>
      <c r="F174" s="4">
        <v>0</v>
      </c>
      <c r="G174" s="4">
        <v>0.14285714299999999</v>
      </c>
      <c r="H174" s="4">
        <v>0.12903225800000001</v>
      </c>
      <c r="I174" s="4">
        <v>-1.0994999999999999</v>
      </c>
      <c r="J174" s="4">
        <v>73.4762439</v>
      </c>
      <c r="K174" s="5">
        <v>315600000000</v>
      </c>
      <c r="L174" s="4">
        <v>11.313000000000001</v>
      </c>
      <c r="M174" s="4">
        <v>1.3770915420000001</v>
      </c>
      <c r="N174" s="4">
        <v>5.73</v>
      </c>
      <c r="O174" s="8">
        <f t="shared" si="0"/>
        <v>18083880000</v>
      </c>
      <c r="P174" s="13">
        <f t="shared" si="1"/>
        <v>2.8010000000000002</v>
      </c>
    </row>
    <row r="175" spans="1:16" ht="15.75" hidden="1" customHeight="1">
      <c r="A175" s="4" t="s">
        <v>53</v>
      </c>
      <c r="B175" s="4">
        <v>2009</v>
      </c>
      <c r="C175" s="4" t="s">
        <v>54</v>
      </c>
      <c r="D175" s="4">
        <v>0.125</v>
      </c>
      <c r="E175" s="4">
        <v>0.16666666699999999</v>
      </c>
      <c r="F175" s="4">
        <v>0</v>
      </c>
      <c r="G175" s="4">
        <v>0.14285714299999999</v>
      </c>
      <c r="H175" s="4">
        <v>0.12903225800000001</v>
      </c>
      <c r="I175" s="4">
        <v>-1.1578999999999999</v>
      </c>
      <c r="J175" s="4">
        <v>73.567999999999998</v>
      </c>
      <c r="K175" s="5">
        <v>329419000000</v>
      </c>
      <c r="L175" s="4">
        <v>11.272</v>
      </c>
      <c r="M175" s="4">
        <v>1.4463037379999999</v>
      </c>
      <c r="N175" s="4">
        <v>5.4</v>
      </c>
      <c r="O175" s="8">
        <f t="shared" si="0"/>
        <v>17788626000.000004</v>
      </c>
      <c r="P175" s="13">
        <f t="shared" si="1"/>
        <v>2.6842000000000001</v>
      </c>
    </row>
    <row r="176" spans="1:16" ht="15.75" hidden="1" customHeight="1">
      <c r="A176" s="4" t="s">
        <v>53</v>
      </c>
      <c r="B176" s="4">
        <v>2010</v>
      </c>
      <c r="C176" s="4" t="s">
        <v>54</v>
      </c>
      <c r="D176" s="4">
        <v>0.4375</v>
      </c>
      <c r="E176" s="4">
        <v>0.16666666699999999</v>
      </c>
      <c r="F176" s="4">
        <v>0.2</v>
      </c>
      <c r="G176" s="4">
        <v>0.71428571399999996</v>
      </c>
      <c r="H176" s="4">
        <v>0.45161290300000001</v>
      </c>
      <c r="I176" s="4">
        <v>-1.2036</v>
      </c>
      <c r="J176" s="4">
        <v>73.671609759999996</v>
      </c>
      <c r="K176" s="5">
        <v>393801000000</v>
      </c>
      <c r="L176" s="4">
        <v>11.231</v>
      </c>
      <c r="M176" s="4">
        <v>1.692310038</v>
      </c>
      <c r="N176" s="4">
        <v>2.85</v>
      </c>
      <c r="O176" s="8">
        <f t="shared" si="0"/>
        <v>11223328500</v>
      </c>
      <c r="P176" s="13">
        <f t="shared" si="1"/>
        <v>2.5928</v>
      </c>
    </row>
    <row r="177" spans="1:16" ht="15.75" hidden="1" customHeight="1">
      <c r="A177" s="4" t="s">
        <v>53</v>
      </c>
      <c r="B177" s="4">
        <v>2011</v>
      </c>
      <c r="C177" s="4" t="s">
        <v>54</v>
      </c>
      <c r="D177" s="4">
        <v>0.4375</v>
      </c>
      <c r="E177" s="4">
        <v>0.16666666699999999</v>
      </c>
      <c r="F177" s="4">
        <v>0.2</v>
      </c>
      <c r="G177" s="4">
        <v>0.71428571399999996</v>
      </c>
      <c r="H177" s="4">
        <v>0.45161290300000001</v>
      </c>
      <c r="I177" s="4">
        <v>-1.1575</v>
      </c>
      <c r="J177" s="4">
        <v>73.79165854</v>
      </c>
      <c r="K177" s="5">
        <v>316482000000</v>
      </c>
      <c r="L177" s="4">
        <v>11.19</v>
      </c>
      <c r="M177" s="4">
        <v>1.6490233569999999</v>
      </c>
      <c r="N177" s="4">
        <v>6.46</v>
      </c>
      <c r="O177" s="8">
        <f t="shared" si="0"/>
        <v>20444737200</v>
      </c>
      <c r="P177" s="13">
        <f t="shared" si="1"/>
        <v>2.6850000000000001</v>
      </c>
    </row>
    <row r="178" spans="1:16" ht="15.75" hidden="1" customHeight="1">
      <c r="A178" s="4" t="s">
        <v>53</v>
      </c>
      <c r="B178" s="4">
        <v>2012</v>
      </c>
      <c r="C178" s="4" t="s">
        <v>54</v>
      </c>
      <c r="D178" s="4">
        <v>0.4375</v>
      </c>
      <c r="E178" s="4">
        <v>0.16666666699999999</v>
      </c>
      <c r="F178" s="4">
        <v>0.2</v>
      </c>
      <c r="G178" s="4">
        <v>0.71428571399999996</v>
      </c>
      <c r="H178" s="4">
        <v>0.45161290300000001</v>
      </c>
      <c r="I178" s="4">
        <v>-1.2549999999999999</v>
      </c>
      <c r="J178" s="4">
        <v>73.925731709999994</v>
      </c>
      <c r="K178" s="5">
        <v>381286000000</v>
      </c>
      <c r="L178" s="4">
        <v>11.148999999999999</v>
      </c>
      <c r="M178" s="4">
        <v>1.272421129</v>
      </c>
      <c r="N178" s="4">
        <v>4.7699999999999996</v>
      </c>
      <c r="O178" s="8">
        <f t="shared" si="0"/>
        <v>18187342199.999996</v>
      </c>
      <c r="P178" s="13">
        <f t="shared" si="1"/>
        <v>2.4900000000000002</v>
      </c>
    </row>
    <row r="179" spans="1:16" ht="15.75" hidden="1" customHeight="1">
      <c r="A179" s="4" t="s">
        <v>53</v>
      </c>
      <c r="B179" s="4">
        <v>2013</v>
      </c>
      <c r="C179" s="4" t="s">
        <v>54</v>
      </c>
      <c r="D179" s="4">
        <v>0.4375</v>
      </c>
      <c r="E179" s="4">
        <v>0.16666666699999999</v>
      </c>
      <c r="F179" s="4">
        <v>0.2</v>
      </c>
      <c r="G179" s="4">
        <v>0.71428571399999996</v>
      </c>
      <c r="H179" s="4">
        <v>0.45161290300000001</v>
      </c>
      <c r="I179" s="4">
        <v>-1.2865</v>
      </c>
      <c r="J179" s="4">
        <v>74.074414630000007</v>
      </c>
      <c r="K179" s="5">
        <v>371337000000</v>
      </c>
      <c r="L179" s="4">
        <v>11.106</v>
      </c>
      <c r="M179" s="4">
        <v>1.1132363940000001</v>
      </c>
      <c r="N179" s="4">
        <v>5.53</v>
      </c>
      <c r="O179" s="8">
        <f t="shared" si="0"/>
        <v>20534936100</v>
      </c>
      <c r="P179" s="13">
        <f t="shared" si="1"/>
        <v>2.427</v>
      </c>
    </row>
    <row r="180" spans="1:16" ht="15.75" hidden="1" customHeight="1">
      <c r="A180" s="4" t="s">
        <v>53</v>
      </c>
      <c r="B180" s="4">
        <v>2014</v>
      </c>
      <c r="C180" s="4" t="s">
        <v>54</v>
      </c>
      <c r="D180" s="4">
        <v>0.4375</v>
      </c>
      <c r="E180" s="4">
        <v>0.16666666699999999</v>
      </c>
      <c r="F180" s="4">
        <v>0.2</v>
      </c>
      <c r="G180" s="4">
        <v>0.71428571399999996</v>
      </c>
      <c r="H180" s="4">
        <v>0.45161290300000001</v>
      </c>
      <c r="I180" s="4">
        <v>-1.3806</v>
      </c>
      <c r="J180" s="4">
        <v>74.236195120000005</v>
      </c>
      <c r="K180" s="4" t="s">
        <v>52</v>
      </c>
      <c r="L180" s="4">
        <v>11.058999999999999</v>
      </c>
      <c r="M180" s="4">
        <v>1.1152371299999999</v>
      </c>
      <c r="N180" s="4">
        <v>6.14</v>
      </c>
      <c r="O180" s="8" t="e">
        <f t="shared" si="0"/>
        <v>#VALUE!</v>
      </c>
      <c r="P180" s="13">
        <f t="shared" si="1"/>
        <v>2.2387999999999999</v>
      </c>
    </row>
    <row r="181" spans="1:16" ht="15.75" hidden="1" customHeight="1">
      <c r="A181" s="4" t="s">
        <v>53</v>
      </c>
      <c r="B181" s="4">
        <v>2015</v>
      </c>
      <c r="C181" s="4" t="s">
        <v>54</v>
      </c>
      <c r="D181" s="4">
        <v>0.4375</v>
      </c>
      <c r="E181" s="4">
        <v>0.16666666699999999</v>
      </c>
      <c r="F181" s="4">
        <v>0.2</v>
      </c>
      <c r="G181" s="4">
        <v>0.71428571399999996</v>
      </c>
      <c r="H181" s="4">
        <v>0.45161290300000001</v>
      </c>
      <c r="I181" s="4">
        <v>-1.3283</v>
      </c>
      <c r="J181" s="4" t="s">
        <v>52</v>
      </c>
      <c r="K181" s="4" t="s">
        <v>52</v>
      </c>
      <c r="L181" s="4">
        <v>11.01</v>
      </c>
      <c r="M181" s="4">
        <v>1.1276863930000001</v>
      </c>
      <c r="N181" s="4">
        <v>6.14</v>
      </c>
      <c r="O181" s="8" t="e">
        <f t="shared" si="0"/>
        <v>#VALUE!</v>
      </c>
      <c r="P181" s="13">
        <f t="shared" si="1"/>
        <v>2.3433999999999999</v>
      </c>
    </row>
    <row r="182" spans="1:16" ht="12" customHeight="1">
      <c r="O182" s="32"/>
    </row>
    <row r="183" spans="1:16" ht="15.75" customHeight="1"/>
    <row r="184" spans="1:16" ht="15.75" customHeight="1"/>
    <row r="185" spans="1:16" ht="15.75" customHeight="1"/>
    <row r="186" spans="1:16" ht="15.75" customHeight="1"/>
    <row r="187" spans="1:16" ht="15.75" customHeight="1"/>
    <row r="188" spans="1:16" ht="15.75" customHeight="1"/>
    <row r="189" spans="1:16" ht="15.75" customHeight="1"/>
    <row r="190" spans="1:16" ht="15.75" customHeight="1"/>
    <row r="191" spans="1:16" ht="15.75" customHeight="1"/>
    <row r="192" spans="1:16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N181">
    <filterColumn colId="0">
      <filters>
        <filter val="CHL"/>
      </filters>
    </filterColumn>
  </autoFilter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workbookViewId="0"/>
  </sheetViews>
  <sheetFormatPr baseColWidth="10" defaultColWidth="17.33203125" defaultRowHeight="15" customHeight="1" x14ac:dyDescent="0"/>
  <cols>
    <col min="1" max="26" width="14.5" customWidth="1"/>
  </cols>
  <sheetData>
    <row r="1" spans="1:1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3"/>
    </row>
    <row r="2" spans="1:16" ht="15.75" customHeight="1">
      <c r="A2" s="4" t="s">
        <v>15</v>
      </c>
      <c r="B2" s="4">
        <v>2006</v>
      </c>
      <c r="C2" s="4" t="s">
        <v>16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-0.37259999999999999</v>
      </c>
      <c r="J2" s="4">
        <v>74.849902439999994</v>
      </c>
      <c r="K2" s="5">
        <v>233582000000</v>
      </c>
      <c r="L2" s="4">
        <v>9.734</v>
      </c>
      <c r="M2" s="4">
        <v>2.1996529749999998</v>
      </c>
      <c r="N2" s="4">
        <v>2.4</v>
      </c>
      <c r="O2" s="8">
        <f t="shared" ref="O2:O181" si="0">N2/100*K2</f>
        <v>5605968000</v>
      </c>
    </row>
    <row r="3" spans="1:16" ht="15.75" customHeight="1">
      <c r="A3" s="4" t="s">
        <v>19</v>
      </c>
      <c r="B3" s="4">
        <v>2006</v>
      </c>
      <c r="C3" s="4" t="s">
        <v>20</v>
      </c>
      <c r="D3" s="4">
        <v>0.33</v>
      </c>
      <c r="E3" s="4">
        <v>0</v>
      </c>
      <c r="F3" s="4">
        <v>0</v>
      </c>
      <c r="G3" s="4">
        <v>0.25</v>
      </c>
      <c r="H3" s="4">
        <v>0.22</v>
      </c>
      <c r="I3" s="4">
        <v>-0.39700000000000002</v>
      </c>
      <c r="J3" s="4">
        <v>64.114951219999995</v>
      </c>
      <c r="K3" s="4">
        <v>11451869165</v>
      </c>
      <c r="L3" s="4">
        <v>35.347999999999999</v>
      </c>
      <c r="M3" s="4">
        <v>2.3732886230000001</v>
      </c>
      <c r="N3" s="4">
        <v>10.37</v>
      </c>
      <c r="O3" s="8">
        <f t="shared" si="0"/>
        <v>1187558832.4104998</v>
      </c>
    </row>
    <row r="4" spans="1:16" ht="15.75" customHeight="1">
      <c r="A4" s="4" t="s">
        <v>21</v>
      </c>
      <c r="B4" s="4">
        <v>2006</v>
      </c>
      <c r="C4" s="4" t="s">
        <v>22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-0.13589999999999999</v>
      </c>
      <c r="J4" s="4">
        <v>72.131731709999997</v>
      </c>
      <c r="K4" s="5">
        <v>1107640000000</v>
      </c>
      <c r="L4" s="4">
        <v>16.856999999999999</v>
      </c>
      <c r="M4" s="4">
        <v>2.9044439959999999</v>
      </c>
      <c r="N4" s="4">
        <v>1.1399999999999999</v>
      </c>
      <c r="O4" s="8">
        <f t="shared" si="0"/>
        <v>12627095999.999998</v>
      </c>
    </row>
    <row r="5" spans="1:16" ht="15.75" customHeight="1">
      <c r="A5" s="4" t="s">
        <v>24</v>
      </c>
      <c r="B5" s="4">
        <v>2006</v>
      </c>
      <c r="C5" s="4" t="s">
        <v>25</v>
      </c>
      <c r="D5" s="4">
        <v>0.31</v>
      </c>
      <c r="E5" s="4">
        <v>0.33</v>
      </c>
      <c r="F5" s="4">
        <v>0.25</v>
      </c>
      <c r="G5" s="4">
        <v>0.75</v>
      </c>
      <c r="H5" s="4">
        <v>0.45</v>
      </c>
      <c r="I5" s="4">
        <v>1.4298999999999999</v>
      </c>
      <c r="J5" s="4">
        <v>78.979170730000007</v>
      </c>
      <c r="K5" s="5">
        <v>154671000000</v>
      </c>
      <c r="L5" s="4">
        <v>12.311</v>
      </c>
      <c r="M5" s="4">
        <v>3.9924821860000002</v>
      </c>
      <c r="N5" s="4">
        <v>2.87</v>
      </c>
      <c r="O5" s="8">
        <f t="shared" si="0"/>
        <v>4439057700</v>
      </c>
    </row>
    <row r="6" spans="1:16" ht="15.75" customHeight="1">
      <c r="A6" s="4" t="s">
        <v>26</v>
      </c>
      <c r="B6" s="4">
        <v>2006</v>
      </c>
      <c r="C6" s="4" t="s">
        <v>27</v>
      </c>
      <c r="D6" s="4">
        <v>7.0000000000000007E-2</v>
      </c>
      <c r="E6" s="4">
        <v>0</v>
      </c>
      <c r="F6" s="4">
        <v>0</v>
      </c>
      <c r="G6" s="4">
        <v>0</v>
      </c>
      <c r="H6" s="4">
        <v>0.03</v>
      </c>
      <c r="I6" s="4">
        <v>-9.9400000000000002E-2</v>
      </c>
      <c r="J6" s="4">
        <v>72.491439020000001</v>
      </c>
      <c r="K6" s="5">
        <v>162590000000</v>
      </c>
      <c r="L6" s="4">
        <v>26.123999999999999</v>
      </c>
      <c r="M6" s="4">
        <v>3.5296453689999998</v>
      </c>
      <c r="N6" s="4">
        <v>1.42</v>
      </c>
      <c r="O6" s="8">
        <f t="shared" si="0"/>
        <v>2308778000</v>
      </c>
    </row>
    <row r="7" spans="1:16" ht="15.75" customHeight="1">
      <c r="A7" s="4" t="s">
        <v>28</v>
      </c>
      <c r="B7" s="4">
        <v>2006</v>
      </c>
      <c r="C7" s="4" t="s">
        <v>29</v>
      </c>
      <c r="D7" s="4">
        <v>7.0000000000000007E-2</v>
      </c>
      <c r="E7" s="4">
        <v>0</v>
      </c>
      <c r="F7" s="4">
        <v>0</v>
      </c>
      <c r="G7" s="4">
        <v>0</v>
      </c>
      <c r="H7" s="4">
        <v>0.04</v>
      </c>
      <c r="I7" s="4">
        <v>0.3402</v>
      </c>
      <c r="J7" s="4">
        <v>78.207804879999998</v>
      </c>
      <c r="K7" s="4">
        <v>22600431878</v>
      </c>
      <c r="L7" s="4">
        <v>33.067999999999998</v>
      </c>
      <c r="M7" s="4">
        <v>5.0647817049999997</v>
      </c>
      <c r="N7" s="4">
        <v>0.9</v>
      </c>
      <c r="O7" s="8">
        <f t="shared" si="0"/>
        <v>203403886.90200001</v>
      </c>
    </row>
    <row r="8" spans="1:16" ht="15.75" customHeight="1">
      <c r="A8" s="4" t="s">
        <v>30</v>
      </c>
      <c r="B8" s="4">
        <v>2006</v>
      </c>
      <c r="C8" s="4" t="s">
        <v>31</v>
      </c>
      <c r="D8" s="4">
        <v>0.25</v>
      </c>
      <c r="E8" s="4">
        <v>0.33</v>
      </c>
      <c r="F8" s="4">
        <v>0.4</v>
      </c>
      <c r="G8" s="4">
        <v>0.14000000000000001</v>
      </c>
      <c r="H8" s="4">
        <v>0.28999999999999998</v>
      </c>
      <c r="I8" s="4">
        <v>-0.63619999999999999</v>
      </c>
      <c r="J8" s="4">
        <v>71.916829269999994</v>
      </c>
      <c r="K8" s="4">
        <v>35952845583</v>
      </c>
      <c r="L8" s="4">
        <v>31.295000000000002</v>
      </c>
      <c r="M8" s="4">
        <v>2.9900606430000001</v>
      </c>
      <c r="N8" s="4">
        <v>3.06</v>
      </c>
      <c r="O8" s="8">
        <f t="shared" si="0"/>
        <v>1100157074.8398001</v>
      </c>
    </row>
    <row r="9" spans="1:16" ht="15.75" customHeight="1">
      <c r="A9" s="4" t="s">
        <v>32</v>
      </c>
      <c r="B9" s="4">
        <v>2006</v>
      </c>
      <c r="C9" s="4" t="s">
        <v>33</v>
      </c>
      <c r="D9" s="4">
        <v>0</v>
      </c>
      <c r="E9" s="4">
        <v>0</v>
      </c>
      <c r="F9" s="4">
        <v>0.25</v>
      </c>
      <c r="G9" s="4">
        <v>0</v>
      </c>
      <c r="H9" s="4">
        <v>0.03</v>
      </c>
      <c r="I9" s="4">
        <v>-0.82779999999999998</v>
      </c>
      <c r="J9" s="4">
        <v>74.320219510000001</v>
      </c>
      <c r="K9" s="4">
        <v>46802044000</v>
      </c>
      <c r="L9" s="4">
        <v>38.093000000000004</v>
      </c>
      <c r="M9" s="4">
        <v>1.732747928</v>
      </c>
      <c r="N9" s="4">
        <v>3.57</v>
      </c>
      <c r="O9" s="8">
        <f t="shared" si="0"/>
        <v>1670832970.7999997</v>
      </c>
    </row>
    <row r="10" spans="1:16" ht="15.75" customHeight="1">
      <c r="A10" s="4" t="s">
        <v>34</v>
      </c>
      <c r="B10" s="4">
        <v>2006</v>
      </c>
      <c r="C10" s="4" t="s">
        <v>35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-0.75539999999999996</v>
      </c>
      <c r="J10" s="4">
        <v>69.887902440000005</v>
      </c>
      <c r="K10" s="4">
        <v>30231141668</v>
      </c>
      <c r="L10" s="4">
        <v>52.406999999999996</v>
      </c>
      <c r="M10" s="4">
        <v>2.8162386709999998</v>
      </c>
      <c r="N10" s="4">
        <v>5.26</v>
      </c>
      <c r="O10" s="8">
        <f t="shared" si="0"/>
        <v>1590158051.7368</v>
      </c>
    </row>
    <row r="11" spans="1:16" ht="15.75" customHeight="1">
      <c r="A11" s="4" t="s">
        <v>36</v>
      </c>
      <c r="B11" s="4">
        <v>2006</v>
      </c>
      <c r="C11" s="4" t="s">
        <v>37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-0.75180000000000002</v>
      </c>
      <c r="J11" s="4">
        <v>71.672463410000006</v>
      </c>
      <c r="K11" s="4">
        <v>10841723354</v>
      </c>
      <c r="L11" s="4">
        <v>50.841999999999999</v>
      </c>
      <c r="M11" s="4">
        <v>2.4190091460000001</v>
      </c>
      <c r="N11" s="4">
        <v>3.34</v>
      </c>
      <c r="O11" s="8">
        <f t="shared" si="0"/>
        <v>362113560.02359998</v>
      </c>
    </row>
    <row r="12" spans="1:16" ht="15.75" customHeight="1">
      <c r="A12" s="4" t="s">
        <v>38</v>
      </c>
      <c r="B12" s="4">
        <v>2006</v>
      </c>
      <c r="C12" s="4" t="s">
        <v>39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-0.2525</v>
      </c>
      <c r="J12" s="4">
        <v>75.438780489999999</v>
      </c>
      <c r="K12" s="5">
        <v>965281000000</v>
      </c>
      <c r="L12" s="4">
        <v>23.382999999999999</v>
      </c>
      <c r="M12" s="4">
        <v>3.5696593939999999</v>
      </c>
      <c r="N12" s="4">
        <v>2.62</v>
      </c>
      <c r="O12" s="8">
        <f t="shared" si="0"/>
        <v>25290362200</v>
      </c>
    </row>
    <row r="13" spans="1:16" ht="15.75" customHeight="1">
      <c r="A13" s="4" t="s">
        <v>40</v>
      </c>
      <c r="B13" s="4">
        <v>2006</v>
      </c>
      <c r="C13" s="4" t="s">
        <v>41</v>
      </c>
      <c r="D13" s="4">
        <v>0.13</v>
      </c>
      <c r="E13" s="4">
        <v>0.5</v>
      </c>
      <c r="F13" s="4">
        <v>0.4</v>
      </c>
      <c r="G13" s="4">
        <v>0.38</v>
      </c>
      <c r="H13" s="4">
        <v>0.32</v>
      </c>
      <c r="I13" s="4">
        <v>-0.67390000000000005</v>
      </c>
      <c r="J13" s="4">
        <v>72.213024390000001</v>
      </c>
      <c r="K13" s="4">
        <v>6786294637</v>
      </c>
      <c r="L13" s="4">
        <v>43.819000000000003</v>
      </c>
      <c r="M13" s="4">
        <v>1.3665324459999999</v>
      </c>
      <c r="N13" s="4">
        <v>5.35</v>
      </c>
      <c r="O13" s="8">
        <f t="shared" si="0"/>
        <v>363066763.07950002</v>
      </c>
    </row>
    <row r="14" spans="1:16" ht="15.75" customHeight="1">
      <c r="A14" s="4" t="s">
        <v>42</v>
      </c>
      <c r="B14" s="4">
        <v>2006</v>
      </c>
      <c r="C14" s="4" t="s">
        <v>43</v>
      </c>
      <c r="D14" s="4">
        <v>0.47</v>
      </c>
      <c r="E14" s="4">
        <v>0.4</v>
      </c>
      <c r="F14" s="4">
        <v>0.4</v>
      </c>
      <c r="G14" s="4">
        <v>0.33</v>
      </c>
      <c r="H14" s="4">
        <v>0.48</v>
      </c>
      <c r="I14" s="4">
        <v>-0.35930000000000001</v>
      </c>
      <c r="J14" s="4">
        <v>76.141000000000005</v>
      </c>
      <c r="K14" s="4">
        <v>18141666302</v>
      </c>
      <c r="L14" s="4">
        <v>36.04</v>
      </c>
      <c r="M14" s="4">
        <v>2.470036151</v>
      </c>
      <c r="N14" s="4">
        <v>2.39</v>
      </c>
      <c r="O14" s="8">
        <f t="shared" si="0"/>
        <v>433585824.6178</v>
      </c>
    </row>
    <row r="15" spans="1:16" ht="15.75" customHeight="1">
      <c r="A15" s="4" t="s">
        <v>44</v>
      </c>
      <c r="B15" s="4">
        <v>2006</v>
      </c>
      <c r="C15" s="4" t="s">
        <v>45</v>
      </c>
      <c r="D15" s="4">
        <v>0.47</v>
      </c>
      <c r="E15" s="4">
        <v>0.17</v>
      </c>
      <c r="F15" s="4">
        <v>0.2</v>
      </c>
      <c r="G15" s="4">
        <v>0.5</v>
      </c>
      <c r="H15" s="4">
        <v>0.42</v>
      </c>
      <c r="I15" s="4">
        <v>-0.2127</v>
      </c>
      <c r="J15" s="4">
        <v>72.743439019999997</v>
      </c>
      <c r="K15" s="4">
        <v>88643193062</v>
      </c>
      <c r="L15" s="4">
        <v>24.579000000000001</v>
      </c>
      <c r="M15" s="4">
        <v>1.988347804</v>
      </c>
      <c r="N15" s="4">
        <v>2.06</v>
      </c>
      <c r="O15" s="8">
        <f t="shared" si="0"/>
        <v>1826049777.0771999</v>
      </c>
    </row>
    <row r="16" spans="1:16" ht="15.75" customHeight="1">
      <c r="A16" s="4" t="s">
        <v>46</v>
      </c>
      <c r="B16" s="4">
        <v>2006</v>
      </c>
      <c r="C16" s="4" t="s">
        <v>47</v>
      </c>
      <c r="D16" s="4">
        <v>0.1</v>
      </c>
      <c r="E16" s="4">
        <v>0</v>
      </c>
      <c r="F16" s="4">
        <v>0</v>
      </c>
      <c r="G16" s="4">
        <v>0</v>
      </c>
      <c r="H16" s="4">
        <v>0.04</v>
      </c>
      <c r="I16" s="4">
        <v>-1.1875</v>
      </c>
      <c r="J16" s="4">
        <v>71.491853660000004</v>
      </c>
      <c r="K16" s="4">
        <v>10646157920</v>
      </c>
      <c r="L16" s="4">
        <v>42.421999999999997</v>
      </c>
      <c r="M16" s="4">
        <v>1.5522157640000001</v>
      </c>
      <c r="N16" s="4">
        <v>3.49</v>
      </c>
      <c r="O16" s="8">
        <f t="shared" si="0"/>
        <v>371550911.40799999</v>
      </c>
    </row>
    <row r="17" spans="1:15" ht="15.75" customHeight="1">
      <c r="A17" s="4" t="s">
        <v>48</v>
      </c>
      <c r="B17" s="4">
        <v>2006</v>
      </c>
      <c r="C17" s="4" t="s">
        <v>49</v>
      </c>
      <c r="D17" s="4">
        <v>0</v>
      </c>
      <c r="E17" s="4">
        <v>0.17</v>
      </c>
      <c r="F17" s="4">
        <v>0</v>
      </c>
      <c r="G17" s="4">
        <v>0</v>
      </c>
      <c r="H17" s="4">
        <v>0.04</v>
      </c>
      <c r="I17" s="4">
        <v>-0.19520000000000001</v>
      </c>
      <c r="J17" s="4">
        <v>70.479170730000007</v>
      </c>
      <c r="K17" s="4">
        <v>18550700000</v>
      </c>
      <c r="L17" s="4">
        <v>37.813000000000002</v>
      </c>
      <c r="M17" s="4">
        <v>2.9569133660000002</v>
      </c>
      <c r="N17" s="4">
        <v>2.67</v>
      </c>
      <c r="O17" s="8">
        <f t="shared" si="0"/>
        <v>495303689.99999994</v>
      </c>
    </row>
    <row r="18" spans="1:15" ht="15.75" customHeight="1">
      <c r="A18" s="4" t="s">
        <v>50</v>
      </c>
      <c r="B18" s="4">
        <v>2006</v>
      </c>
      <c r="C18" s="4" t="s">
        <v>51</v>
      </c>
      <c r="D18" s="4">
        <v>0</v>
      </c>
      <c r="E18" s="4">
        <v>0.33333333300000001</v>
      </c>
      <c r="F18" s="4">
        <v>0.4</v>
      </c>
      <c r="G18" s="4">
        <v>0</v>
      </c>
      <c r="H18" s="4">
        <v>0.12903225800000001</v>
      </c>
      <c r="I18" s="4">
        <v>1.0358000000000001</v>
      </c>
      <c r="J18" s="4">
        <v>75.796414630000001</v>
      </c>
      <c r="K18" s="4">
        <v>19579457966</v>
      </c>
      <c r="L18" s="4">
        <v>6.4470000000000001</v>
      </c>
      <c r="M18" s="4">
        <v>5.0502539329999996</v>
      </c>
      <c r="N18" s="4">
        <v>1.41</v>
      </c>
      <c r="O18" s="8">
        <f t="shared" si="0"/>
        <v>276070357.32059997</v>
      </c>
    </row>
    <row r="19" spans="1:15" ht="15.75" customHeight="1">
      <c r="A19" s="4" t="s">
        <v>53</v>
      </c>
      <c r="B19" s="4">
        <v>2006</v>
      </c>
      <c r="C19" s="4" t="s">
        <v>54</v>
      </c>
      <c r="D19" s="4">
        <v>0.125</v>
      </c>
      <c r="E19" s="4">
        <v>0.16666666699999999</v>
      </c>
      <c r="F19" s="4">
        <v>0</v>
      </c>
      <c r="G19" s="4">
        <v>0.14285714299999999</v>
      </c>
      <c r="H19" s="4">
        <v>0.12903225800000001</v>
      </c>
      <c r="I19" s="4">
        <v>-0.97799999999999998</v>
      </c>
      <c r="J19" s="4">
        <v>73.301048780000002</v>
      </c>
      <c r="K19" s="5">
        <v>183478000000</v>
      </c>
      <c r="L19" s="4">
        <v>11.395</v>
      </c>
      <c r="M19" s="4">
        <v>1.2330170819999999</v>
      </c>
      <c r="N19" s="4">
        <v>6.69</v>
      </c>
      <c r="O19" s="8">
        <f t="shared" si="0"/>
        <v>12274678200</v>
      </c>
    </row>
    <row r="20" spans="1:15" ht="15.75" customHeight="1">
      <c r="A20" s="4" t="s">
        <v>15</v>
      </c>
      <c r="B20" s="4">
        <v>2007</v>
      </c>
      <c r="C20" s="4" t="s">
        <v>16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-0.37459999999999999</v>
      </c>
      <c r="J20" s="4">
        <v>75.009048780000001</v>
      </c>
      <c r="K20" s="5">
        <v>288833000000</v>
      </c>
      <c r="L20" s="4">
        <v>9.5549999999999997</v>
      </c>
      <c r="M20" s="4">
        <v>2.173863543</v>
      </c>
      <c r="N20" s="4">
        <v>2.0099999999999998</v>
      </c>
      <c r="O20" s="8">
        <f t="shared" si="0"/>
        <v>5805543299.999999</v>
      </c>
    </row>
    <row r="21" spans="1:15" ht="15.75" customHeight="1">
      <c r="A21" s="4" t="s">
        <v>19</v>
      </c>
      <c r="B21" s="4">
        <v>2007</v>
      </c>
      <c r="C21" s="4" t="s">
        <v>20</v>
      </c>
      <c r="D21" s="4">
        <v>0.33</v>
      </c>
      <c r="E21" s="4">
        <v>0</v>
      </c>
      <c r="F21" s="4">
        <v>0</v>
      </c>
      <c r="G21" s="4">
        <v>0.25</v>
      </c>
      <c r="H21" s="4">
        <v>0.22</v>
      </c>
      <c r="I21" s="4">
        <v>-0.35930000000000001</v>
      </c>
      <c r="J21" s="4">
        <v>64.694121949999996</v>
      </c>
      <c r="K21" s="4">
        <v>13120159976</v>
      </c>
      <c r="L21" s="4">
        <v>34.896000000000001</v>
      </c>
      <c r="M21" s="4">
        <v>2.4361337500000002</v>
      </c>
      <c r="N21" s="4">
        <v>11.75</v>
      </c>
      <c r="O21" s="8">
        <f t="shared" si="0"/>
        <v>1541618797.1799998</v>
      </c>
    </row>
    <row r="22" spans="1:15" ht="15.75" customHeight="1">
      <c r="A22" s="4" t="s">
        <v>21</v>
      </c>
      <c r="B22" s="4">
        <v>2007</v>
      </c>
      <c r="C22" s="4" t="s">
        <v>22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-0.11890000000000001</v>
      </c>
      <c r="J22" s="4">
        <v>72.414829269999998</v>
      </c>
      <c r="K22" s="5">
        <v>1397080000000</v>
      </c>
      <c r="L22" s="4">
        <v>16.552</v>
      </c>
      <c r="M22" s="4">
        <v>3.1431462309999998</v>
      </c>
      <c r="N22" s="4">
        <v>1.2</v>
      </c>
      <c r="O22" s="8">
        <f t="shared" si="0"/>
        <v>16764960000</v>
      </c>
    </row>
    <row r="23" spans="1:15" ht="15.75" customHeight="1">
      <c r="A23" s="4" t="s">
        <v>24</v>
      </c>
      <c r="B23" s="4">
        <v>2007</v>
      </c>
      <c r="C23" s="4" t="s">
        <v>25</v>
      </c>
      <c r="D23" s="4">
        <v>0.31</v>
      </c>
      <c r="E23" s="4">
        <v>0.33</v>
      </c>
      <c r="F23" s="4">
        <v>0.25</v>
      </c>
      <c r="G23" s="4">
        <v>0.75</v>
      </c>
      <c r="H23" s="4">
        <v>0.45</v>
      </c>
      <c r="I23" s="4">
        <v>1.3434999999999999</v>
      </c>
      <c r="J23" s="4">
        <v>79.313536589999998</v>
      </c>
      <c r="K23" s="5">
        <v>173081000000</v>
      </c>
      <c r="L23" s="4">
        <v>12.074</v>
      </c>
      <c r="M23" s="4">
        <v>4.2470039220000002</v>
      </c>
      <c r="N23" s="4">
        <v>3.07</v>
      </c>
      <c r="O23" s="8">
        <f t="shared" si="0"/>
        <v>5313586700</v>
      </c>
    </row>
    <row r="24" spans="1:15" ht="15.75" customHeight="1">
      <c r="A24" s="4" t="s">
        <v>26</v>
      </c>
      <c r="B24" s="4">
        <v>2007</v>
      </c>
      <c r="C24" s="4" t="s">
        <v>27</v>
      </c>
      <c r="D24" s="4">
        <v>7.0000000000000007E-2</v>
      </c>
      <c r="E24" s="4">
        <v>0</v>
      </c>
      <c r="F24" s="4">
        <v>0.25</v>
      </c>
      <c r="G24" s="4">
        <v>0</v>
      </c>
      <c r="H24" s="4">
        <v>7.0000000000000007E-2</v>
      </c>
      <c r="I24" s="4">
        <v>-0.1913</v>
      </c>
      <c r="J24" s="4">
        <v>72.705512200000001</v>
      </c>
      <c r="K24" s="5">
        <v>207416000000</v>
      </c>
      <c r="L24" s="4">
        <v>25.831</v>
      </c>
      <c r="M24" s="4">
        <v>3.8112040129999998</v>
      </c>
      <c r="N24" s="4">
        <v>1.93</v>
      </c>
      <c r="O24" s="8">
        <f t="shared" si="0"/>
        <v>4003128799.9999995</v>
      </c>
    </row>
    <row r="25" spans="1:15" ht="15.75" customHeight="1">
      <c r="A25" s="4" t="s">
        <v>28</v>
      </c>
      <c r="B25" s="4">
        <v>2007</v>
      </c>
      <c r="C25" s="4" t="s">
        <v>29</v>
      </c>
      <c r="D25" s="4">
        <v>7.0000000000000007E-2</v>
      </c>
      <c r="E25" s="4">
        <v>0</v>
      </c>
      <c r="F25" s="4">
        <v>0</v>
      </c>
      <c r="G25" s="4">
        <v>0</v>
      </c>
      <c r="H25" s="4">
        <v>0.04</v>
      </c>
      <c r="I25" s="4">
        <v>0.40670000000000001</v>
      </c>
      <c r="J25" s="4">
        <v>78.330317070000007</v>
      </c>
      <c r="K25" s="4">
        <v>26743874287</v>
      </c>
      <c r="L25" s="4">
        <v>31.827999999999999</v>
      </c>
      <c r="M25" s="4">
        <v>5.0767888159999996</v>
      </c>
      <c r="N25" s="4">
        <v>1.27</v>
      </c>
      <c r="O25" s="8">
        <f t="shared" si="0"/>
        <v>339647203.44489998</v>
      </c>
    </row>
    <row r="26" spans="1:15" ht="15.75" customHeight="1">
      <c r="A26" s="4" t="s">
        <v>30</v>
      </c>
      <c r="B26" s="4">
        <v>2007</v>
      </c>
      <c r="C26" s="4" t="s">
        <v>31</v>
      </c>
      <c r="D26" s="4">
        <v>0.25</v>
      </c>
      <c r="E26" s="4">
        <v>0.33</v>
      </c>
      <c r="F26" s="4">
        <v>0.4</v>
      </c>
      <c r="G26" s="4">
        <v>0.14000000000000001</v>
      </c>
      <c r="H26" s="4">
        <v>0.28999999999999998</v>
      </c>
      <c r="I26" s="4">
        <v>-0.6885</v>
      </c>
      <c r="J26" s="4">
        <v>72.131317069999994</v>
      </c>
      <c r="K26" s="4">
        <v>44169678153</v>
      </c>
      <c r="L26" s="4">
        <v>29.984000000000002</v>
      </c>
      <c r="M26" s="4">
        <v>3.265097232</v>
      </c>
      <c r="N26" s="4">
        <v>3.88</v>
      </c>
      <c r="O26" s="8">
        <f t="shared" si="0"/>
        <v>1713783512.3364</v>
      </c>
    </row>
    <row r="27" spans="1:15" ht="15.75" customHeight="1">
      <c r="A27" s="4" t="s">
        <v>32</v>
      </c>
      <c r="B27" s="4">
        <v>2007</v>
      </c>
      <c r="C27" s="4" t="s">
        <v>33</v>
      </c>
      <c r="D27" s="4">
        <v>0</v>
      </c>
      <c r="E27" s="4">
        <v>0</v>
      </c>
      <c r="F27" s="4">
        <v>0.25</v>
      </c>
      <c r="G27" s="4">
        <v>0</v>
      </c>
      <c r="H27" s="4">
        <v>0.03</v>
      </c>
      <c r="I27" s="4">
        <v>-0.89300000000000002</v>
      </c>
      <c r="J27" s="4">
        <v>74.495024389999998</v>
      </c>
      <c r="K27" s="4">
        <v>51007777000</v>
      </c>
      <c r="L27" s="4">
        <v>37.896000000000001</v>
      </c>
      <c r="M27" s="4">
        <v>2.0428141879999999</v>
      </c>
      <c r="N27" s="4">
        <v>5.15</v>
      </c>
      <c r="O27" s="8">
        <f t="shared" si="0"/>
        <v>2626900515.5</v>
      </c>
    </row>
    <row r="28" spans="1:15" ht="15.75" customHeight="1">
      <c r="A28" s="4" t="s">
        <v>34</v>
      </c>
      <c r="B28" s="4">
        <v>2007</v>
      </c>
      <c r="C28" s="4" t="s">
        <v>35</v>
      </c>
      <c r="D28" s="4">
        <v>0.4</v>
      </c>
      <c r="E28" s="4">
        <v>0.17</v>
      </c>
      <c r="F28" s="4">
        <v>0.5</v>
      </c>
      <c r="G28" s="4">
        <v>0.38</v>
      </c>
      <c r="H28" s="4">
        <v>0.4</v>
      </c>
      <c r="I28" s="4">
        <v>-0.69789999999999996</v>
      </c>
      <c r="J28" s="4">
        <v>70.110780489999996</v>
      </c>
      <c r="K28" s="4">
        <v>34113102015</v>
      </c>
      <c r="L28" s="4">
        <v>51.981000000000002</v>
      </c>
      <c r="M28" s="4">
        <v>3.2902404679999999</v>
      </c>
      <c r="N28" s="4">
        <v>4.8099999999999996</v>
      </c>
      <c r="O28" s="8">
        <f t="shared" si="0"/>
        <v>1640840206.9215</v>
      </c>
    </row>
    <row r="29" spans="1:15" ht="15.75" customHeight="1">
      <c r="A29" s="4" t="s">
        <v>36</v>
      </c>
      <c r="B29" s="4">
        <v>2007</v>
      </c>
      <c r="C29" s="4" t="s">
        <v>37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-0.69259999999999999</v>
      </c>
      <c r="J29" s="4">
        <v>71.858731710000001</v>
      </c>
      <c r="K29" s="4">
        <v>12275493959</v>
      </c>
      <c r="L29" s="4">
        <v>50.2</v>
      </c>
      <c r="M29" s="4">
        <v>3.0171638180000002</v>
      </c>
      <c r="N29" s="4">
        <v>4.1100000000000003</v>
      </c>
      <c r="O29" s="8">
        <f t="shared" si="0"/>
        <v>504522801.71490008</v>
      </c>
    </row>
    <row r="30" spans="1:15" ht="15.75" customHeight="1">
      <c r="A30" s="4" t="s">
        <v>38</v>
      </c>
      <c r="B30" s="4">
        <v>2007</v>
      </c>
      <c r="C30" s="4" t="s">
        <v>39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-0.2656</v>
      </c>
      <c r="J30" s="4">
        <v>75.587926830000001</v>
      </c>
      <c r="K30" s="5">
        <v>1043470000000</v>
      </c>
      <c r="L30" s="4">
        <v>23.077000000000002</v>
      </c>
      <c r="M30" s="4">
        <v>3.581086505</v>
      </c>
      <c r="N30" s="4">
        <v>2.91</v>
      </c>
      <c r="O30" s="8">
        <f t="shared" si="0"/>
        <v>30364977000</v>
      </c>
    </row>
    <row r="31" spans="1:15" ht="15.75" customHeight="1">
      <c r="A31" s="4" t="s">
        <v>40</v>
      </c>
      <c r="B31" s="4">
        <v>2007</v>
      </c>
      <c r="C31" s="4" t="s">
        <v>41</v>
      </c>
      <c r="D31" s="4">
        <v>0.13</v>
      </c>
      <c r="E31" s="4">
        <v>0.5</v>
      </c>
      <c r="F31" s="4">
        <v>0.4</v>
      </c>
      <c r="G31" s="4">
        <v>0.38</v>
      </c>
      <c r="H31" s="4">
        <v>0.32</v>
      </c>
      <c r="I31" s="4">
        <v>-0.76500000000000001</v>
      </c>
      <c r="J31" s="4">
        <v>72.571658540000001</v>
      </c>
      <c r="K31" s="4">
        <v>7458103362</v>
      </c>
      <c r="L31" s="4">
        <v>43.563000000000002</v>
      </c>
      <c r="M31" s="4">
        <v>1.5770231589999999</v>
      </c>
      <c r="N31" s="4">
        <v>5.19</v>
      </c>
      <c r="O31" s="8">
        <f t="shared" si="0"/>
        <v>387075564.4878</v>
      </c>
    </row>
    <row r="32" spans="1:15" ht="15.75" customHeight="1">
      <c r="A32" s="4" t="s">
        <v>42</v>
      </c>
      <c r="B32" s="4">
        <v>2007</v>
      </c>
      <c r="C32" s="4" t="s">
        <v>43</v>
      </c>
      <c r="D32" s="4">
        <v>0.47</v>
      </c>
      <c r="E32" s="4">
        <v>0.4</v>
      </c>
      <c r="F32" s="4">
        <v>0.4</v>
      </c>
      <c r="G32" s="4">
        <v>0.33</v>
      </c>
      <c r="H32" s="4">
        <v>0.48</v>
      </c>
      <c r="I32" s="4">
        <v>-0.34129999999999999</v>
      </c>
      <c r="J32" s="4">
        <v>76.314463410000002</v>
      </c>
      <c r="K32" s="5">
        <v>21000000000</v>
      </c>
      <c r="L32" s="4">
        <v>35.749000000000002</v>
      </c>
      <c r="M32" s="4">
        <v>2.474931142</v>
      </c>
      <c r="N32" s="4">
        <v>3.8</v>
      </c>
      <c r="O32" s="8">
        <f t="shared" si="0"/>
        <v>798000000</v>
      </c>
    </row>
    <row r="33" spans="1:15" ht="15.75" customHeight="1">
      <c r="A33" s="4" t="s">
        <v>44</v>
      </c>
      <c r="B33" s="4">
        <v>2007</v>
      </c>
      <c r="C33" s="4" t="s">
        <v>45</v>
      </c>
      <c r="D33" s="4">
        <v>0.47</v>
      </c>
      <c r="E33" s="4">
        <v>0.17</v>
      </c>
      <c r="F33" s="4">
        <v>0.2</v>
      </c>
      <c r="G33" s="4">
        <v>0.5</v>
      </c>
      <c r="H33" s="4">
        <v>0.42</v>
      </c>
      <c r="I33" s="4">
        <v>-0.26619999999999999</v>
      </c>
      <c r="J33" s="4">
        <v>72.99695122</v>
      </c>
      <c r="K33" s="5">
        <v>102171000000</v>
      </c>
      <c r="L33" s="4">
        <v>24.196999999999999</v>
      </c>
      <c r="M33" s="4">
        <v>2.1933279520000002</v>
      </c>
      <c r="N33" s="4">
        <v>2.2599999999999998</v>
      </c>
      <c r="O33" s="8">
        <f t="shared" si="0"/>
        <v>2309064600</v>
      </c>
    </row>
    <row r="34" spans="1:15" ht="15.75" customHeight="1">
      <c r="A34" s="4" t="s">
        <v>46</v>
      </c>
      <c r="B34" s="4">
        <v>2007</v>
      </c>
      <c r="C34" s="4" t="s">
        <v>47</v>
      </c>
      <c r="D34" s="4">
        <v>0.1</v>
      </c>
      <c r="E34" s="4">
        <v>0</v>
      </c>
      <c r="F34" s="4">
        <v>0</v>
      </c>
      <c r="G34" s="4">
        <v>0</v>
      </c>
      <c r="H34" s="4">
        <v>0.04</v>
      </c>
      <c r="I34" s="4">
        <v>-1.2490000000000001</v>
      </c>
      <c r="J34" s="4">
        <v>71.69482927</v>
      </c>
      <c r="K34" s="4">
        <v>13794910634</v>
      </c>
      <c r="L34" s="4">
        <v>42.194000000000003</v>
      </c>
      <c r="M34" s="4">
        <v>1.54838941</v>
      </c>
      <c r="N34" s="4">
        <v>3.11</v>
      </c>
      <c r="O34" s="8">
        <f t="shared" si="0"/>
        <v>429021720.71740001</v>
      </c>
    </row>
    <row r="35" spans="1:15" ht="15.75" customHeight="1">
      <c r="A35" s="4" t="s">
        <v>48</v>
      </c>
      <c r="B35" s="4">
        <v>2007</v>
      </c>
      <c r="C35" s="4" t="s">
        <v>49</v>
      </c>
      <c r="D35" s="4">
        <v>0</v>
      </c>
      <c r="E35" s="4">
        <v>0.17</v>
      </c>
      <c r="F35" s="4">
        <v>0</v>
      </c>
      <c r="G35" s="4">
        <v>0</v>
      </c>
      <c r="H35" s="4">
        <v>0.04</v>
      </c>
      <c r="I35" s="4">
        <v>-0.29680000000000001</v>
      </c>
      <c r="J35" s="4">
        <v>70.780463409999996</v>
      </c>
      <c r="K35" s="4">
        <v>20104900000</v>
      </c>
      <c r="L35" s="4">
        <v>37.277000000000001</v>
      </c>
      <c r="M35" s="4">
        <v>3.1067375419999999</v>
      </c>
      <c r="N35" s="4">
        <v>2.64</v>
      </c>
      <c r="O35" s="8">
        <f t="shared" si="0"/>
        <v>530769360</v>
      </c>
    </row>
    <row r="36" spans="1:15" ht="15.75" customHeight="1">
      <c r="A36" s="4" t="s">
        <v>50</v>
      </c>
      <c r="B36" s="4">
        <v>2007</v>
      </c>
      <c r="C36" s="4" t="s">
        <v>51</v>
      </c>
      <c r="D36" s="4">
        <v>0</v>
      </c>
      <c r="E36" s="4">
        <v>0.33333333300000001</v>
      </c>
      <c r="F36" s="4">
        <v>0.4</v>
      </c>
      <c r="G36" s="4">
        <v>0</v>
      </c>
      <c r="H36" s="4">
        <v>0.12903225800000001</v>
      </c>
      <c r="I36" s="4">
        <v>1.1657</v>
      </c>
      <c r="J36" s="4">
        <v>75.951024390000001</v>
      </c>
      <c r="K36" s="4">
        <v>23410572634</v>
      </c>
      <c r="L36" s="4">
        <v>6.2210000000000001</v>
      </c>
      <c r="M36" s="4">
        <v>4.8316930080000002</v>
      </c>
      <c r="N36" s="4">
        <v>1.55</v>
      </c>
      <c r="O36" s="8">
        <f t="shared" si="0"/>
        <v>362863875.82700002</v>
      </c>
    </row>
    <row r="37" spans="1:15" ht="15.75" customHeight="1">
      <c r="A37" s="4" t="s">
        <v>53</v>
      </c>
      <c r="B37" s="4">
        <v>2007</v>
      </c>
      <c r="C37" s="4" t="s">
        <v>54</v>
      </c>
      <c r="D37" s="4">
        <v>0.125</v>
      </c>
      <c r="E37" s="4">
        <v>0.16666666699999999</v>
      </c>
      <c r="F37" s="4">
        <v>0</v>
      </c>
      <c r="G37" s="4">
        <v>0.14285714299999999</v>
      </c>
      <c r="H37" s="4">
        <v>0.12903225800000001</v>
      </c>
      <c r="I37" s="4">
        <v>-1.0307999999999999</v>
      </c>
      <c r="J37" s="4">
        <v>73.388902439999995</v>
      </c>
      <c r="K37" s="5">
        <v>230364000000</v>
      </c>
      <c r="L37" s="4">
        <v>11.353999999999999</v>
      </c>
      <c r="M37" s="4">
        <v>1.1881071219999999</v>
      </c>
      <c r="N37" s="4">
        <v>5.79</v>
      </c>
      <c r="O37" s="8">
        <f t="shared" si="0"/>
        <v>13338075600</v>
      </c>
    </row>
    <row r="38" spans="1:15" ht="15.75" customHeight="1">
      <c r="A38" s="4" t="s">
        <v>15</v>
      </c>
      <c r="B38" s="4">
        <v>2008</v>
      </c>
      <c r="C38" s="4" t="s">
        <v>16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-0.4738</v>
      </c>
      <c r="J38" s="4">
        <v>75.166268290000005</v>
      </c>
      <c r="K38" s="5">
        <v>363137000000</v>
      </c>
      <c r="L38" s="4">
        <v>9.3780000000000001</v>
      </c>
      <c r="M38" s="4">
        <v>2.2111501520000001</v>
      </c>
      <c r="N38" s="4">
        <v>2.02</v>
      </c>
      <c r="O38" s="8">
        <f t="shared" si="0"/>
        <v>7335367400</v>
      </c>
    </row>
    <row r="39" spans="1:15" ht="15.75" customHeight="1">
      <c r="A39" s="4" t="s">
        <v>19</v>
      </c>
      <c r="B39" s="4">
        <v>2008</v>
      </c>
      <c r="C39" s="4" t="s">
        <v>20</v>
      </c>
      <c r="D39" s="4">
        <v>0.33</v>
      </c>
      <c r="E39" s="4">
        <v>0</v>
      </c>
      <c r="F39" s="4">
        <v>0</v>
      </c>
      <c r="G39" s="4">
        <v>0.25</v>
      </c>
      <c r="H39" s="4">
        <v>0.22</v>
      </c>
      <c r="I39" s="4">
        <v>-0.49170000000000003</v>
      </c>
      <c r="J39" s="4">
        <v>65.27380488</v>
      </c>
      <c r="K39" s="4">
        <v>16674357239</v>
      </c>
      <c r="L39" s="4">
        <v>34.450000000000003</v>
      </c>
      <c r="M39" s="4">
        <v>2.2203567629999998</v>
      </c>
      <c r="N39" s="4">
        <v>10.93</v>
      </c>
      <c r="O39" s="8">
        <f t="shared" si="0"/>
        <v>1822507246.2226999</v>
      </c>
    </row>
    <row r="40" spans="1:15" ht="15.75" customHeight="1">
      <c r="A40" s="4" t="s">
        <v>21</v>
      </c>
      <c r="B40" s="4">
        <v>2008</v>
      </c>
      <c r="C40" s="4" t="s">
        <v>22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-2.4799999999999999E-2</v>
      </c>
      <c r="J40" s="4">
        <v>72.695414630000002</v>
      </c>
      <c r="K40" s="5">
        <v>1695820000000</v>
      </c>
      <c r="L40" s="4">
        <v>16.251000000000001</v>
      </c>
      <c r="M40" s="4">
        <v>3.8139071530000002</v>
      </c>
      <c r="N40" s="4">
        <v>1.1200000000000001</v>
      </c>
      <c r="O40" s="8">
        <f t="shared" si="0"/>
        <v>18993184000.000004</v>
      </c>
    </row>
    <row r="41" spans="1:15" ht="15.75" customHeight="1">
      <c r="A41" s="4" t="s">
        <v>24</v>
      </c>
      <c r="B41" s="4">
        <v>2008</v>
      </c>
      <c r="C41" s="4" t="s">
        <v>25</v>
      </c>
      <c r="D41" s="4">
        <v>0.31</v>
      </c>
      <c r="E41" s="4">
        <v>0.33</v>
      </c>
      <c r="F41" s="4">
        <v>0.25</v>
      </c>
      <c r="G41" s="4">
        <v>0.75</v>
      </c>
      <c r="H41" s="4">
        <v>0.45</v>
      </c>
      <c r="I41" s="4">
        <v>1.3277000000000001</v>
      </c>
      <c r="J41" s="4">
        <v>79.640902440000005</v>
      </c>
      <c r="K41" s="5">
        <v>179627000000</v>
      </c>
      <c r="L41" s="4">
        <v>11.845000000000001</v>
      </c>
      <c r="M41" s="4">
        <v>4.4993218830000004</v>
      </c>
      <c r="N41" s="4">
        <v>3.61</v>
      </c>
      <c r="O41" s="8">
        <f t="shared" si="0"/>
        <v>6484534700</v>
      </c>
    </row>
    <row r="42" spans="1:15" ht="15.75" customHeight="1">
      <c r="A42" s="4" t="s">
        <v>26</v>
      </c>
      <c r="B42" s="4">
        <v>2008</v>
      </c>
      <c r="C42" s="4" t="s">
        <v>27</v>
      </c>
      <c r="D42" s="4">
        <v>7.0000000000000007E-2</v>
      </c>
      <c r="E42" s="4">
        <v>0</v>
      </c>
      <c r="F42" s="4">
        <v>0.25</v>
      </c>
      <c r="G42" s="4">
        <v>0</v>
      </c>
      <c r="H42" s="4">
        <v>7.0000000000000007E-2</v>
      </c>
      <c r="I42" s="4">
        <v>-0.21890000000000001</v>
      </c>
      <c r="J42" s="4">
        <v>72.907170730000004</v>
      </c>
      <c r="K42" s="5">
        <v>243982000000</v>
      </c>
      <c r="L42" s="4">
        <v>25.54</v>
      </c>
      <c r="M42" s="4">
        <v>4.0812092839999998</v>
      </c>
      <c r="N42" s="4">
        <v>2.17</v>
      </c>
      <c r="O42" s="8">
        <f t="shared" si="0"/>
        <v>5294409400</v>
      </c>
    </row>
    <row r="43" spans="1:15" ht="15.75" customHeight="1">
      <c r="A43" s="4" t="s">
        <v>28</v>
      </c>
      <c r="B43" s="4">
        <v>2008</v>
      </c>
      <c r="C43" s="4" t="s">
        <v>29</v>
      </c>
      <c r="D43" s="4">
        <v>7.0000000000000007E-2</v>
      </c>
      <c r="E43" s="4">
        <v>0</v>
      </c>
      <c r="F43" s="4">
        <v>0</v>
      </c>
      <c r="G43" s="4">
        <v>0</v>
      </c>
      <c r="H43" s="4">
        <v>0.04</v>
      </c>
      <c r="I43" s="4">
        <v>0.44390000000000002</v>
      </c>
      <c r="J43" s="4">
        <v>78.457731710000004</v>
      </c>
      <c r="K43" s="4">
        <v>30612932803</v>
      </c>
      <c r="L43" s="4">
        <v>30.613</v>
      </c>
      <c r="M43" s="4">
        <v>5.2189601689999998</v>
      </c>
      <c r="N43" s="4">
        <v>1.71</v>
      </c>
      <c r="O43" s="8">
        <f t="shared" si="0"/>
        <v>523481150.93130004</v>
      </c>
    </row>
    <row r="44" spans="1:15" ht="15.75" customHeight="1">
      <c r="A44" s="4" t="s">
        <v>30</v>
      </c>
      <c r="B44" s="4">
        <v>2008</v>
      </c>
      <c r="C44" s="4" t="s">
        <v>31</v>
      </c>
      <c r="D44" s="4">
        <v>0.25</v>
      </c>
      <c r="E44" s="4">
        <v>0.33</v>
      </c>
      <c r="F44" s="4">
        <v>0.4</v>
      </c>
      <c r="G44" s="4">
        <v>0.14000000000000001</v>
      </c>
      <c r="H44" s="4">
        <v>0.28999999999999998</v>
      </c>
      <c r="I44" s="4">
        <v>-0.66930000000000001</v>
      </c>
      <c r="J44" s="4">
        <v>72.342317070000007</v>
      </c>
      <c r="K44" s="4">
        <v>48288967303</v>
      </c>
      <c r="L44" s="4">
        <v>28.702999999999999</v>
      </c>
      <c r="M44" s="4">
        <v>3.0338962770000002</v>
      </c>
      <c r="N44" s="4">
        <v>4.87</v>
      </c>
      <c r="O44" s="8">
        <f t="shared" si="0"/>
        <v>2351672707.6560998</v>
      </c>
    </row>
    <row r="45" spans="1:15" ht="15.75" customHeight="1">
      <c r="A45" s="4" t="s">
        <v>32</v>
      </c>
      <c r="B45" s="4">
        <v>2008</v>
      </c>
      <c r="C45" s="4" t="s">
        <v>33</v>
      </c>
      <c r="D45" s="4">
        <v>0</v>
      </c>
      <c r="E45" s="4">
        <v>0</v>
      </c>
      <c r="F45" s="4">
        <v>0.25</v>
      </c>
      <c r="G45" s="4">
        <v>0</v>
      </c>
      <c r="H45" s="4">
        <v>0.03</v>
      </c>
      <c r="I45" s="4">
        <v>-0.78680000000000005</v>
      </c>
      <c r="J45" s="4">
        <v>74.667829269999999</v>
      </c>
      <c r="K45" s="4">
        <v>61762635000</v>
      </c>
      <c r="L45" s="4">
        <v>37.700000000000003</v>
      </c>
      <c r="M45" s="4">
        <v>1.9902684479999999</v>
      </c>
      <c r="N45" s="4">
        <v>9.6</v>
      </c>
      <c r="O45" s="8">
        <f t="shared" si="0"/>
        <v>5929212960</v>
      </c>
    </row>
    <row r="46" spans="1:15" ht="15.75" customHeight="1">
      <c r="A46" s="4" t="s">
        <v>34</v>
      </c>
      <c r="B46" s="4">
        <v>2008</v>
      </c>
      <c r="C46" s="4" t="s">
        <v>35</v>
      </c>
      <c r="D46" s="4">
        <v>0.4</v>
      </c>
      <c r="E46" s="4">
        <v>0.17</v>
      </c>
      <c r="F46" s="4">
        <v>0.5</v>
      </c>
      <c r="G46" s="4">
        <v>0.38</v>
      </c>
      <c r="H46" s="4">
        <v>0.4</v>
      </c>
      <c r="I46" s="4">
        <v>-0.61299999999999999</v>
      </c>
      <c r="J46" s="4">
        <v>70.328146340000004</v>
      </c>
      <c r="K46" s="4">
        <v>39137157753</v>
      </c>
      <c r="L46" s="4">
        <v>51.551000000000002</v>
      </c>
      <c r="M46" s="4">
        <v>3.273676837</v>
      </c>
      <c r="N46" s="4">
        <v>4.47</v>
      </c>
      <c r="O46" s="8">
        <f t="shared" si="0"/>
        <v>1749430951.5590999</v>
      </c>
    </row>
    <row r="47" spans="1:15" ht="15.75" customHeight="1">
      <c r="A47" s="4" t="s">
        <v>36</v>
      </c>
      <c r="B47" s="4">
        <v>2008</v>
      </c>
      <c r="C47" s="4" t="s">
        <v>37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-0.83940000000000003</v>
      </c>
      <c r="J47" s="4">
        <v>72.039975609999999</v>
      </c>
      <c r="K47" s="4">
        <v>13789727210</v>
      </c>
      <c r="L47" s="4">
        <v>49.561999999999998</v>
      </c>
      <c r="M47" s="4">
        <v>3.2410443089999998</v>
      </c>
      <c r="N47" s="4">
        <v>4.8099999999999996</v>
      </c>
      <c r="O47" s="8">
        <f t="shared" si="0"/>
        <v>663285878.801</v>
      </c>
    </row>
    <row r="48" spans="1:15" ht="15.75" customHeight="1">
      <c r="A48" s="4" t="s">
        <v>38</v>
      </c>
      <c r="B48" s="4">
        <v>2008</v>
      </c>
      <c r="C48" s="4" t="s">
        <v>39</v>
      </c>
      <c r="D48" s="4">
        <v>0.75</v>
      </c>
      <c r="E48" s="4">
        <v>0.6</v>
      </c>
      <c r="F48" s="4">
        <v>0.6</v>
      </c>
      <c r="G48" s="4">
        <v>0.5</v>
      </c>
      <c r="H48" s="4">
        <v>0.7</v>
      </c>
      <c r="I48" s="4">
        <v>-0.2429</v>
      </c>
      <c r="J48" s="4">
        <v>75.732463409999994</v>
      </c>
      <c r="K48" s="5">
        <v>1101280000000</v>
      </c>
      <c r="L48" s="4">
        <v>22.773</v>
      </c>
      <c r="M48" s="4">
        <v>3.4122257469999999</v>
      </c>
      <c r="N48" s="4">
        <v>3.47</v>
      </c>
      <c r="O48" s="8">
        <f t="shared" si="0"/>
        <v>38214416000</v>
      </c>
    </row>
    <row r="49" spans="1:15" ht="15.75" customHeight="1">
      <c r="A49" s="4" t="s">
        <v>40</v>
      </c>
      <c r="B49" s="4">
        <v>2008</v>
      </c>
      <c r="C49" s="4" t="s">
        <v>41</v>
      </c>
      <c r="D49" s="4">
        <v>0.13</v>
      </c>
      <c r="E49" s="4">
        <v>0.5</v>
      </c>
      <c r="F49" s="4">
        <v>0.4</v>
      </c>
      <c r="G49" s="4">
        <v>0.38</v>
      </c>
      <c r="H49" s="4">
        <v>0.32</v>
      </c>
      <c r="I49" s="4">
        <v>-0.75439999999999996</v>
      </c>
      <c r="J49" s="4">
        <v>72.918414630000001</v>
      </c>
      <c r="K49" s="4">
        <v>8491388729</v>
      </c>
      <c r="L49" s="4">
        <v>43.298999999999999</v>
      </c>
      <c r="M49" s="4">
        <v>1.7670992830000001</v>
      </c>
      <c r="N49" s="4">
        <v>4.24</v>
      </c>
      <c r="O49" s="8">
        <f t="shared" si="0"/>
        <v>360034882.10960001</v>
      </c>
    </row>
    <row r="50" spans="1:15" ht="15.75" customHeight="1">
      <c r="A50" s="4" t="s">
        <v>42</v>
      </c>
      <c r="B50" s="4">
        <v>2008</v>
      </c>
      <c r="C50" s="4" t="s">
        <v>43</v>
      </c>
      <c r="D50" s="4">
        <v>0.47</v>
      </c>
      <c r="E50" s="4">
        <v>0.4</v>
      </c>
      <c r="F50" s="4">
        <v>0.4</v>
      </c>
      <c r="G50" s="4">
        <v>0.33</v>
      </c>
      <c r="H50" s="4">
        <v>0.48</v>
      </c>
      <c r="I50" s="4">
        <v>-0.10349999999999999</v>
      </c>
      <c r="J50" s="4">
        <v>76.493585370000005</v>
      </c>
      <c r="K50" s="4">
        <v>24522200000</v>
      </c>
      <c r="L50" s="4">
        <v>35.46</v>
      </c>
      <c r="M50" s="4">
        <v>2.6624501550000002</v>
      </c>
      <c r="N50" s="4">
        <v>5.27</v>
      </c>
      <c r="O50" s="8">
        <f t="shared" si="0"/>
        <v>1292319940</v>
      </c>
    </row>
    <row r="51" spans="1:15" ht="15.75" customHeight="1">
      <c r="A51" s="4" t="s">
        <v>44</v>
      </c>
      <c r="B51" s="4">
        <v>2008</v>
      </c>
      <c r="C51" s="4" t="s">
        <v>45</v>
      </c>
      <c r="D51" s="4">
        <v>0.47</v>
      </c>
      <c r="E51" s="4">
        <v>0.17</v>
      </c>
      <c r="F51" s="4">
        <v>0.2</v>
      </c>
      <c r="G51" s="4">
        <v>0.5</v>
      </c>
      <c r="H51" s="4">
        <v>0.42</v>
      </c>
      <c r="I51" s="4">
        <v>-0.20219999999999999</v>
      </c>
      <c r="J51" s="4">
        <v>73.225024390000002</v>
      </c>
      <c r="K51" s="5">
        <v>120551000000</v>
      </c>
      <c r="L51" s="4">
        <v>23.818000000000001</v>
      </c>
      <c r="M51" s="4">
        <v>2.7276560820000002</v>
      </c>
      <c r="N51" s="4">
        <v>2.52</v>
      </c>
      <c r="O51" s="8">
        <f t="shared" si="0"/>
        <v>3037885200</v>
      </c>
    </row>
    <row r="52" spans="1:15" ht="15.75" customHeight="1">
      <c r="A52" s="4" t="s">
        <v>46</v>
      </c>
      <c r="B52" s="4">
        <v>2008</v>
      </c>
      <c r="C52" s="4" t="s">
        <v>47</v>
      </c>
      <c r="D52" s="4">
        <v>0.1</v>
      </c>
      <c r="E52" s="4">
        <v>0</v>
      </c>
      <c r="F52" s="4">
        <v>0</v>
      </c>
      <c r="G52" s="4">
        <v>0</v>
      </c>
      <c r="H52" s="4">
        <v>0.04</v>
      </c>
      <c r="I52" s="4">
        <v>-1.0067999999999999</v>
      </c>
      <c r="J52" s="4">
        <v>71.898829269999993</v>
      </c>
      <c r="K52" s="4">
        <v>18504130753</v>
      </c>
      <c r="L52" s="4">
        <v>41.966000000000001</v>
      </c>
      <c r="M52" s="4">
        <v>1.4506810299999999</v>
      </c>
      <c r="N52" s="4">
        <v>2.4500000000000002</v>
      </c>
      <c r="O52" s="8">
        <f t="shared" si="0"/>
        <v>453351203.44850004</v>
      </c>
    </row>
    <row r="53" spans="1:15" ht="15.75" customHeight="1">
      <c r="A53" s="4" t="s">
        <v>48</v>
      </c>
      <c r="B53" s="4">
        <v>2008</v>
      </c>
      <c r="C53" s="4" t="s">
        <v>49</v>
      </c>
      <c r="D53" s="4">
        <v>0</v>
      </c>
      <c r="E53" s="4">
        <v>0.17</v>
      </c>
      <c r="F53" s="4">
        <v>0</v>
      </c>
      <c r="G53" s="4">
        <v>0</v>
      </c>
      <c r="H53" s="4">
        <v>0.04</v>
      </c>
      <c r="I53" s="4">
        <v>-0.28899999999999998</v>
      </c>
      <c r="J53" s="4">
        <v>71.080780489999995</v>
      </c>
      <c r="K53" s="5">
        <v>21400000000</v>
      </c>
      <c r="L53" s="4">
        <v>36.747999999999998</v>
      </c>
      <c r="M53" s="4">
        <v>3.1541519290000002</v>
      </c>
      <c r="N53" s="4">
        <v>2.82</v>
      </c>
      <c r="O53" s="8">
        <f t="shared" si="0"/>
        <v>603480000</v>
      </c>
    </row>
    <row r="54" spans="1:15" ht="15.75" customHeight="1">
      <c r="A54" s="4" t="s">
        <v>50</v>
      </c>
      <c r="B54" s="4">
        <v>2008</v>
      </c>
      <c r="C54" s="4" t="s">
        <v>51</v>
      </c>
      <c r="D54" s="4">
        <v>0</v>
      </c>
      <c r="E54" s="4">
        <v>0.33333333300000001</v>
      </c>
      <c r="F54" s="4">
        <v>0.4</v>
      </c>
      <c r="G54" s="4">
        <v>0</v>
      </c>
      <c r="H54" s="4">
        <v>0.12903225800000001</v>
      </c>
      <c r="I54" s="4">
        <v>1.2293000000000001</v>
      </c>
      <c r="J54" s="4">
        <v>76.101073170000006</v>
      </c>
      <c r="K54" s="4">
        <v>30366213119</v>
      </c>
      <c r="L54" s="4">
        <v>6.0019999999999998</v>
      </c>
      <c r="M54" s="4">
        <v>5.0380016879999996</v>
      </c>
      <c r="N54" s="4">
        <v>1.83</v>
      </c>
      <c r="O54" s="8">
        <f t="shared" si="0"/>
        <v>555701700.07770002</v>
      </c>
    </row>
    <row r="55" spans="1:15" ht="15.75" customHeight="1">
      <c r="A55" s="4" t="s">
        <v>53</v>
      </c>
      <c r="B55" s="4">
        <v>2008</v>
      </c>
      <c r="C55" s="4" t="s">
        <v>54</v>
      </c>
      <c r="D55" s="4">
        <v>0.125</v>
      </c>
      <c r="E55" s="4">
        <v>0.16666666699999999</v>
      </c>
      <c r="F55" s="4">
        <v>0</v>
      </c>
      <c r="G55" s="4">
        <v>0.14285714299999999</v>
      </c>
      <c r="H55" s="4">
        <v>0.12903225800000001</v>
      </c>
      <c r="I55" s="4">
        <v>-1.0994999999999999</v>
      </c>
      <c r="J55" s="4">
        <v>73.4762439</v>
      </c>
      <c r="K55" s="5">
        <v>315600000000</v>
      </c>
      <c r="L55" s="4">
        <v>11.313000000000001</v>
      </c>
      <c r="M55" s="4">
        <v>1.3770915420000001</v>
      </c>
      <c r="N55" s="4">
        <v>5.73</v>
      </c>
      <c r="O55" s="8">
        <f t="shared" si="0"/>
        <v>18083880000</v>
      </c>
    </row>
    <row r="56" spans="1:15" ht="15.75" customHeight="1">
      <c r="A56" s="4" t="s">
        <v>15</v>
      </c>
      <c r="B56" s="4">
        <v>2009</v>
      </c>
      <c r="C56" s="4" t="s">
        <v>16</v>
      </c>
      <c r="D56" s="4">
        <v>0.5</v>
      </c>
      <c r="E56" s="4">
        <v>0.4</v>
      </c>
      <c r="F56" s="4">
        <v>0.25</v>
      </c>
      <c r="G56" s="4">
        <v>0.71</v>
      </c>
      <c r="H56" s="4">
        <v>0.55000000000000004</v>
      </c>
      <c r="I56" s="4">
        <v>-0.50290000000000001</v>
      </c>
      <c r="J56" s="4">
        <v>75.324560980000001</v>
      </c>
      <c r="K56" s="5">
        <v>334490000000</v>
      </c>
      <c r="L56" s="4">
        <v>9.2050000000000001</v>
      </c>
      <c r="M56" s="4">
        <v>2.4093455549999998</v>
      </c>
      <c r="N56" s="4">
        <v>2.48</v>
      </c>
      <c r="O56" s="8">
        <f t="shared" si="0"/>
        <v>8295352000</v>
      </c>
    </row>
    <row r="57" spans="1:15" ht="15.75" customHeight="1">
      <c r="A57" s="4" t="s">
        <v>19</v>
      </c>
      <c r="B57" s="4">
        <v>2009</v>
      </c>
      <c r="C57" s="4" t="s">
        <v>20</v>
      </c>
      <c r="D57" s="4">
        <v>0.42</v>
      </c>
      <c r="E57" s="4">
        <v>0</v>
      </c>
      <c r="F57" s="4">
        <v>0</v>
      </c>
      <c r="G57" s="4">
        <v>0.25</v>
      </c>
      <c r="H57" s="4">
        <v>0.26</v>
      </c>
      <c r="I57" s="4">
        <v>-0.62839999999999996</v>
      </c>
      <c r="J57" s="4">
        <v>65.847999999999999</v>
      </c>
      <c r="K57" s="4">
        <v>17340028490</v>
      </c>
      <c r="L57" s="4">
        <v>34.009</v>
      </c>
      <c r="M57" s="4">
        <v>2.0629305169999999</v>
      </c>
      <c r="N57" s="4">
        <v>12</v>
      </c>
      <c r="O57" s="8">
        <f t="shared" si="0"/>
        <v>2080803418.8</v>
      </c>
    </row>
    <row r="58" spans="1:15" ht="15.75" customHeight="1">
      <c r="A58" s="4" t="s">
        <v>21</v>
      </c>
      <c r="B58" s="4">
        <v>2009</v>
      </c>
      <c r="C58" s="4" t="s">
        <v>22</v>
      </c>
      <c r="D58" s="4">
        <v>0.25</v>
      </c>
      <c r="E58" s="4">
        <v>0.33</v>
      </c>
      <c r="F58" s="4">
        <v>0</v>
      </c>
      <c r="G58" s="4">
        <v>0.63</v>
      </c>
      <c r="H58" s="4">
        <v>0.34</v>
      </c>
      <c r="I58" s="4">
        <v>-0.1222</v>
      </c>
      <c r="J58" s="4">
        <v>72.978024390000002</v>
      </c>
      <c r="K58" s="5">
        <v>1667020000000</v>
      </c>
      <c r="L58" s="4">
        <v>15.956</v>
      </c>
      <c r="M58" s="4">
        <v>3.5882999309999999</v>
      </c>
      <c r="N58" s="4">
        <v>1.19</v>
      </c>
      <c r="O58" s="8">
        <f t="shared" si="0"/>
        <v>19837538000</v>
      </c>
    </row>
    <row r="59" spans="1:15" ht="15.75" customHeight="1">
      <c r="A59" s="4" t="s">
        <v>24</v>
      </c>
      <c r="B59" s="4">
        <v>2009</v>
      </c>
      <c r="C59" s="4" t="s">
        <v>25</v>
      </c>
      <c r="D59" s="4">
        <v>0.31</v>
      </c>
      <c r="E59" s="4">
        <v>0.67</v>
      </c>
      <c r="F59" s="4">
        <v>0.5</v>
      </c>
      <c r="G59" s="4">
        <v>0.75</v>
      </c>
      <c r="H59" s="4">
        <v>0.55000000000000004</v>
      </c>
      <c r="I59" s="4">
        <v>1.3516999999999999</v>
      </c>
      <c r="J59" s="4">
        <v>79.960804879999998</v>
      </c>
      <c r="K59" s="5">
        <v>171957000000</v>
      </c>
      <c r="L59" s="4">
        <v>11.625</v>
      </c>
      <c r="M59" s="4">
        <v>4.7091890320000003</v>
      </c>
      <c r="N59" s="4">
        <v>4.4400000000000004</v>
      </c>
      <c r="O59" s="8">
        <f t="shared" si="0"/>
        <v>7634890800</v>
      </c>
    </row>
    <row r="60" spans="1:15" ht="15.75" customHeight="1">
      <c r="A60" s="4" t="s">
        <v>26</v>
      </c>
      <c r="B60" s="4">
        <v>2009</v>
      </c>
      <c r="C60" s="4" t="s">
        <v>27</v>
      </c>
      <c r="D60" s="4">
        <v>0.27</v>
      </c>
      <c r="E60" s="4">
        <v>0.33</v>
      </c>
      <c r="F60" s="4">
        <v>0.5</v>
      </c>
      <c r="G60" s="4">
        <v>0</v>
      </c>
      <c r="H60" s="4">
        <v>0.27</v>
      </c>
      <c r="I60" s="4">
        <v>-0.30380000000000001</v>
      </c>
      <c r="J60" s="4">
        <v>73.096951219999994</v>
      </c>
      <c r="K60" s="5">
        <v>233822000000</v>
      </c>
      <c r="L60" s="4">
        <v>25.251000000000001</v>
      </c>
      <c r="M60" s="4">
        <v>3.6379564100000001</v>
      </c>
      <c r="N60" s="4">
        <v>2.25</v>
      </c>
      <c r="O60" s="8">
        <f t="shared" si="0"/>
        <v>5260995000</v>
      </c>
    </row>
    <row r="61" spans="1:15" ht="15.75" customHeight="1">
      <c r="A61" s="4" t="s">
        <v>28</v>
      </c>
      <c r="B61" s="4">
        <v>2009</v>
      </c>
      <c r="C61" s="4" t="s">
        <v>29</v>
      </c>
      <c r="D61" s="4">
        <v>0.86</v>
      </c>
      <c r="E61" s="4">
        <v>0.2</v>
      </c>
      <c r="F61" s="4">
        <v>0.4</v>
      </c>
      <c r="G61" s="4">
        <v>0.71</v>
      </c>
      <c r="H61" s="4">
        <v>0.71</v>
      </c>
      <c r="I61" s="4">
        <v>0.67849999999999999</v>
      </c>
      <c r="J61" s="4">
        <v>78.592609760000002</v>
      </c>
      <c r="K61" s="4">
        <v>30562361152</v>
      </c>
      <c r="L61" s="4">
        <v>29.427</v>
      </c>
      <c r="M61" s="4">
        <v>5.3163386839999998</v>
      </c>
      <c r="N61" s="4">
        <v>1.74</v>
      </c>
      <c r="O61" s="8">
        <f t="shared" si="0"/>
        <v>531785084.04479998</v>
      </c>
    </row>
    <row r="62" spans="1:15" ht="15.75" customHeight="1">
      <c r="A62" s="4" t="s">
        <v>30</v>
      </c>
      <c r="B62" s="4">
        <v>2009</v>
      </c>
      <c r="C62" s="4" t="s">
        <v>31</v>
      </c>
      <c r="D62" s="4">
        <v>0.25</v>
      </c>
      <c r="E62" s="4">
        <v>0.33</v>
      </c>
      <c r="F62" s="4">
        <v>0.4</v>
      </c>
      <c r="G62" s="4">
        <v>0.14000000000000001</v>
      </c>
      <c r="H62" s="4">
        <v>0.28999999999999998</v>
      </c>
      <c r="I62" s="4">
        <v>-0.72670000000000001</v>
      </c>
      <c r="J62" s="4">
        <v>72.548317069999996</v>
      </c>
      <c r="K62" s="4">
        <v>48376555306</v>
      </c>
      <c r="L62" s="4">
        <v>27.459</v>
      </c>
      <c r="M62" s="4">
        <v>3.2952830999999998</v>
      </c>
      <c r="N62" s="4">
        <v>3.46</v>
      </c>
      <c r="O62" s="8">
        <f t="shared" si="0"/>
        <v>1673828813.5876</v>
      </c>
    </row>
    <row r="63" spans="1:15" ht="15.75" customHeight="1">
      <c r="A63" s="4" t="s">
        <v>32</v>
      </c>
      <c r="B63" s="4">
        <v>2009</v>
      </c>
      <c r="C63" s="4" t="s">
        <v>33</v>
      </c>
      <c r="D63" s="4">
        <v>0.81</v>
      </c>
      <c r="E63" s="4">
        <v>0.6</v>
      </c>
      <c r="F63" s="4">
        <v>0.75</v>
      </c>
      <c r="G63" s="4">
        <v>0.86</v>
      </c>
      <c r="H63" s="4">
        <v>0.86</v>
      </c>
      <c r="I63" s="4">
        <v>-0.88719999999999999</v>
      </c>
      <c r="J63" s="4">
        <v>74.844609759999997</v>
      </c>
      <c r="K63" s="4">
        <v>62519686000</v>
      </c>
      <c r="L63" s="4">
        <v>37.505000000000003</v>
      </c>
      <c r="M63" s="4">
        <v>1.9750923659999999</v>
      </c>
      <c r="N63" s="4">
        <v>8.4499999999999993</v>
      </c>
      <c r="O63" s="8">
        <f t="shared" si="0"/>
        <v>5282913466.999999</v>
      </c>
    </row>
    <row r="64" spans="1:15" ht="15.75" customHeight="1">
      <c r="A64" s="4" t="s">
        <v>34</v>
      </c>
      <c r="B64" s="4">
        <v>2009</v>
      </c>
      <c r="C64" s="4" t="s">
        <v>35</v>
      </c>
      <c r="D64" s="4">
        <v>0.4</v>
      </c>
      <c r="E64" s="4">
        <v>0.17</v>
      </c>
      <c r="F64" s="4">
        <v>0.5</v>
      </c>
      <c r="G64" s="4">
        <v>0.38</v>
      </c>
      <c r="H64" s="4">
        <v>0.4</v>
      </c>
      <c r="I64" s="4">
        <v>-0.47510000000000002</v>
      </c>
      <c r="J64" s="4">
        <v>70.547536590000007</v>
      </c>
      <c r="K64" s="4">
        <v>37733852003</v>
      </c>
      <c r="L64" s="4">
        <v>51.116</v>
      </c>
      <c r="M64" s="4">
        <v>3.0025969739999998</v>
      </c>
      <c r="N64" s="4">
        <v>4.07</v>
      </c>
      <c r="O64" s="8">
        <f t="shared" si="0"/>
        <v>1535767776.5221</v>
      </c>
    </row>
    <row r="65" spans="1:15" ht="15.75" customHeight="1">
      <c r="A65" s="4" t="s">
        <v>36</v>
      </c>
      <c r="B65" s="4">
        <v>2009</v>
      </c>
      <c r="C65" s="4" t="s">
        <v>37</v>
      </c>
      <c r="D65" s="4">
        <v>0.6</v>
      </c>
      <c r="E65" s="4">
        <v>0.5</v>
      </c>
      <c r="F65" s="4">
        <v>0.4</v>
      </c>
      <c r="G65" s="4">
        <v>0.5</v>
      </c>
      <c r="H65" s="4">
        <v>0.57999999999999996</v>
      </c>
      <c r="I65" s="4">
        <v>-0.86970000000000003</v>
      </c>
      <c r="J65" s="4">
        <v>72.217219510000007</v>
      </c>
      <c r="K65" s="4">
        <v>14486137414</v>
      </c>
      <c r="L65" s="4">
        <v>48.93</v>
      </c>
      <c r="M65" s="4">
        <v>2.9795638499999999</v>
      </c>
      <c r="N65" s="4">
        <v>5.13</v>
      </c>
      <c r="O65" s="8">
        <f t="shared" si="0"/>
        <v>743138849.33819997</v>
      </c>
    </row>
    <row r="66" spans="1:15" ht="15.75" customHeight="1">
      <c r="A66" s="4" t="s">
        <v>38</v>
      </c>
      <c r="B66" s="4">
        <v>2009</v>
      </c>
      <c r="C66" s="4" t="s">
        <v>39</v>
      </c>
      <c r="D66" s="4">
        <v>0.75</v>
      </c>
      <c r="E66" s="4">
        <v>0.6</v>
      </c>
      <c r="F66" s="4">
        <v>0.6</v>
      </c>
      <c r="G66" s="4">
        <v>0.5</v>
      </c>
      <c r="H66" s="4">
        <v>0.7</v>
      </c>
      <c r="I66" s="4">
        <v>-0.30130000000000001</v>
      </c>
      <c r="J66" s="4">
        <v>75.877414630000004</v>
      </c>
      <c r="K66" s="5">
        <v>894949000000</v>
      </c>
      <c r="L66" s="4">
        <v>22.472999999999999</v>
      </c>
      <c r="M66" s="4">
        <v>3.2377450529999998</v>
      </c>
      <c r="N66" s="4">
        <v>2.59</v>
      </c>
      <c r="O66" s="8">
        <f t="shared" si="0"/>
        <v>23179179100</v>
      </c>
    </row>
    <row r="67" spans="1:15" ht="15.75" customHeight="1">
      <c r="A67" s="4" t="s">
        <v>40</v>
      </c>
      <c r="B67" s="4">
        <v>2009</v>
      </c>
      <c r="C67" s="4" t="s">
        <v>41</v>
      </c>
      <c r="D67" s="4">
        <v>0.13</v>
      </c>
      <c r="E67" s="4">
        <v>0.5</v>
      </c>
      <c r="F67" s="4">
        <v>0.4</v>
      </c>
      <c r="G67" s="4">
        <v>0.38</v>
      </c>
      <c r="H67" s="4">
        <v>0.32</v>
      </c>
      <c r="I67" s="4">
        <v>-0.72940000000000005</v>
      </c>
      <c r="J67" s="4">
        <v>73.254780490000002</v>
      </c>
      <c r="K67" s="4">
        <v>8380731880</v>
      </c>
      <c r="L67" s="4">
        <v>43.026000000000003</v>
      </c>
      <c r="M67" s="4">
        <v>2.175178099</v>
      </c>
      <c r="N67" s="4">
        <v>3.9</v>
      </c>
      <c r="O67" s="8">
        <f t="shared" si="0"/>
        <v>326848543.31999999</v>
      </c>
    </row>
    <row r="68" spans="1:15" ht="15.75" customHeight="1">
      <c r="A68" s="4" t="s">
        <v>42</v>
      </c>
      <c r="B68" s="4">
        <v>2009</v>
      </c>
      <c r="C68" s="4" t="s">
        <v>43</v>
      </c>
      <c r="D68" s="4">
        <v>0.47</v>
      </c>
      <c r="E68" s="4">
        <v>0.4</v>
      </c>
      <c r="F68" s="4">
        <v>0.4</v>
      </c>
      <c r="G68" s="4">
        <v>0.33</v>
      </c>
      <c r="H68" s="4">
        <v>0.48</v>
      </c>
      <c r="I68" s="4">
        <v>-0.31659999999999999</v>
      </c>
      <c r="J68" s="4">
        <v>76.676951220000007</v>
      </c>
      <c r="K68" s="4">
        <v>26593500000</v>
      </c>
      <c r="L68" s="4">
        <v>35.171999999999997</v>
      </c>
      <c r="M68" s="4">
        <v>2.9643627229999998</v>
      </c>
      <c r="N68" s="4">
        <v>5.76</v>
      </c>
      <c r="O68" s="8">
        <f t="shared" si="0"/>
        <v>1531785600</v>
      </c>
    </row>
    <row r="69" spans="1:15" ht="15.75" customHeight="1">
      <c r="A69" s="4" t="s">
        <v>44</v>
      </c>
      <c r="B69" s="4">
        <v>2009</v>
      </c>
      <c r="C69" s="4" t="s">
        <v>45</v>
      </c>
      <c r="D69" s="4">
        <v>0.53</v>
      </c>
      <c r="E69" s="4">
        <v>0.17</v>
      </c>
      <c r="F69" s="4">
        <v>0.4</v>
      </c>
      <c r="G69" s="4">
        <v>0.63</v>
      </c>
      <c r="H69" s="4">
        <v>0.52</v>
      </c>
      <c r="I69" s="4">
        <v>-0.34079999999999999</v>
      </c>
      <c r="J69" s="4">
        <v>73.436146339999993</v>
      </c>
      <c r="K69" s="5">
        <v>120823000000</v>
      </c>
      <c r="L69" s="4">
        <v>23.448</v>
      </c>
      <c r="M69" s="4">
        <v>2.8559635010000002</v>
      </c>
      <c r="N69" s="4">
        <v>3.97</v>
      </c>
      <c r="O69" s="8">
        <f t="shared" si="0"/>
        <v>4796673100</v>
      </c>
    </row>
    <row r="70" spans="1:15" ht="15.75" customHeight="1">
      <c r="A70" s="4" t="s">
        <v>46</v>
      </c>
      <c r="B70" s="4">
        <v>2009</v>
      </c>
      <c r="C70" s="4" t="s">
        <v>47</v>
      </c>
      <c r="D70" s="4">
        <v>0.1</v>
      </c>
      <c r="E70" s="4">
        <v>0</v>
      </c>
      <c r="F70" s="4">
        <v>0</v>
      </c>
      <c r="G70" s="4">
        <v>0</v>
      </c>
      <c r="H70" s="4">
        <v>0.04</v>
      </c>
      <c r="I70" s="4">
        <v>-0.82720000000000005</v>
      </c>
      <c r="J70" s="4">
        <v>72.102317069999998</v>
      </c>
      <c r="K70" s="4">
        <v>15929902138</v>
      </c>
      <c r="L70" s="4">
        <v>41.74</v>
      </c>
      <c r="M70" s="4">
        <v>1.5734103880000001</v>
      </c>
      <c r="N70" s="4">
        <v>4.03</v>
      </c>
      <c r="O70" s="8">
        <f t="shared" si="0"/>
        <v>641975056.16140008</v>
      </c>
    </row>
    <row r="71" spans="1:15" ht="15.75" customHeight="1">
      <c r="A71" s="4" t="s">
        <v>48</v>
      </c>
      <c r="B71" s="4">
        <v>2009</v>
      </c>
      <c r="C71" s="4" t="s">
        <v>49</v>
      </c>
      <c r="D71" s="4">
        <v>0</v>
      </c>
      <c r="E71" s="4">
        <v>0.33</v>
      </c>
      <c r="F71" s="4">
        <v>0.4</v>
      </c>
      <c r="G71" s="4">
        <v>0</v>
      </c>
      <c r="H71" s="4">
        <v>0.15</v>
      </c>
      <c r="I71" s="4">
        <v>-0.19350000000000001</v>
      </c>
      <c r="J71" s="4">
        <v>71.378146340000001</v>
      </c>
      <c r="K71" s="5">
        <v>20700000000</v>
      </c>
      <c r="L71" s="4">
        <v>36.226999999999997</v>
      </c>
      <c r="M71" s="4">
        <v>3.049963875</v>
      </c>
      <c r="N71" s="4">
        <v>2.92</v>
      </c>
      <c r="O71" s="8">
        <f t="shared" si="0"/>
        <v>604440000</v>
      </c>
    </row>
    <row r="72" spans="1:15" ht="15.75" customHeight="1">
      <c r="A72" s="4" t="s">
        <v>50</v>
      </c>
      <c r="B72" s="4">
        <v>2009</v>
      </c>
      <c r="C72" s="4" t="s">
        <v>51</v>
      </c>
      <c r="D72" s="4">
        <v>0.66666666699999999</v>
      </c>
      <c r="E72" s="4">
        <v>0.5</v>
      </c>
      <c r="F72" s="4">
        <v>0.4</v>
      </c>
      <c r="G72" s="4">
        <v>0.875</v>
      </c>
      <c r="H72" s="4">
        <v>0.70967741900000003</v>
      </c>
      <c r="I72" s="4">
        <v>1.1947000000000001</v>
      </c>
      <c r="J72" s="4">
        <v>76.248585370000001</v>
      </c>
      <c r="K72" s="4">
        <v>31660911277</v>
      </c>
      <c r="L72" s="4">
        <v>5.7910000000000004</v>
      </c>
      <c r="M72" s="4">
        <v>5.1944469839999998</v>
      </c>
      <c r="N72" s="4">
        <v>1.57</v>
      </c>
      <c r="O72" s="8">
        <f t="shared" si="0"/>
        <v>497076307.04890007</v>
      </c>
    </row>
    <row r="73" spans="1:15" ht="15.75" customHeight="1">
      <c r="A73" s="4" t="s">
        <v>53</v>
      </c>
      <c r="B73" s="4">
        <v>2009</v>
      </c>
      <c r="C73" s="4" t="s">
        <v>54</v>
      </c>
      <c r="D73" s="4">
        <v>0.125</v>
      </c>
      <c r="E73" s="4">
        <v>0.16666666699999999</v>
      </c>
      <c r="F73" s="4">
        <v>0</v>
      </c>
      <c r="G73" s="4">
        <v>0.14285714299999999</v>
      </c>
      <c r="H73" s="4">
        <v>0.12903225800000001</v>
      </c>
      <c r="I73" s="4">
        <v>-1.1578999999999999</v>
      </c>
      <c r="J73" s="4">
        <v>73.567999999999998</v>
      </c>
      <c r="K73" s="5">
        <v>329419000000</v>
      </c>
      <c r="L73" s="4">
        <v>11.272</v>
      </c>
      <c r="M73" s="4">
        <v>1.4463037379999999</v>
      </c>
      <c r="N73" s="4">
        <v>5.4</v>
      </c>
      <c r="O73" s="8">
        <f t="shared" si="0"/>
        <v>17788626000.000004</v>
      </c>
    </row>
    <row r="74" spans="1:15" ht="15.75" customHeight="1">
      <c r="A74" s="4" t="s">
        <v>15</v>
      </c>
      <c r="B74" s="4">
        <v>2010</v>
      </c>
      <c r="C74" s="4" t="s">
        <v>16</v>
      </c>
      <c r="D74" s="4">
        <v>0.5</v>
      </c>
      <c r="E74" s="4">
        <v>0.4</v>
      </c>
      <c r="F74" s="4">
        <v>0.25</v>
      </c>
      <c r="G74" s="4">
        <v>0.71</v>
      </c>
      <c r="H74" s="4">
        <v>0.55000000000000004</v>
      </c>
      <c r="I74" s="4">
        <v>-0.41260000000000002</v>
      </c>
      <c r="J74" s="4">
        <v>75.484975610000006</v>
      </c>
      <c r="K74" s="5">
        <v>425916000000</v>
      </c>
      <c r="L74" s="4">
        <v>9.0340000000000007</v>
      </c>
      <c r="M74" s="4">
        <v>2.5626825420000001</v>
      </c>
      <c r="N74" s="4">
        <v>2.66</v>
      </c>
      <c r="O74" s="8">
        <f t="shared" si="0"/>
        <v>11329365600</v>
      </c>
    </row>
    <row r="75" spans="1:15" ht="15.75" customHeight="1">
      <c r="A75" s="4" t="s">
        <v>19</v>
      </c>
      <c r="B75" s="4">
        <v>2010</v>
      </c>
      <c r="C75" s="4" t="s">
        <v>20</v>
      </c>
      <c r="D75" s="4">
        <v>0.42</v>
      </c>
      <c r="E75" s="4">
        <v>0</v>
      </c>
      <c r="F75" s="4">
        <v>0.4</v>
      </c>
      <c r="G75" s="4">
        <v>0.5</v>
      </c>
      <c r="H75" s="4">
        <v>0.41</v>
      </c>
      <c r="I75" s="4">
        <v>-0.44219999999999998</v>
      </c>
      <c r="J75" s="4">
        <v>66.4077561</v>
      </c>
      <c r="K75" s="4">
        <v>19649692876</v>
      </c>
      <c r="L75" s="4">
        <v>33.573999999999998</v>
      </c>
      <c r="M75" s="4">
        <v>2.3148031009999999</v>
      </c>
      <c r="N75" s="4">
        <v>9.92</v>
      </c>
      <c r="O75" s="8">
        <f t="shared" si="0"/>
        <v>1949249533.2991998</v>
      </c>
    </row>
    <row r="76" spans="1:15" ht="15.75" customHeight="1">
      <c r="A76" s="4" t="s">
        <v>21</v>
      </c>
      <c r="B76" s="4">
        <v>2010</v>
      </c>
      <c r="C76" s="4" t="s">
        <v>22</v>
      </c>
      <c r="D76" s="4">
        <v>0.63</v>
      </c>
      <c r="E76" s="4">
        <v>0.5</v>
      </c>
      <c r="F76" s="4">
        <v>0.4</v>
      </c>
      <c r="G76" s="4">
        <v>0.88</v>
      </c>
      <c r="H76" s="4">
        <v>0.69</v>
      </c>
      <c r="I76" s="5">
        <v>1E-4</v>
      </c>
      <c r="J76" s="4">
        <v>73.264146339999996</v>
      </c>
      <c r="K76" s="5">
        <v>2208870000000</v>
      </c>
      <c r="L76" s="4">
        <v>15.664999999999999</v>
      </c>
      <c r="M76" s="4">
        <v>3.521275938</v>
      </c>
      <c r="N76" s="4">
        <v>2.48</v>
      </c>
      <c r="O76" s="8">
        <f t="shared" si="0"/>
        <v>54779976000</v>
      </c>
    </row>
    <row r="77" spans="1:15" ht="15.75" customHeight="1">
      <c r="A77" s="4" t="s">
        <v>24</v>
      </c>
      <c r="B77" s="4">
        <v>2010</v>
      </c>
      <c r="C77" s="4" t="s">
        <v>25</v>
      </c>
      <c r="D77" s="4">
        <v>0.31</v>
      </c>
      <c r="E77" s="4">
        <v>0.67</v>
      </c>
      <c r="F77" s="4">
        <v>0.5</v>
      </c>
      <c r="G77" s="4">
        <v>0.75</v>
      </c>
      <c r="H77" s="4">
        <v>0.55000000000000004</v>
      </c>
      <c r="I77" s="4">
        <v>1.4856</v>
      </c>
      <c r="J77" s="4">
        <v>80.275804879999995</v>
      </c>
      <c r="K77" s="5">
        <v>217538000000</v>
      </c>
      <c r="L77" s="4">
        <v>11.414</v>
      </c>
      <c r="M77" s="4">
        <v>5.363317383</v>
      </c>
      <c r="N77" s="4">
        <v>3.94</v>
      </c>
      <c r="O77" s="8">
        <f t="shared" si="0"/>
        <v>8570997199.999999</v>
      </c>
    </row>
    <row r="78" spans="1:15" ht="15.75" customHeight="1">
      <c r="A78" s="4" t="s">
        <v>26</v>
      </c>
      <c r="B78" s="4">
        <v>2010</v>
      </c>
      <c r="C78" s="4" t="s">
        <v>27</v>
      </c>
      <c r="D78" s="4">
        <v>0.27</v>
      </c>
      <c r="E78" s="4">
        <v>0.33</v>
      </c>
      <c r="F78" s="4">
        <v>0.5</v>
      </c>
      <c r="G78" s="4">
        <v>0</v>
      </c>
      <c r="H78" s="4">
        <v>0.27</v>
      </c>
      <c r="I78" s="4">
        <v>-0.41039999999999999</v>
      </c>
      <c r="J78" s="4">
        <v>73.277853660000005</v>
      </c>
      <c r="K78" s="5">
        <v>287018000000</v>
      </c>
      <c r="L78" s="4">
        <v>24.963999999999999</v>
      </c>
      <c r="M78" s="4">
        <v>3.4830269380000001</v>
      </c>
      <c r="N78" s="4">
        <v>2.08</v>
      </c>
      <c r="O78" s="8">
        <f t="shared" si="0"/>
        <v>5969974400</v>
      </c>
    </row>
    <row r="79" spans="1:15" ht="15.75" customHeight="1">
      <c r="A79" s="4" t="s">
        <v>28</v>
      </c>
      <c r="B79" s="4">
        <v>2010</v>
      </c>
      <c r="C79" s="4" t="s">
        <v>29</v>
      </c>
      <c r="D79" s="4">
        <v>0.86</v>
      </c>
      <c r="E79" s="4">
        <v>0.2</v>
      </c>
      <c r="F79" s="4">
        <v>0.4</v>
      </c>
      <c r="G79" s="4">
        <v>0.71</v>
      </c>
      <c r="H79" s="4">
        <v>0.71</v>
      </c>
      <c r="I79" s="4">
        <v>0.6411</v>
      </c>
      <c r="J79" s="4">
        <v>78.736048780000004</v>
      </c>
      <c r="K79" s="4">
        <v>37268635329</v>
      </c>
      <c r="L79" s="4">
        <v>28.265999999999998</v>
      </c>
      <c r="M79" s="4">
        <v>5.2772804000000004</v>
      </c>
      <c r="N79" s="4">
        <v>2.2599999999999998</v>
      </c>
      <c r="O79" s="8">
        <f t="shared" si="0"/>
        <v>842271158.43539989</v>
      </c>
    </row>
    <row r="80" spans="1:15" ht="15.75" customHeight="1">
      <c r="A80" s="4" t="s">
        <v>30</v>
      </c>
      <c r="B80" s="4">
        <v>2010</v>
      </c>
      <c r="C80" s="4" t="s">
        <v>31</v>
      </c>
      <c r="D80" s="4">
        <v>0.25</v>
      </c>
      <c r="E80" s="4">
        <v>0.33</v>
      </c>
      <c r="F80" s="4">
        <v>0.4</v>
      </c>
      <c r="G80" s="4">
        <v>0.14000000000000001</v>
      </c>
      <c r="H80" s="4">
        <v>0.28999999999999998</v>
      </c>
      <c r="I80" s="4">
        <v>-0.80759999999999998</v>
      </c>
      <c r="J80" s="4">
        <v>72.749804879999999</v>
      </c>
      <c r="K80" s="4">
        <v>53954579004</v>
      </c>
      <c r="L80" s="4">
        <v>26.248000000000001</v>
      </c>
      <c r="M80" s="4">
        <v>3.0653560120000001</v>
      </c>
      <c r="N80" s="4">
        <v>3.55</v>
      </c>
      <c r="O80" s="8">
        <f t="shared" si="0"/>
        <v>1915387554.6419997</v>
      </c>
    </row>
    <row r="81" spans="1:15" ht="15.75" customHeight="1">
      <c r="A81" s="4" t="s">
        <v>32</v>
      </c>
      <c r="B81" s="4">
        <v>2010</v>
      </c>
      <c r="C81" s="4" t="s">
        <v>33</v>
      </c>
      <c r="D81" s="4">
        <v>0.81</v>
      </c>
      <c r="E81" s="4">
        <v>0.6</v>
      </c>
      <c r="F81" s="4">
        <v>0.75</v>
      </c>
      <c r="G81" s="4">
        <v>0.86</v>
      </c>
      <c r="H81" s="4">
        <v>0.86</v>
      </c>
      <c r="I81" s="4">
        <v>-0.85909999999999997</v>
      </c>
      <c r="J81" s="4">
        <v>75.02980488</v>
      </c>
      <c r="K81" s="4">
        <v>69555367000</v>
      </c>
      <c r="L81" s="4">
        <v>37.31</v>
      </c>
      <c r="M81" s="4">
        <v>1.99428747</v>
      </c>
      <c r="N81" s="4">
        <v>9.25</v>
      </c>
      <c r="O81" s="8">
        <f t="shared" si="0"/>
        <v>6433871447.5</v>
      </c>
    </row>
    <row r="82" spans="1:15" ht="15.75" customHeight="1">
      <c r="A82" s="4" t="s">
        <v>34</v>
      </c>
      <c r="B82" s="4">
        <v>2010</v>
      </c>
      <c r="C82" s="4" t="s">
        <v>35</v>
      </c>
      <c r="D82" s="4">
        <v>0.4</v>
      </c>
      <c r="E82" s="4">
        <v>0.17</v>
      </c>
      <c r="F82" s="4">
        <v>0.5</v>
      </c>
      <c r="G82" s="4">
        <v>0.38</v>
      </c>
      <c r="H82" s="4">
        <v>0.4</v>
      </c>
      <c r="I82" s="4">
        <v>-0.48060000000000003</v>
      </c>
      <c r="J82" s="4">
        <v>70.77546341</v>
      </c>
      <c r="K82" s="4">
        <v>41338340406</v>
      </c>
      <c r="L82" s="4">
        <v>50.677</v>
      </c>
      <c r="M82" s="4">
        <v>2.7238555409999998</v>
      </c>
      <c r="N82" s="4">
        <v>4.12</v>
      </c>
      <c r="O82" s="8">
        <f t="shared" si="0"/>
        <v>1703139624.7272</v>
      </c>
    </row>
    <row r="83" spans="1:15" ht="15.75" customHeight="1">
      <c r="A83" s="4" t="s">
        <v>36</v>
      </c>
      <c r="B83" s="4">
        <v>2010</v>
      </c>
      <c r="C83" s="4" t="s">
        <v>37</v>
      </c>
      <c r="D83" s="4">
        <v>0.6</v>
      </c>
      <c r="E83" s="4">
        <v>0.5</v>
      </c>
      <c r="F83" s="4">
        <v>0.4</v>
      </c>
      <c r="G83" s="4">
        <v>0.5</v>
      </c>
      <c r="H83" s="4">
        <v>0.57999999999999996</v>
      </c>
      <c r="I83" s="4">
        <v>-0.8619</v>
      </c>
      <c r="J83" s="4">
        <v>72.393975609999998</v>
      </c>
      <c r="K83" s="4">
        <v>15729644901</v>
      </c>
      <c r="L83" s="4">
        <v>48.304000000000002</v>
      </c>
      <c r="M83" s="4">
        <v>3.117070247</v>
      </c>
      <c r="N83" s="4">
        <v>3.74</v>
      </c>
      <c r="O83" s="8">
        <f t="shared" si="0"/>
        <v>588288719.2974</v>
      </c>
    </row>
    <row r="84" spans="1:15" ht="15.75" customHeight="1">
      <c r="A84" s="4" t="s">
        <v>38</v>
      </c>
      <c r="B84" s="4">
        <v>2010</v>
      </c>
      <c r="C84" s="4" t="s">
        <v>39</v>
      </c>
      <c r="D84" s="4">
        <v>0.75</v>
      </c>
      <c r="E84" s="4">
        <v>0.6</v>
      </c>
      <c r="F84" s="4">
        <v>0.6</v>
      </c>
      <c r="G84" s="4">
        <v>0.5</v>
      </c>
      <c r="H84" s="4">
        <v>0.7</v>
      </c>
      <c r="I84" s="4">
        <v>-0.36940000000000001</v>
      </c>
      <c r="J84" s="4">
        <v>76.026780489999993</v>
      </c>
      <c r="K84" s="5">
        <v>1051130000000</v>
      </c>
      <c r="L84" s="4">
        <v>22.175000000000001</v>
      </c>
      <c r="M84" s="4">
        <v>3.2156217539999998</v>
      </c>
      <c r="N84" s="4">
        <v>2.63</v>
      </c>
      <c r="O84" s="8">
        <f t="shared" si="0"/>
        <v>27644719000</v>
      </c>
    </row>
    <row r="85" spans="1:15" ht="15.75" customHeight="1">
      <c r="A85" s="4" t="s">
        <v>40</v>
      </c>
      <c r="B85" s="4">
        <v>2010</v>
      </c>
      <c r="C85" s="4" t="s">
        <v>41</v>
      </c>
      <c r="D85" s="4">
        <v>0.13</v>
      </c>
      <c r="E85" s="4">
        <v>0.5</v>
      </c>
      <c r="F85" s="4">
        <v>0.4</v>
      </c>
      <c r="G85" s="4">
        <v>0.38</v>
      </c>
      <c r="H85" s="4">
        <v>0.32</v>
      </c>
      <c r="I85" s="4">
        <v>-0.77329999999999999</v>
      </c>
      <c r="J85" s="4">
        <v>73.58173171</v>
      </c>
      <c r="K85" s="4">
        <v>8741313140</v>
      </c>
      <c r="L85" s="4">
        <v>42.744999999999997</v>
      </c>
      <c r="M85" s="4">
        <v>2.0860953499999999</v>
      </c>
      <c r="N85" s="4">
        <v>3.87</v>
      </c>
      <c r="O85" s="8">
        <f t="shared" si="0"/>
        <v>338288818.51800001</v>
      </c>
    </row>
    <row r="86" spans="1:15" ht="15.75" customHeight="1">
      <c r="A86" s="4" t="s">
        <v>42</v>
      </c>
      <c r="B86" s="4">
        <v>2010</v>
      </c>
      <c r="C86" s="4" t="s">
        <v>43</v>
      </c>
      <c r="D86" s="4">
        <v>0.47</v>
      </c>
      <c r="E86" s="4">
        <v>0.4</v>
      </c>
      <c r="F86" s="4">
        <v>0.4</v>
      </c>
      <c r="G86" s="4">
        <v>0.33</v>
      </c>
      <c r="H86" s="4">
        <v>0.48</v>
      </c>
      <c r="I86" s="4">
        <v>-0.35070000000000001</v>
      </c>
      <c r="J86" s="4">
        <v>76.863634149999996</v>
      </c>
      <c r="K86" s="4">
        <v>28917200000</v>
      </c>
      <c r="L86" s="4">
        <v>34.884999999999998</v>
      </c>
      <c r="M86" s="4">
        <v>2.509433756</v>
      </c>
      <c r="N86" s="4">
        <v>6.84</v>
      </c>
      <c r="O86" s="8">
        <f t="shared" si="0"/>
        <v>1977936480</v>
      </c>
    </row>
    <row r="87" spans="1:15" ht="15.75" customHeight="1">
      <c r="A87" s="4" t="s">
        <v>44</v>
      </c>
      <c r="B87" s="4">
        <v>2010</v>
      </c>
      <c r="C87" s="4" t="s">
        <v>45</v>
      </c>
      <c r="D87" s="4">
        <v>0.53</v>
      </c>
      <c r="E87" s="4">
        <v>0.17</v>
      </c>
      <c r="F87" s="4">
        <v>0.4</v>
      </c>
      <c r="G87" s="4">
        <v>0.63</v>
      </c>
      <c r="H87" s="4">
        <v>0.52</v>
      </c>
      <c r="I87" s="4">
        <v>-0.24979999999999999</v>
      </c>
      <c r="J87" s="4">
        <v>73.63980488</v>
      </c>
      <c r="K87" s="5">
        <v>147492000000</v>
      </c>
      <c r="L87" s="4">
        <v>23.085000000000001</v>
      </c>
      <c r="M87" s="4">
        <v>2.6135228659999998</v>
      </c>
      <c r="N87" s="4">
        <v>4.54</v>
      </c>
      <c r="O87" s="8">
        <f t="shared" si="0"/>
        <v>6696136800</v>
      </c>
    </row>
    <row r="88" spans="1:15" ht="15.75" customHeight="1">
      <c r="A88" s="4" t="s">
        <v>46</v>
      </c>
      <c r="B88" s="4">
        <v>2010</v>
      </c>
      <c r="C88" s="4" t="s">
        <v>47</v>
      </c>
      <c r="D88" s="4">
        <v>0.1</v>
      </c>
      <c r="E88" s="4">
        <v>0</v>
      </c>
      <c r="F88" s="4">
        <v>0</v>
      </c>
      <c r="G88" s="4">
        <v>0</v>
      </c>
      <c r="H88" s="4">
        <v>0.04</v>
      </c>
      <c r="I88" s="4">
        <v>-0.74080000000000001</v>
      </c>
      <c r="J88" s="4">
        <v>72.301292680000003</v>
      </c>
      <c r="K88" s="4">
        <v>20030528043</v>
      </c>
      <c r="L88" s="4">
        <v>41.512999999999998</v>
      </c>
      <c r="M88" s="4">
        <v>1.6995683720000001</v>
      </c>
      <c r="N88" s="4">
        <v>3.3</v>
      </c>
      <c r="O88" s="8">
        <f t="shared" si="0"/>
        <v>661007425.41900003</v>
      </c>
    </row>
    <row r="89" spans="1:15" ht="15.75" customHeight="1">
      <c r="A89" s="4" t="s">
        <v>48</v>
      </c>
      <c r="B89" s="4">
        <v>2010</v>
      </c>
      <c r="C89" s="4" t="s">
        <v>49</v>
      </c>
      <c r="D89" s="4">
        <v>0</v>
      </c>
      <c r="E89" s="4">
        <v>0.33</v>
      </c>
      <c r="F89" s="4">
        <v>0.4</v>
      </c>
      <c r="G89" s="4">
        <v>0</v>
      </c>
      <c r="H89" s="4">
        <v>0.15</v>
      </c>
      <c r="I89" s="4">
        <v>-0.2303</v>
      </c>
      <c r="J89" s="4">
        <v>71.670609760000005</v>
      </c>
      <c r="K89" s="4">
        <v>21418300000</v>
      </c>
      <c r="L89" s="4">
        <v>35.713999999999999</v>
      </c>
      <c r="M89" s="4">
        <v>2.9860166110000002</v>
      </c>
      <c r="N89" s="4">
        <v>3.19</v>
      </c>
      <c r="O89" s="8">
        <f t="shared" si="0"/>
        <v>683243770</v>
      </c>
    </row>
    <row r="90" spans="1:15" ht="15.75" customHeight="1">
      <c r="A90" s="4" t="s">
        <v>50</v>
      </c>
      <c r="B90" s="4">
        <v>2010</v>
      </c>
      <c r="C90" s="4" t="s">
        <v>51</v>
      </c>
      <c r="D90" s="4">
        <v>0.66666666699999999</v>
      </c>
      <c r="E90" s="4">
        <v>0.5</v>
      </c>
      <c r="F90" s="4">
        <v>0.4</v>
      </c>
      <c r="G90" s="4">
        <v>0.875</v>
      </c>
      <c r="H90" s="4">
        <v>0.70967741900000003</v>
      </c>
      <c r="I90" s="4">
        <v>1.2442</v>
      </c>
      <c r="J90" s="4">
        <v>76.394609759999994</v>
      </c>
      <c r="K90" s="4">
        <v>40284682480</v>
      </c>
      <c r="L90" s="4">
        <v>5.5860000000000003</v>
      </c>
      <c r="M90" s="4">
        <v>5.2631786810000003</v>
      </c>
      <c r="N90" s="4">
        <v>1.67</v>
      </c>
      <c r="O90" s="8">
        <f t="shared" si="0"/>
        <v>672754197.41600001</v>
      </c>
    </row>
    <row r="91" spans="1:15" ht="15.75" customHeight="1">
      <c r="A91" s="4" t="s">
        <v>53</v>
      </c>
      <c r="B91" s="4">
        <v>2010</v>
      </c>
      <c r="C91" s="4" t="s">
        <v>54</v>
      </c>
      <c r="D91" s="4">
        <v>0.4375</v>
      </c>
      <c r="E91" s="4">
        <v>0.16666666699999999</v>
      </c>
      <c r="F91" s="4">
        <v>0.2</v>
      </c>
      <c r="G91" s="4">
        <v>0.71428571399999996</v>
      </c>
      <c r="H91" s="4">
        <v>0.45161290300000001</v>
      </c>
      <c r="I91" s="4">
        <v>-1.2036</v>
      </c>
      <c r="J91" s="4">
        <v>73.671609759999996</v>
      </c>
      <c r="K91" s="5">
        <v>393801000000</v>
      </c>
      <c r="L91" s="4">
        <v>11.231</v>
      </c>
      <c r="M91" s="4">
        <v>1.692310038</v>
      </c>
      <c r="N91" s="4">
        <v>2.85</v>
      </c>
      <c r="O91" s="8">
        <f t="shared" si="0"/>
        <v>11223328500</v>
      </c>
    </row>
    <row r="92" spans="1:15" ht="15.75" customHeight="1">
      <c r="A92" s="4" t="s">
        <v>15</v>
      </c>
      <c r="B92" s="4">
        <v>2011</v>
      </c>
      <c r="C92" s="4" t="s">
        <v>16</v>
      </c>
      <c r="D92" s="4">
        <v>0.5</v>
      </c>
      <c r="E92" s="4">
        <v>0.4</v>
      </c>
      <c r="F92" s="4">
        <v>0.25</v>
      </c>
      <c r="G92" s="4">
        <v>0.71</v>
      </c>
      <c r="H92" s="4">
        <v>0.55000000000000004</v>
      </c>
      <c r="I92" s="4">
        <v>-0.40210000000000001</v>
      </c>
      <c r="J92" s="4">
        <v>75.649048780000001</v>
      </c>
      <c r="K92" s="5">
        <v>533200000000</v>
      </c>
      <c r="L92" s="4">
        <v>8.8670000000000009</v>
      </c>
      <c r="M92" s="4">
        <v>2.579641579</v>
      </c>
      <c r="N92" s="4">
        <v>2.5299999999999998</v>
      </c>
      <c r="O92" s="8">
        <f t="shared" si="0"/>
        <v>13489960000</v>
      </c>
    </row>
    <row r="93" spans="1:15" ht="15.75" customHeight="1">
      <c r="A93" s="4" t="s">
        <v>19</v>
      </c>
      <c r="B93" s="4">
        <v>2011</v>
      </c>
      <c r="C93" s="4" t="s">
        <v>20</v>
      </c>
      <c r="D93" s="4">
        <v>0.42</v>
      </c>
      <c r="E93" s="4">
        <v>0</v>
      </c>
      <c r="F93" s="4">
        <v>0.4</v>
      </c>
      <c r="G93" s="4">
        <v>0.5</v>
      </c>
      <c r="H93" s="4">
        <v>0.41</v>
      </c>
      <c r="I93" s="4">
        <v>-0.53439999999999999</v>
      </c>
      <c r="J93" s="4">
        <v>66.942560979999996</v>
      </c>
      <c r="K93" s="4">
        <v>23963096439</v>
      </c>
      <c r="L93" s="4">
        <v>33.145000000000003</v>
      </c>
      <c r="M93" s="4">
        <v>3.0197959719999998</v>
      </c>
      <c r="N93" s="4">
        <v>12.09</v>
      </c>
      <c r="O93" s="8">
        <f t="shared" si="0"/>
        <v>2897138359.4751</v>
      </c>
    </row>
    <row r="94" spans="1:15" ht="15.75" customHeight="1">
      <c r="A94" s="4" t="s">
        <v>21</v>
      </c>
      <c r="B94" s="4">
        <v>2011</v>
      </c>
      <c r="C94" s="4" t="s">
        <v>22</v>
      </c>
      <c r="D94" s="4">
        <v>0.63</v>
      </c>
      <c r="E94" s="4">
        <v>0.5</v>
      </c>
      <c r="F94" s="4">
        <v>0.4</v>
      </c>
      <c r="G94" s="4">
        <v>0.88</v>
      </c>
      <c r="H94" s="4">
        <v>0.69</v>
      </c>
      <c r="I94" s="4">
        <v>0.14940000000000001</v>
      </c>
      <c r="J94" s="4">
        <v>73.552341459999994</v>
      </c>
      <c r="K94" s="5">
        <v>2614570000000</v>
      </c>
      <c r="L94" s="4">
        <v>15.377000000000001</v>
      </c>
      <c r="M94" s="4">
        <v>3.736585823</v>
      </c>
      <c r="N94" s="4">
        <v>1.45</v>
      </c>
      <c r="O94" s="8">
        <f t="shared" si="0"/>
        <v>37911265000</v>
      </c>
    </row>
    <row r="95" spans="1:15" ht="15.75" customHeight="1">
      <c r="A95" s="4" t="s">
        <v>24</v>
      </c>
      <c r="B95" s="4">
        <v>2011</v>
      </c>
      <c r="C95" s="4" t="s">
        <v>25</v>
      </c>
      <c r="D95" s="4">
        <v>0.31</v>
      </c>
      <c r="E95" s="4">
        <v>0.67</v>
      </c>
      <c r="F95" s="4">
        <v>0.5</v>
      </c>
      <c r="G95" s="4">
        <v>0.75</v>
      </c>
      <c r="H95" s="4">
        <v>0.55000000000000004</v>
      </c>
      <c r="I95" s="4">
        <v>1.5227999999999999</v>
      </c>
      <c r="J95" s="4">
        <v>80.586975609999996</v>
      </c>
      <c r="K95" s="5">
        <v>250832000000</v>
      </c>
      <c r="L95" s="4">
        <v>11.21</v>
      </c>
      <c r="M95" s="4">
        <v>5.4673900299999998</v>
      </c>
      <c r="N95" s="4">
        <v>4.09</v>
      </c>
      <c r="O95" s="8">
        <f t="shared" si="0"/>
        <v>10259028800</v>
      </c>
    </row>
    <row r="96" spans="1:15" ht="15.75" customHeight="1">
      <c r="A96" s="4" t="s">
        <v>26</v>
      </c>
      <c r="B96" s="4">
        <v>2011</v>
      </c>
      <c r="C96" s="4" t="s">
        <v>27</v>
      </c>
      <c r="D96" s="4">
        <v>0.67</v>
      </c>
      <c r="E96" s="4">
        <v>0.67</v>
      </c>
      <c r="F96" s="4">
        <v>0.75</v>
      </c>
      <c r="G96" s="4">
        <v>0.75</v>
      </c>
      <c r="H96" s="4">
        <v>0.77</v>
      </c>
      <c r="I96" s="4">
        <v>-0.30149999999999999</v>
      </c>
      <c r="J96" s="4">
        <v>73.454804879999998</v>
      </c>
      <c r="K96" s="5">
        <v>335415000000</v>
      </c>
      <c r="L96" s="4">
        <v>24.678999999999998</v>
      </c>
      <c r="M96" s="4">
        <v>3.5037926740000001</v>
      </c>
      <c r="N96" s="4">
        <v>2.41</v>
      </c>
      <c r="O96" s="8">
        <f t="shared" si="0"/>
        <v>8083501500</v>
      </c>
    </row>
    <row r="97" spans="1:15" ht="15.75" customHeight="1">
      <c r="A97" s="4" t="s">
        <v>28</v>
      </c>
      <c r="B97" s="4">
        <v>2011</v>
      </c>
      <c r="C97" s="4" t="s">
        <v>29</v>
      </c>
      <c r="D97" s="4">
        <v>0.86</v>
      </c>
      <c r="E97" s="4">
        <v>0.2</v>
      </c>
      <c r="F97" s="4">
        <v>0.4</v>
      </c>
      <c r="G97" s="4">
        <v>0.71</v>
      </c>
      <c r="H97" s="4">
        <v>0.71</v>
      </c>
      <c r="I97" s="4">
        <v>0.58819999999999995</v>
      </c>
      <c r="J97" s="4">
        <v>78.890170729999994</v>
      </c>
      <c r="K97" s="4">
        <v>42262697854</v>
      </c>
      <c r="L97" s="4">
        <v>27.134</v>
      </c>
      <c r="M97" s="4">
        <v>4.8753637230000004</v>
      </c>
      <c r="N97" s="4">
        <v>1.42</v>
      </c>
      <c r="O97" s="8">
        <f t="shared" si="0"/>
        <v>600130309.52679992</v>
      </c>
    </row>
    <row r="98" spans="1:15" ht="15.75" customHeight="1">
      <c r="A98" s="4" t="s">
        <v>30</v>
      </c>
      <c r="B98" s="4">
        <v>2011</v>
      </c>
      <c r="C98" s="4" t="s">
        <v>31</v>
      </c>
      <c r="D98" s="4">
        <v>0.25</v>
      </c>
      <c r="E98" s="4">
        <v>0.33</v>
      </c>
      <c r="F98" s="4">
        <v>0.4</v>
      </c>
      <c r="G98" s="4">
        <v>0.14000000000000001</v>
      </c>
      <c r="H98" s="4">
        <v>0.28999999999999998</v>
      </c>
      <c r="I98" s="4">
        <v>-0.76080000000000003</v>
      </c>
      <c r="J98" s="4">
        <v>72.945292679999994</v>
      </c>
      <c r="K98" s="4">
        <v>57746684847</v>
      </c>
      <c r="L98" s="4">
        <v>25.071000000000002</v>
      </c>
      <c r="M98" s="4">
        <v>2.6924653279999999</v>
      </c>
      <c r="N98" s="4">
        <v>3.09</v>
      </c>
      <c r="O98" s="8">
        <f t="shared" si="0"/>
        <v>1784372561.7722998</v>
      </c>
    </row>
    <row r="99" spans="1:15" ht="15.75" customHeight="1">
      <c r="A99" s="4" t="s">
        <v>32</v>
      </c>
      <c r="B99" s="4">
        <v>2011</v>
      </c>
      <c r="C99" s="4" t="s">
        <v>33</v>
      </c>
      <c r="D99" s="4">
        <v>0.81</v>
      </c>
      <c r="E99" s="4">
        <v>0.6</v>
      </c>
      <c r="F99" s="4">
        <v>0.75</v>
      </c>
      <c r="G99" s="4">
        <v>0.86</v>
      </c>
      <c r="H99" s="4">
        <v>0.86</v>
      </c>
      <c r="I99" s="4">
        <v>-0.79290000000000005</v>
      </c>
      <c r="J99" s="4">
        <v>75.226439020000001</v>
      </c>
      <c r="K99" s="4">
        <v>79276664000</v>
      </c>
      <c r="L99" s="4">
        <v>37.115000000000002</v>
      </c>
      <c r="M99" s="4">
        <v>2.3041409960000001</v>
      </c>
      <c r="N99" s="4">
        <v>10.14</v>
      </c>
      <c r="O99" s="8">
        <f t="shared" si="0"/>
        <v>8038653729.6000004</v>
      </c>
    </row>
    <row r="100" spans="1:15" ht="15.75" customHeight="1">
      <c r="A100" s="4" t="s">
        <v>34</v>
      </c>
      <c r="B100" s="4">
        <v>2011</v>
      </c>
      <c r="C100" s="4" t="s">
        <v>35</v>
      </c>
      <c r="D100" s="4">
        <v>0.53</v>
      </c>
      <c r="E100" s="4">
        <v>0.5</v>
      </c>
      <c r="F100" s="4">
        <v>0.5</v>
      </c>
      <c r="G100" s="4">
        <v>0.5</v>
      </c>
      <c r="H100" s="4">
        <v>0.56999999999999995</v>
      </c>
      <c r="I100" s="4">
        <v>-0.47060000000000002</v>
      </c>
      <c r="J100" s="4">
        <v>71.01041463</v>
      </c>
      <c r="K100" s="4">
        <v>47654704787</v>
      </c>
      <c r="L100" s="4">
        <v>50.234999999999999</v>
      </c>
      <c r="M100" s="4">
        <v>2.6471542690000001</v>
      </c>
      <c r="N100" s="4">
        <v>3.97</v>
      </c>
      <c r="O100" s="8">
        <f t="shared" si="0"/>
        <v>1891891780.0439</v>
      </c>
    </row>
    <row r="101" spans="1:15" ht="15.75" customHeight="1">
      <c r="A101" s="4" t="s">
        <v>36</v>
      </c>
      <c r="B101" s="4">
        <v>2011</v>
      </c>
      <c r="C101" s="4" t="s">
        <v>37</v>
      </c>
      <c r="D101" s="4">
        <v>0.6</v>
      </c>
      <c r="E101" s="4">
        <v>0.5</v>
      </c>
      <c r="F101" s="4">
        <v>0.4</v>
      </c>
      <c r="G101" s="4">
        <v>0.5</v>
      </c>
      <c r="H101" s="4">
        <v>0.57999999999999996</v>
      </c>
      <c r="I101" s="4">
        <v>-0.79669999999999996</v>
      </c>
      <c r="J101" s="4">
        <v>72.572731709999999</v>
      </c>
      <c r="K101" s="4">
        <v>17588097150</v>
      </c>
      <c r="L101" s="4">
        <v>47.683999999999997</v>
      </c>
      <c r="M101" s="4">
        <v>3.5981816339999999</v>
      </c>
      <c r="N101" s="4">
        <v>4.62</v>
      </c>
      <c r="O101" s="8">
        <f t="shared" si="0"/>
        <v>812570088.32999992</v>
      </c>
    </row>
    <row r="102" spans="1:15" ht="15.75" customHeight="1">
      <c r="A102" s="4" t="s">
        <v>38</v>
      </c>
      <c r="B102" s="4">
        <v>2011</v>
      </c>
      <c r="C102" s="4" t="s">
        <v>39</v>
      </c>
      <c r="D102" s="4">
        <v>0.75</v>
      </c>
      <c r="E102" s="4">
        <v>0.6</v>
      </c>
      <c r="F102" s="4">
        <v>0.6</v>
      </c>
      <c r="G102" s="4">
        <v>0.5</v>
      </c>
      <c r="H102" s="4">
        <v>0.7</v>
      </c>
      <c r="I102" s="4">
        <v>-0.4</v>
      </c>
      <c r="J102" s="4">
        <v>76.185658540000006</v>
      </c>
      <c r="K102" s="5">
        <v>1171190000000</v>
      </c>
      <c r="L102" s="4">
        <v>21.882000000000001</v>
      </c>
      <c r="M102" s="4">
        <v>3.2425991289999998</v>
      </c>
      <c r="N102" s="4">
        <v>2.68</v>
      </c>
      <c r="O102" s="8">
        <f t="shared" si="0"/>
        <v>31387892000</v>
      </c>
    </row>
    <row r="103" spans="1:15" ht="15.75" customHeight="1">
      <c r="A103" s="4" t="s">
        <v>40</v>
      </c>
      <c r="B103" s="4">
        <v>2011</v>
      </c>
      <c r="C103" s="4" t="s">
        <v>41</v>
      </c>
      <c r="D103" s="4">
        <v>0.13</v>
      </c>
      <c r="E103" s="4">
        <v>0.5</v>
      </c>
      <c r="F103" s="4">
        <v>0.4</v>
      </c>
      <c r="G103" s="4">
        <v>0.38</v>
      </c>
      <c r="H103" s="4">
        <v>0.32</v>
      </c>
      <c r="I103" s="4">
        <v>-0.73709999999999998</v>
      </c>
      <c r="J103" s="4">
        <v>73.901292679999997</v>
      </c>
      <c r="K103" s="4">
        <v>9755619760</v>
      </c>
      <c r="L103" s="4">
        <v>42.456000000000003</v>
      </c>
      <c r="M103" s="4">
        <v>1.802729319</v>
      </c>
      <c r="N103" s="4">
        <v>3.5</v>
      </c>
      <c r="O103" s="8">
        <f t="shared" si="0"/>
        <v>341446691.60000002</v>
      </c>
    </row>
    <row r="104" spans="1:15" ht="15.75" customHeight="1">
      <c r="A104" s="4" t="s">
        <v>42</v>
      </c>
      <c r="B104" s="4">
        <v>2011</v>
      </c>
      <c r="C104" s="4" t="s">
        <v>43</v>
      </c>
      <c r="D104" s="4">
        <v>0.47</v>
      </c>
      <c r="E104" s="4">
        <v>0.4</v>
      </c>
      <c r="F104" s="4">
        <v>0.4</v>
      </c>
      <c r="G104" s="4">
        <v>0.33</v>
      </c>
      <c r="H104" s="4">
        <v>0.48</v>
      </c>
      <c r="I104" s="4">
        <v>-0.33929999999999999</v>
      </c>
      <c r="J104" s="4">
        <v>77.051682929999998</v>
      </c>
      <c r="K104" s="4">
        <v>34373820485</v>
      </c>
      <c r="L104" s="4">
        <v>34.594999999999999</v>
      </c>
      <c r="M104" s="4">
        <v>2.1088303640000001</v>
      </c>
      <c r="N104" s="4">
        <v>7.31</v>
      </c>
      <c r="O104" s="8">
        <f t="shared" si="0"/>
        <v>2512726277.4534998</v>
      </c>
    </row>
    <row r="105" spans="1:15" ht="15.75" customHeight="1">
      <c r="A105" s="4" t="s">
        <v>44</v>
      </c>
      <c r="B105" s="4">
        <v>2011</v>
      </c>
      <c r="C105" s="4" t="s">
        <v>45</v>
      </c>
      <c r="D105" s="4">
        <v>0.53</v>
      </c>
      <c r="E105" s="4">
        <v>0.17</v>
      </c>
      <c r="F105" s="4">
        <v>0.4</v>
      </c>
      <c r="G105" s="4">
        <v>0.63</v>
      </c>
      <c r="H105" s="4">
        <v>0.52</v>
      </c>
      <c r="I105" s="4">
        <v>-0.24859999999999999</v>
      </c>
      <c r="J105" s="4">
        <v>73.844975610000006</v>
      </c>
      <c r="K105" s="5">
        <v>171724000000</v>
      </c>
      <c r="L105" s="4">
        <v>22.731000000000002</v>
      </c>
      <c r="M105" s="4">
        <v>2.617560852</v>
      </c>
      <c r="N105" s="4">
        <v>4.3099999999999996</v>
      </c>
      <c r="O105" s="8">
        <f t="shared" si="0"/>
        <v>7401304400</v>
      </c>
    </row>
    <row r="106" spans="1:15" ht="15.75" customHeight="1">
      <c r="A106" s="4" t="s">
        <v>46</v>
      </c>
      <c r="B106" s="4">
        <v>2011</v>
      </c>
      <c r="C106" s="4" t="s">
        <v>47</v>
      </c>
      <c r="D106" s="4">
        <v>0.1</v>
      </c>
      <c r="E106" s="4">
        <v>0</v>
      </c>
      <c r="F106" s="4">
        <v>0</v>
      </c>
      <c r="G106" s="4">
        <v>0</v>
      </c>
      <c r="H106" s="4">
        <v>0.04</v>
      </c>
      <c r="I106" s="4">
        <v>-0.71299999999999997</v>
      </c>
      <c r="J106" s="4">
        <v>72.487195119999996</v>
      </c>
      <c r="K106" s="4">
        <v>25099681461</v>
      </c>
      <c r="L106" s="4">
        <v>41.286000000000001</v>
      </c>
      <c r="M106" s="4">
        <v>1.7777737060000001</v>
      </c>
      <c r="N106" s="4">
        <v>3.77</v>
      </c>
      <c r="O106" s="8">
        <f t="shared" si="0"/>
        <v>946257991.07969999</v>
      </c>
    </row>
    <row r="107" spans="1:15" ht="15.75" customHeight="1">
      <c r="A107" s="4" t="s">
        <v>48</v>
      </c>
      <c r="B107" s="4">
        <v>2011</v>
      </c>
      <c r="C107" s="4" t="s">
        <v>49</v>
      </c>
      <c r="D107" s="4">
        <v>0</v>
      </c>
      <c r="E107" s="4">
        <v>0.33</v>
      </c>
      <c r="F107" s="4">
        <v>0.4</v>
      </c>
      <c r="G107" s="4">
        <v>0</v>
      </c>
      <c r="H107" s="4">
        <v>0.15</v>
      </c>
      <c r="I107" s="4">
        <v>-0.21249999999999999</v>
      </c>
      <c r="J107" s="4">
        <v>71.956170729999997</v>
      </c>
      <c r="K107" s="5">
        <v>23100000000</v>
      </c>
      <c r="L107" s="4">
        <v>35.21</v>
      </c>
      <c r="M107" s="4">
        <v>2.8814839000000001</v>
      </c>
      <c r="N107" s="4">
        <v>3.1</v>
      </c>
      <c r="O107" s="8">
        <f t="shared" si="0"/>
        <v>716100000</v>
      </c>
    </row>
    <row r="108" spans="1:15" ht="15.75" customHeight="1">
      <c r="A108" s="4" t="s">
        <v>50</v>
      </c>
      <c r="B108" s="4">
        <v>2011</v>
      </c>
      <c r="C108" s="4" t="s">
        <v>51</v>
      </c>
      <c r="D108" s="4">
        <v>0.66666666699999999</v>
      </c>
      <c r="E108" s="4">
        <v>0.5</v>
      </c>
      <c r="F108" s="4">
        <v>0.4</v>
      </c>
      <c r="G108" s="4">
        <v>0.875</v>
      </c>
      <c r="H108" s="4">
        <v>0.70967741900000003</v>
      </c>
      <c r="I108" s="4">
        <v>1.2350000000000001</v>
      </c>
      <c r="J108" s="4">
        <v>76.541195119999998</v>
      </c>
      <c r="K108" s="4">
        <v>47962439304</v>
      </c>
      <c r="L108" s="4">
        <v>5.3879999999999999</v>
      </c>
      <c r="M108" s="4">
        <v>5.2759052320000004</v>
      </c>
      <c r="N108" s="4">
        <v>1.47</v>
      </c>
      <c r="O108" s="8">
        <f t="shared" si="0"/>
        <v>705047857.76880002</v>
      </c>
    </row>
    <row r="109" spans="1:15" ht="15.75" customHeight="1">
      <c r="A109" s="4" t="s">
        <v>53</v>
      </c>
      <c r="B109" s="4">
        <v>2011</v>
      </c>
      <c r="C109" s="4" t="s">
        <v>54</v>
      </c>
      <c r="D109" s="4">
        <v>0.4375</v>
      </c>
      <c r="E109" s="4">
        <v>0.16666666699999999</v>
      </c>
      <c r="F109" s="4">
        <v>0.2</v>
      </c>
      <c r="G109" s="4">
        <v>0.71428571399999996</v>
      </c>
      <c r="H109" s="4">
        <v>0.45161290300000001</v>
      </c>
      <c r="I109" s="4">
        <v>-1.1575</v>
      </c>
      <c r="J109" s="4">
        <v>73.79165854</v>
      </c>
      <c r="K109" s="5">
        <v>316482000000</v>
      </c>
      <c r="L109" s="4">
        <v>11.19</v>
      </c>
      <c r="M109" s="4">
        <v>1.6490233569999999</v>
      </c>
      <c r="N109" s="4">
        <v>6.46</v>
      </c>
      <c r="O109" s="8">
        <f t="shared" si="0"/>
        <v>20444737200</v>
      </c>
    </row>
    <row r="110" spans="1:15" ht="15.75" customHeight="1">
      <c r="A110" s="4" t="s">
        <v>15</v>
      </c>
      <c r="B110" s="4">
        <v>2012</v>
      </c>
      <c r="C110" s="4" t="s">
        <v>16</v>
      </c>
      <c r="D110" s="4">
        <v>0.5</v>
      </c>
      <c r="E110" s="4">
        <v>0.4</v>
      </c>
      <c r="F110" s="4">
        <v>0.25</v>
      </c>
      <c r="G110" s="4">
        <v>0.71</v>
      </c>
      <c r="H110" s="4">
        <v>0.55000000000000004</v>
      </c>
      <c r="I110" s="4">
        <v>-0.49180000000000001</v>
      </c>
      <c r="J110" s="4">
        <v>75.816243900000003</v>
      </c>
      <c r="K110" s="5">
        <v>548935000000</v>
      </c>
      <c r="L110" s="4">
        <v>8.7050000000000001</v>
      </c>
      <c r="M110" s="4">
        <v>2.2740424049999999</v>
      </c>
      <c r="N110" s="4">
        <v>2.25</v>
      </c>
      <c r="O110" s="8">
        <f t="shared" si="0"/>
        <v>12351037500</v>
      </c>
    </row>
    <row r="111" spans="1:15" ht="15.75" customHeight="1">
      <c r="A111" s="4" t="s">
        <v>19</v>
      </c>
      <c r="B111" s="4">
        <v>2012</v>
      </c>
      <c r="C111" s="4" t="s">
        <v>20</v>
      </c>
      <c r="D111" s="4">
        <v>0.42</v>
      </c>
      <c r="E111" s="4">
        <v>0</v>
      </c>
      <c r="F111" s="4">
        <v>0.4</v>
      </c>
      <c r="G111" s="4">
        <v>0.5</v>
      </c>
      <c r="H111" s="4">
        <v>0.41</v>
      </c>
      <c r="I111" s="4">
        <v>-0.7097</v>
      </c>
      <c r="J111" s="4">
        <v>67.445463410000002</v>
      </c>
      <c r="K111" s="4">
        <v>27084515195</v>
      </c>
      <c r="L111" s="4">
        <v>32.720999999999997</v>
      </c>
      <c r="M111" s="4">
        <v>3.1437922870000001</v>
      </c>
      <c r="N111" s="4">
        <v>10.8</v>
      </c>
      <c r="O111" s="8">
        <f t="shared" si="0"/>
        <v>2925127641.0600004</v>
      </c>
    </row>
    <row r="112" spans="1:15" ht="15.75" customHeight="1">
      <c r="A112" s="4" t="s">
        <v>21</v>
      </c>
      <c r="B112" s="4">
        <v>2012</v>
      </c>
      <c r="C112" s="4" t="s">
        <v>22</v>
      </c>
      <c r="D112" s="4">
        <v>0.63</v>
      </c>
      <c r="E112" s="4">
        <v>0.5</v>
      </c>
      <c r="F112" s="4">
        <v>0.4</v>
      </c>
      <c r="G112" s="4">
        <v>0.88</v>
      </c>
      <c r="H112" s="4">
        <v>0.69</v>
      </c>
      <c r="I112" s="4">
        <v>-6.7599999999999993E-2</v>
      </c>
      <c r="J112" s="4">
        <v>73.839585369999995</v>
      </c>
      <c r="K112" s="5">
        <v>2460660000000</v>
      </c>
      <c r="L112" s="4">
        <v>15.099</v>
      </c>
      <c r="M112" s="4">
        <v>3.7506258360000002</v>
      </c>
      <c r="N112" s="4">
        <v>1.48</v>
      </c>
      <c r="O112" s="8">
        <f t="shared" si="0"/>
        <v>36417768000</v>
      </c>
    </row>
    <row r="113" spans="1:15" ht="15.75" customHeight="1">
      <c r="A113" s="4" t="s">
        <v>24</v>
      </c>
      <c r="B113" s="4">
        <v>2012</v>
      </c>
      <c r="C113" s="4" t="s">
        <v>25</v>
      </c>
      <c r="D113" s="4">
        <v>0.31</v>
      </c>
      <c r="E113" s="4">
        <v>0.67</v>
      </c>
      <c r="F113" s="4">
        <v>0.5</v>
      </c>
      <c r="G113" s="4">
        <v>0.75</v>
      </c>
      <c r="H113" s="4">
        <v>0.55000000000000004</v>
      </c>
      <c r="I113" s="4">
        <v>1.573</v>
      </c>
      <c r="J113" s="4">
        <v>80.894853659999995</v>
      </c>
      <c r="K113" s="5">
        <v>265232000000</v>
      </c>
      <c r="L113" s="4">
        <v>11.013999999999999</v>
      </c>
      <c r="M113" s="4">
        <v>5.318310318</v>
      </c>
      <c r="N113" s="4">
        <v>4</v>
      </c>
      <c r="O113" s="8">
        <f t="shared" si="0"/>
        <v>10609280000</v>
      </c>
    </row>
    <row r="114" spans="1:15" ht="15.75" customHeight="1">
      <c r="A114" s="4" t="s">
        <v>26</v>
      </c>
      <c r="B114" s="4">
        <v>2012</v>
      </c>
      <c r="C114" s="4" t="s">
        <v>27</v>
      </c>
      <c r="D114" s="4">
        <v>0.67</v>
      </c>
      <c r="E114" s="4">
        <v>0.67</v>
      </c>
      <c r="F114" s="4">
        <v>0.75</v>
      </c>
      <c r="G114" s="4">
        <v>0.75</v>
      </c>
      <c r="H114" s="4">
        <v>0.77</v>
      </c>
      <c r="I114" s="4">
        <v>-0.42520000000000002</v>
      </c>
      <c r="J114" s="4">
        <v>73.630780490000006</v>
      </c>
      <c r="K114" s="5">
        <v>369660000000</v>
      </c>
      <c r="L114" s="4">
        <v>24.396999999999998</v>
      </c>
      <c r="M114" s="4">
        <v>3.1660264250000001</v>
      </c>
      <c r="N114" s="4">
        <v>2.82</v>
      </c>
      <c r="O114" s="8">
        <f t="shared" si="0"/>
        <v>10424412000</v>
      </c>
    </row>
    <row r="115" spans="1:15" ht="15.75" customHeight="1">
      <c r="A115" s="4" t="s">
        <v>28</v>
      </c>
      <c r="B115" s="4">
        <v>2012</v>
      </c>
      <c r="C115" s="4" t="s">
        <v>29</v>
      </c>
      <c r="D115" s="4">
        <v>0.86</v>
      </c>
      <c r="E115" s="4">
        <v>0.2</v>
      </c>
      <c r="F115" s="4">
        <v>0.4</v>
      </c>
      <c r="G115" s="4">
        <v>0.71</v>
      </c>
      <c r="H115" s="4">
        <v>0.71</v>
      </c>
      <c r="I115" s="4">
        <v>0.59199999999999997</v>
      </c>
      <c r="J115" s="4">
        <v>79.053536589999993</v>
      </c>
      <c r="K115" s="4">
        <v>46473128237</v>
      </c>
      <c r="L115" s="4">
        <v>26.06</v>
      </c>
      <c r="M115" s="4">
        <v>4.6659242880000003</v>
      </c>
      <c r="N115" s="4">
        <v>1.42</v>
      </c>
      <c r="O115" s="8">
        <f t="shared" si="0"/>
        <v>659918420.96539998</v>
      </c>
    </row>
    <row r="116" spans="1:15" ht="15.75" customHeight="1">
      <c r="A116" s="4" t="s">
        <v>30</v>
      </c>
      <c r="B116" s="4">
        <v>2012</v>
      </c>
      <c r="C116" s="4" t="s">
        <v>31</v>
      </c>
      <c r="D116" s="4">
        <v>0.25</v>
      </c>
      <c r="E116" s="4">
        <v>0.33</v>
      </c>
      <c r="F116" s="4">
        <v>0.4</v>
      </c>
      <c r="G116" s="4">
        <v>0.14000000000000001</v>
      </c>
      <c r="H116" s="4">
        <v>0.28999999999999998</v>
      </c>
      <c r="I116" s="4">
        <v>-0.80359999999999998</v>
      </c>
      <c r="J116" s="4">
        <v>73.135317069999999</v>
      </c>
      <c r="K116" s="4">
        <v>60613645121</v>
      </c>
      <c r="L116" s="4">
        <v>23.960999999999999</v>
      </c>
      <c r="M116" s="4">
        <v>2.5846568759999999</v>
      </c>
      <c r="N116" s="4">
        <v>5.59</v>
      </c>
      <c r="O116" s="8">
        <f t="shared" si="0"/>
        <v>3388302762.2638998</v>
      </c>
    </row>
    <row r="117" spans="1:15" ht="15.75" customHeight="1">
      <c r="A117" s="4" t="s">
        <v>32</v>
      </c>
      <c r="B117" s="4">
        <v>2012</v>
      </c>
      <c r="C117" s="4" t="s">
        <v>33</v>
      </c>
      <c r="D117" s="4">
        <v>0.81</v>
      </c>
      <c r="E117" s="4">
        <v>0.6</v>
      </c>
      <c r="F117" s="4">
        <v>0.75</v>
      </c>
      <c r="G117" s="4">
        <v>0.86</v>
      </c>
      <c r="H117" s="4">
        <v>0.86</v>
      </c>
      <c r="I117" s="4">
        <v>-0.66469999999999996</v>
      </c>
      <c r="J117" s="4">
        <v>75.433000000000007</v>
      </c>
      <c r="K117" s="4">
        <v>87924544000</v>
      </c>
      <c r="L117" s="4">
        <v>36.911999999999999</v>
      </c>
      <c r="M117" s="4">
        <v>2.4507099999999999</v>
      </c>
      <c r="N117" s="4">
        <v>10.51</v>
      </c>
      <c r="O117" s="8">
        <f t="shared" si="0"/>
        <v>9240869574.3999996</v>
      </c>
    </row>
    <row r="118" spans="1:15" ht="15.75" customHeight="1">
      <c r="A118" s="4" t="s">
        <v>34</v>
      </c>
      <c r="B118" s="4">
        <v>2012</v>
      </c>
      <c r="C118" s="4" t="s">
        <v>35</v>
      </c>
      <c r="D118" s="4">
        <v>0.53</v>
      </c>
      <c r="E118" s="4">
        <v>0.5</v>
      </c>
      <c r="F118" s="4">
        <v>0.5</v>
      </c>
      <c r="G118" s="4">
        <v>0.5</v>
      </c>
      <c r="H118" s="4">
        <v>0.56999999999999995</v>
      </c>
      <c r="I118" s="4">
        <v>-0.61680000000000001</v>
      </c>
      <c r="J118" s="4">
        <v>71.249390239999997</v>
      </c>
      <c r="K118" s="4">
        <v>50388418159</v>
      </c>
      <c r="L118" s="4">
        <v>49.787999999999997</v>
      </c>
      <c r="M118" s="4">
        <v>2.8581009119999998</v>
      </c>
      <c r="N118" s="4">
        <v>3.3</v>
      </c>
      <c r="O118" s="8">
        <f t="shared" si="0"/>
        <v>1662817799.247</v>
      </c>
    </row>
    <row r="119" spans="1:15" ht="15.75" customHeight="1">
      <c r="A119" s="4" t="s">
        <v>36</v>
      </c>
      <c r="B119" s="4">
        <v>2012</v>
      </c>
      <c r="C119" s="4" t="s">
        <v>37</v>
      </c>
      <c r="D119" s="4">
        <v>0.6</v>
      </c>
      <c r="E119" s="4">
        <v>0.5</v>
      </c>
      <c r="F119" s="4">
        <v>0.4</v>
      </c>
      <c r="G119" s="4">
        <v>0.5</v>
      </c>
      <c r="H119" s="4">
        <v>0.57999999999999996</v>
      </c>
      <c r="I119" s="4">
        <v>-0.94879999999999998</v>
      </c>
      <c r="J119" s="4">
        <v>72.755024390000003</v>
      </c>
      <c r="K119" s="4">
        <v>18400538970</v>
      </c>
      <c r="L119" s="4">
        <v>47.07</v>
      </c>
      <c r="M119" s="4">
        <v>3.7633698390000001</v>
      </c>
      <c r="N119" s="4">
        <v>4.6100000000000003</v>
      </c>
      <c r="O119" s="8">
        <f t="shared" si="0"/>
        <v>848264846.51700008</v>
      </c>
    </row>
    <row r="120" spans="1:15" ht="15.75" customHeight="1">
      <c r="A120" s="4" t="s">
        <v>38</v>
      </c>
      <c r="B120" s="4">
        <v>2012</v>
      </c>
      <c r="C120" s="4" t="s">
        <v>39</v>
      </c>
      <c r="D120" s="4">
        <v>0.75</v>
      </c>
      <c r="E120" s="4">
        <v>0.6</v>
      </c>
      <c r="F120" s="4">
        <v>0.6</v>
      </c>
      <c r="G120" s="4">
        <v>0.5</v>
      </c>
      <c r="H120" s="4">
        <v>0.7</v>
      </c>
      <c r="I120" s="4">
        <v>-0.40760000000000002</v>
      </c>
      <c r="J120" s="4">
        <v>76.35409756</v>
      </c>
      <c r="K120" s="5">
        <v>1186600000000</v>
      </c>
      <c r="L120" s="4">
        <v>21.593</v>
      </c>
      <c r="M120" s="4">
        <v>3.3644231339999999</v>
      </c>
      <c r="N120" s="4">
        <v>2.48</v>
      </c>
      <c r="O120" s="8">
        <f t="shared" si="0"/>
        <v>29427680000</v>
      </c>
    </row>
    <row r="121" spans="1:15" ht="15.75" customHeight="1">
      <c r="A121" s="4" t="s">
        <v>40</v>
      </c>
      <c r="B121" s="4">
        <v>2012</v>
      </c>
      <c r="C121" s="4" t="s">
        <v>41</v>
      </c>
      <c r="D121" s="4">
        <v>0.13</v>
      </c>
      <c r="E121" s="4">
        <v>0.5</v>
      </c>
      <c r="F121" s="4">
        <v>0.4</v>
      </c>
      <c r="G121" s="4">
        <v>0.38</v>
      </c>
      <c r="H121" s="4">
        <v>0.32</v>
      </c>
      <c r="I121" s="4">
        <v>-0.78039999999999998</v>
      </c>
      <c r="J121" s="4">
        <v>74.212463409999998</v>
      </c>
      <c r="K121" s="4">
        <v>10438842116</v>
      </c>
      <c r="L121" s="4">
        <v>42.158999999999999</v>
      </c>
      <c r="M121" s="4">
        <v>2.2183719819999999</v>
      </c>
      <c r="N121" s="4">
        <v>3.74</v>
      </c>
      <c r="O121" s="8">
        <f t="shared" si="0"/>
        <v>390412695.13840002</v>
      </c>
    </row>
    <row r="122" spans="1:15" ht="15.75" customHeight="1">
      <c r="A122" s="4" t="s">
        <v>42</v>
      </c>
      <c r="B122" s="4">
        <v>2012</v>
      </c>
      <c r="C122" s="4" t="s">
        <v>43</v>
      </c>
      <c r="D122" s="4">
        <v>0.47</v>
      </c>
      <c r="E122" s="4">
        <v>0.4</v>
      </c>
      <c r="F122" s="4">
        <v>0.4</v>
      </c>
      <c r="G122" s="4">
        <v>0.33</v>
      </c>
      <c r="H122" s="4">
        <v>0.48</v>
      </c>
      <c r="I122" s="4">
        <v>-0.37980000000000003</v>
      </c>
      <c r="J122" s="4">
        <v>77.237048779999995</v>
      </c>
      <c r="K122" s="4">
        <v>39954761233</v>
      </c>
      <c r="L122" s="4">
        <v>34.302</v>
      </c>
      <c r="M122" s="4">
        <v>2.2908838450000002</v>
      </c>
      <c r="N122" s="4">
        <v>7.4</v>
      </c>
      <c r="O122" s="8">
        <f t="shared" si="0"/>
        <v>2956652331.2420006</v>
      </c>
    </row>
    <row r="123" spans="1:15" ht="15.75" customHeight="1">
      <c r="A123" s="4" t="s">
        <v>44</v>
      </c>
      <c r="B123" s="4">
        <v>2012</v>
      </c>
      <c r="C123" s="4" t="s">
        <v>45</v>
      </c>
      <c r="D123" s="4">
        <v>0.53</v>
      </c>
      <c r="E123" s="4">
        <v>0.17</v>
      </c>
      <c r="F123" s="4">
        <v>0.4</v>
      </c>
      <c r="G123" s="4">
        <v>0.63</v>
      </c>
      <c r="H123" s="4">
        <v>0.52</v>
      </c>
      <c r="I123" s="4">
        <v>-0.39340000000000003</v>
      </c>
      <c r="J123" s="4">
        <v>74.057658540000006</v>
      </c>
      <c r="K123" s="5">
        <v>192605000000</v>
      </c>
      <c r="L123" s="4">
        <v>22.384</v>
      </c>
      <c r="M123" s="4">
        <v>2.4834233060000002</v>
      </c>
      <c r="N123" s="4">
        <v>4.41</v>
      </c>
      <c r="O123" s="8">
        <f t="shared" si="0"/>
        <v>8493880500</v>
      </c>
    </row>
    <row r="124" spans="1:15" ht="15.75" customHeight="1">
      <c r="A124" s="4" t="s">
        <v>46</v>
      </c>
      <c r="B124" s="4">
        <v>2012</v>
      </c>
      <c r="C124" s="4" t="s">
        <v>47</v>
      </c>
      <c r="D124" s="4">
        <v>0.1</v>
      </c>
      <c r="E124" s="4">
        <v>0</v>
      </c>
      <c r="F124" s="4">
        <v>0</v>
      </c>
      <c r="G124" s="4">
        <v>0</v>
      </c>
      <c r="H124" s="4">
        <v>0.04</v>
      </c>
      <c r="I124" s="4">
        <v>-0.84560000000000002</v>
      </c>
      <c r="J124" s="4">
        <v>72.653999999999996</v>
      </c>
      <c r="K124" s="4">
        <v>24595319574</v>
      </c>
      <c r="L124" s="4">
        <v>41.06</v>
      </c>
      <c r="M124" s="4">
        <v>1.859185825</v>
      </c>
      <c r="N124" s="4">
        <v>4.67</v>
      </c>
      <c r="O124" s="8">
        <f t="shared" si="0"/>
        <v>1148601424.1057999</v>
      </c>
    </row>
    <row r="125" spans="1:15" ht="15.75" customHeight="1">
      <c r="A125" s="4" t="s">
        <v>48</v>
      </c>
      <c r="B125" s="4">
        <v>2012</v>
      </c>
      <c r="C125" s="4" t="s">
        <v>49</v>
      </c>
      <c r="D125" s="4">
        <v>0</v>
      </c>
      <c r="E125" s="4">
        <v>0.33</v>
      </c>
      <c r="F125" s="4">
        <v>0.4</v>
      </c>
      <c r="G125" s="4">
        <v>0</v>
      </c>
      <c r="H125" s="4">
        <v>0.15</v>
      </c>
      <c r="I125" s="4">
        <v>-0.38669999999999999</v>
      </c>
      <c r="J125" s="4">
        <v>72.231853659999999</v>
      </c>
      <c r="K125" s="4">
        <v>23813600000</v>
      </c>
      <c r="L125" s="4">
        <v>34.713000000000001</v>
      </c>
      <c r="M125" s="4">
        <v>2.6657211759999999</v>
      </c>
      <c r="N125" s="4">
        <v>3.31</v>
      </c>
      <c r="O125" s="8">
        <f t="shared" si="0"/>
        <v>788230159.99999988</v>
      </c>
    </row>
    <row r="126" spans="1:15" ht="15.75" customHeight="1">
      <c r="A126" s="4" t="s">
        <v>50</v>
      </c>
      <c r="B126" s="4">
        <v>2012</v>
      </c>
      <c r="C126" s="4" t="s">
        <v>51</v>
      </c>
      <c r="D126" s="4">
        <v>0.66666666699999999</v>
      </c>
      <c r="E126" s="4">
        <v>0.5</v>
      </c>
      <c r="F126" s="4">
        <v>0.4</v>
      </c>
      <c r="G126" s="4">
        <v>0.875</v>
      </c>
      <c r="H126" s="4">
        <v>0.70967741900000003</v>
      </c>
      <c r="I126" s="4">
        <v>1.3205</v>
      </c>
      <c r="J126" s="4">
        <v>76.688390240000004</v>
      </c>
      <c r="K126" s="4">
        <v>51265399745</v>
      </c>
      <c r="L126" s="4">
        <v>5.1970000000000001</v>
      </c>
      <c r="M126" s="4">
        <v>5.2231120400000002</v>
      </c>
      <c r="N126" s="4">
        <v>1.45</v>
      </c>
      <c r="O126" s="8">
        <f t="shared" si="0"/>
        <v>743348296.30249989</v>
      </c>
    </row>
    <row r="127" spans="1:15" ht="15.75" customHeight="1">
      <c r="A127" s="4" t="s">
        <v>53</v>
      </c>
      <c r="B127" s="4">
        <v>2012</v>
      </c>
      <c r="C127" s="4" t="s">
        <v>54</v>
      </c>
      <c r="D127" s="4">
        <v>0.4375</v>
      </c>
      <c r="E127" s="4">
        <v>0.16666666699999999</v>
      </c>
      <c r="F127" s="4">
        <v>0.2</v>
      </c>
      <c r="G127" s="4">
        <v>0.71428571399999996</v>
      </c>
      <c r="H127" s="4">
        <v>0.45161290300000001</v>
      </c>
      <c r="I127" s="4">
        <v>-1.2549999999999999</v>
      </c>
      <c r="J127" s="4">
        <v>73.925731709999994</v>
      </c>
      <c r="K127" s="5">
        <v>381286000000</v>
      </c>
      <c r="L127" s="4">
        <v>11.148999999999999</v>
      </c>
      <c r="M127" s="4">
        <v>1.272421129</v>
      </c>
      <c r="N127" s="4">
        <v>4.7699999999999996</v>
      </c>
      <c r="O127" s="8">
        <f t="shared" si="0"/>
        <v>18187342199.999996</v>
      </c>
    </row>
    <row r="128" spans="1:15" ht="15.75" customHeight="1">
      <c r="A128" s="4" t="s">
        <v>15</v>
      </c>
      <c r="B128" s="4">
        <v>2013</v>
      </c>
      <c r="C128" s="4" t="s">
        <v>16</v>
      </c>
      <c r="D128" s="4">
        <v>0.5</v>
      </c>
      <c r="E128" s="4">
        <v>0.4</v>
      </c>
      <c r="F128" s="4">
        <v>0.25</v>
      </c>
      <c r="G128" s="4">
        <v>0.71</v>
      </c>
      <c r="H128" s="4">
        <v>0.55000000000000004</v>
      </c>
      <c r="I128" s="4">
        <v>-0.46279999999999999</v>
      </c>
      <c r="J128" s="4">
        <v>75.986097560000005</v>
      </c>
      <c r="K128" s="5">
        <v>554155000000</v>
      </c>
      <c r="L128" s="4">
        <v>8.548</v>
      </c>
      <c r="M128" s="4">
        <v>2.3763348980000001</v>
      </c>
      <c r="N128" s="4">
        <v>2.85</v>
      </c>
      <c r="O128" s="8">
        <f t="shared" si="0"/>
        <v>15793417500</v>
      </c>
    </row>
    <row r="129" spans="1:15" ht="15.75" customHeight="1">
      <c r="A129" s="4" t="s">
        <v>19</v>
      </c>
      <c r="B129" s="4">
        <v>2013</v>
      </c>
      <c r="C129" s="4" t="s">
        <v>20</v>
      </c>
      <c r="D129" s="4">
        <v>0.42</v>
      </c>
      <c r="E129" s="4">
        <v>0</v>
      </c>
      <c r="F129" s="4">
        <v>0.4</v>
      </c>
      <c r="G129" s="4">
        <v>0.5</v>
      </c>
      <c r="H129" s="4">
        <v>0.41</v>
      </c>
      <c r="I129" s="4">
        <v>-0.58840000000000003</v>
      </c>
      <c r="J129" s="4">
        <v>67.913439019999998</v>
      </c>
      <c r="K129" s="4">
        <v>30659334298</v>
      </c>
      <c r="L129" s="4">
        <v>32.304000000000002</v>
      </c>
      <c r="M129" s="4">
        <v>3.1043295039999999</v>
      </c>
      <c r="N129" s="4">
        <v>13.53</v>
      </c>
      <c r="O129" s="8">
        <f t="shared" si="0"/>
        <v>4148207930.5194001</v>
      </c>
    </row>
    <row r="130" spans="1:15" ht="15.75" customHeight="1">
      <c r="A130" s="4" t="s">
        <v>21</v>
      </c>
      <c r="B130" s="4">
        <v>2013</v>
      </c>
      <c r="C130" s="4" t="s">
        <v>22</v>
      </c>
      <c r="D130" s="4">
        <v>0.63</v>
      </c>
      <c r="E130" s="4">
        <v>0.5</v>
      </c>
      <c r="F130" s="4">
        <v>0.4</v>
      </c>
      <c r="G130" s="4">
        <v>0.88</v>
      </c>
      <c r="H130" s="4">
        <v>0.69</v>
      </c>
      <c r="I130" s="4">
        <v>-0.1169</v>
      </c>
      <c r="J130" s="4">
        <v>74.122439020000002</v>
      </c>
      <c r="K130" s="5">
        <v>2465770000000</v>
      </c>
      <c r="L130" s="4">
        <v>14.829000000000001</v>
      </c>
      <c r="M130" s="4">
        <v>3.8672258030000002</v>
      </c>
      <c r="N130" s="4">
        <v>1.54</v>
      </c>
      <c r="O130" s="8">
        <f t="shared" si="0"/>
        <v>37972858000</v>
      </c>
    </row>
    <row r="131" spans="1:15" ht="15.75" customHeight="1">
      <c r="A131" s="4" t="s">
        <v>24</v>
      </c>
      <c r="B131" s="4">
        <v>2013</v>
      </c>
      <c r="C131" s="4" t="s">
        <v>25</v>
      </c>
      <c r="D131" s="4">
        <v>0.31</v>
      </c>
      <c r="E131" s="4">
        <v>0.67</v>
      </c>
      <c r="F131" s="4">
        <v>0.5</v>
      </c>
      <c r="G131" s="4">
        <v>0.75</v>
      </c>
      <c r="H131" s="4">
        <v>0.55000000000000004</v>
      </c>
      <c r="I131" s="4">
        <v>1.5318000000000001</v>
      </c>
      <c r="J131" s="4">
        <v>81.19792683</v>
      </c>
      <c r="K131" s="5">
        <v>277079000000</v>
      </c>
      <c r="L131" s="4">
        <v>10.824999999999999</v>
      </c>
      <c r="M131" s="4">
        <v>5.2887643500000001</v>
      </c>
      <c r="N131" s="4">
        <v>3.66</v>
      </c>
      <c r="O131" s="8">
        <f t="shared" si="0"/>
        <v>10141091400</v>
      </c>
    </row>
    <row r="132" spans="1:15" ht="15.75" customHeight="1">
      <c r="A132" s="4" t="s">
        <v>26</v>
      </c>
      <c r="B132" s="4">
        <v>2013</v>
      </c>
      <c r="C132" s="4" t="s">
        <v>27</v>
      </c>
      <c r="D132" s="4">
        <v>0.67</v>
      </c>
      <c r="E132" s="4">
        <v>0.67</v>
      </c>
      <c r="F132" s="4">
        <v>0.75</v>
      </c>
      <c r="G132" s="4">
        <v>0.75</v>
      </c>
      <c r="H132" s="4">
        <v>0.77</v>
      </c>
      <c r="I132" s="4">
        <v>-0.43030000000000002</v>
      </c>
      <c r="J132" s="4">
        <v>73.809731709999994</v>
      </c>
      <c r="K132" s="5">
        <v>380192000000</v>
      </c>
      <c r="L132" s="4">
        <v>24.117000000000001</v>
      </c>
      <c r="M132" s="4">
        <v>3.0436613920000002</v>
      </c>
      <c r="N132" s="4">
        <v>3.15</v>
      </c>
      <c r="O132" s="8">
        <f t="shared" si="0"/>
        <v>11976048000</v>
      </c>
    </row>
    <row r="133" spans="1:15" ht="15.75" customHeight="1">
      <c r="A133" s="4" t="s">
        <v>28</v>
      </c>
      <c r="B133" s="4">
        <v>2013</v>
      </c>
      <c r="C133" s="4" t="s">
        <v>29</v>
      </c>
      <c r="D133" s="4">
        <v>0.86</v>
      </c>
      <c r="E133" s="4">
        <v>0.2</v>
      </c>
      <c r="F133" s="4">
        <v>0.4</v>
      </c>
      <c r="G133" s="4">
        <v>0.71</v>
      </c>
      <c r="H133" s="4">
        <v>0.71</v>
      </c>
      <c r="I133" s="4">
        <v>0.60119999999999996</v>
      </c>
      <c r="J133" s="4">
        <v>79.225219510000002</v>
      </c>
      <c r="K133" s="4">
        <v>49639737974</v>
      </c>
      <c r="L133" s="4">
        <v>25.044</v>
      </c>
      <c r="M133" s="4">
        <v>4.8186705720000003</v>
      </c>
      <c r="N133" s="4">
        <v>1.61</v>
      </c>
      <c r="O133" s="8">
        <f t="shared" si="0"/>
        <v>799199781.38139999</v>
      </c>
    </row>
    <row r="134" spans="1:15" ht="15.75" customHeight="1">
      <c r="A134" s="4" t="s">
        <v>30</v>
      </c>
      <c r="B134" s="4">
        <v>2013</v>
      </c>
      <c r="C134" s="4" t="s">
        <v>31</v>
      </c>
      <c r="D134" s="4">
        <v>0.25</v>
      </c>
      <c r="E134" s="4">
        <v>0.33</v>
      </c>
      <c r="F134" s="4">
        <v>0.4</v>
      </c>
      <c r="G134" s="4">
        <v>0.14000000000000001</v>
      </c>
      <c r="H134" s="4">
        <v>0.28999999999999998</v>
      </c>
      <c r="I134" s="4">
        <v>-0.82789999999999997</v>
      </c>
      <c r="J134" s="4">
        <v>73.319902440000007</v>
      </c>
      <c r="K134" s="4">
        <v>61965942057</v>
      </c>
      <c r="L134" s="4">
        <v>22.917999999999999</v>
      </c>
      <c r="M134" s="4">
        <v>2.379313738</v>
      </c>
      <c r="N134" s="4">
        <v>3.26</v>
      </c>
      <c r="O134" s="8">
        <f t="shared" si="0"/>
        <v>2020089711.0581999</v>
      </c>
    </row>
    <row r="135" spans="1:15" ht="15.75" customHeight="1">
      <c r="A135" s="4" t="s">
        <v>32</v>
      </c>
      <c r="B135" s="4">
        <v>2013</v>
      </c>
      <c r="C135" s="4" t="s">
        <v>33</v>
      </c>
      <c r="D135" s="4">
        <v>0.81</v>
      </c>
      <c r="E135" s="4">
        <v>0.6</v>
      </c>
      <c r="F135" s="4">
        <v>0.75</v>
      </c>
      <c r="G135" s="4">
        <v>0.86</v>
      </c>
      <c r="H135" s="4">
        <v>0.86</v>
      </c>
      <c r="I135" s="4">
        <v>-0.61250000000000004</v>
      </c>
      <c r="J135" s="4">
        <v>75.648512199999999</v>
      </c>
      <c r="K135" s="4">
        <v>95129659000</v>
      </c>
      <c r="L135" s="4">
        <v>36.701999999999998</v>
      </c>
      <c r="M135" s="4">
        <v>3.1589180479999999</v>
      </c>
      <c r="N135" s="4">
        <v>12.18</v>
      </c>
      <c r="O135" s="8">
        <f t="shared" si="0"/>
        <v>11586792466.199999</v>
      </c>
    </row>
    <row r="136" spans="1:15" ht="15.75" customHeight="1">
      <c r="A136" s="4" t="s">
        <v>34</v>
      </c>
      <c r="B136" s="4">
        <v>2013</v>
      </c>
      <c r="C136" s="4" t="s">
        <v>35</v>
      </c>
      <c r="D136" s="4">
        <v>0.53</v>
      </c>
      <c r="E136" s="4">
        <v>0.5</v>
      </c>
      <c r="F136" s="4">
        <v>0.5</v>
      </c>
      <c r="G136" s="4">
        <v>0.5</v>
      </c>
      <c r="H136" s="4">
        <v>0.56999999999999995</v>
      </c>
      <c r="I136" s="4">
        <v>-0.57840000000000003</v>
      </c>
      <c r="J136" s="4">
        <v>71.486390240000006</v>
      </c>
      <c r="K136" s="4">
        <v>53851075504</v>
      </c>
      <c r="L136" s="4">
        <v>49.338999999999999</v>
      </c>
      <c r="M136" s="4">
        <v>3.0268887260000001</v>
      </c>
      <c r="N136" s="4">
        <v>3</v>
      </c>
      <c r="O136" s="8">
        <f t="shared" si="0"/>
        <v>1615532265.1199999</v>
      </c>
    </row>
    <row r="137" spans="1:15" ht="15.75" customHeight="1">
      <c r="A137" s="4" t="s">
        <v>36</v>
      </c>
      <c r="B137" s="4">
        <v>2013</v>
      </c>
      <c r="C137" s="4" t="s">
        <v>37</v>
      </c>
      <c r="D137" s="4">
        <v>0.6</v>
      </c>
      <c r="E137" s="4">
        <v>0.5</v>
      </c>
      <c r="F137" s="4">
        <v>0.4</v>
      </c>
      <c r="G137" s="4">
        <v>0.5</v>
      </c>
      <c r="H137" s="4">
        <v>0.57999999999999996</v>
      </c>
      <c r="I137" s="4">
        <v>-0.95920000000000005</v>
      </c>
      <c r="J137" s="4">
        <v>72.942853659999997</v>
      </c>
      <c r="K137" s="4">
        <v>18372173611</v>
      </c>
      <c r="L137" s="4">
        <v>46.463000000000001</v>
      </c>
      <c r="M137" s="4">
        <v>2.9688681670000001</v>
      </c>
      <c r="N137" s="4">
        <v>5.23</v>
      </c>
      <c r="O137" s="8">
        <f t="shared" si="0"/>
        <v>960864679.85530007</v>
      </c>
    </row>
    <row r="138" spans="1:15" ht="15.75" customHeight="1">
      <c r="A138" s="4" t="s">
        <v>38</v>
      </c>
      <c r="B138" s="4">
        <v>2013</v>
      </c>
      <c r="C138" s="4" t="s">
        <v>39</v>
      </c>
      <c r="D138" s="4">
        <v>0.75</v>
      </c>
      <c r="E138" s="4">
        <v>0.6</v>
      </c>
      <c r="F138" s="4">
        <v>0.6</v>
      </c>
      <c r="G138" s="4">
        <v>0.5</v>
      </c>
      <c r="H138" s="4">
        <v>0.7</v>
      </c>
      <c r="I138" s="4">
        <v>-0.47270000000000001</v>
      </c>
      <c r="J138" s="4">
        <v>76.53265854</v>
      </c>
      <c r="K138" s="5">
        <v>1261980000000</v>
      </c>
      <c r="L138" s="4">
        <v>21.309000000000001</v>
      </c>
      <c r="M138" s="4">
        <v>3.3480613620000002</v>
      </c>
      <c r="N138" s="4">
        <v>3.14</v>
      </c>
      <c r="O138" s="8">
        <f t="shared" si="0"/>
        <v>39626172000.000008</v>
      </c>
    </row>
    <row r="139" spans="1:15" ht="15.75" customHeight="1">
      <c r="A139" s="4" t="s">
        <v>40</v>
      </c>
      <c r="B139" s="4">
        <v>2013</v>
      </c>
      <c r="C139" s="4" t="s">
        <v>41</v>
      </c>
      <c r="D139" s="4">
        <v>0.13</v>
      </c>
      <c r="E139" s="4">
        <v>0.5</v>
      </c>
      <c r="F139" s="4">
        <v>0.4</v>
      </c>
      <c r="G139" s="4">
        <v>0.38</v>
      </c>
      <c r="H139" s="4">
        <v>0.32</v>
      </c>
      <c r="I139" s="4">
        <v>-0.73380000000000001</v>
      </c>
      <c r="J139" s="4">
        <v>74.5147561</v>
      </c>
      <c r="K139" s="4">
        <v>10874735111</v>
      </c>
      <c r="L139" s="4">
        <v>41.853999999999999</v>
      </c>
      <c r="M139" s="4">
        <v>2.6374404029999998</v>
      </c>
      <c r="N139" s="4">
        <v>3.84</v>
      </c>
      <c r="O139" s="8">
        <f t="shared" si="0"/>
        <v>417589828.26239997</v>
      </c>
    </row>
    <row r="140" spans="1:15" ht="15.75" customHeight="1">
      <c r="A140" s="4" t="s">
        <v>42</v>
      </c>
      <c r="B140" s="4">
        <v>2013</v>
      </c>
      <c r="C140" s="4" t="s">
        <v>43</v>
      </c>
      <c r="D140" s="4">
        <v>0.47</v>
      </c>
      <c r="E140" s="4">
        <v>0.4</v>
      </c>
      <c r="F140" s="4">
        <v>0.4</v>
      </c>
      <c r="G140" s="4">
        <v>0.33</v>
      </c>
      <c r="H140" s="4">
        <v>0.48</v>
      </c>
      <c r="I140" s="4">
        <v>-0.3589</v>
      </c>
      <c r="J140" s="4">
        <v>77.419219510000005</v>
      </c>
      <c r="K140" s="4">
        <v>44856189494</v>
      </c>
      <c r="L140" s="4">
        <v>34.006</v>
      </c>
      <c r="M140" s="4">
        <v>2.6966468689999998</v>
      </c>
      <c r="N140" s="4">
        <v>8.51</v>
      </c>
      <c r="O140" s="8">
        <f t="shared" si="0"/>
        <v>3817261725.9393997</v>
      </c>
    </row>
    <row r="141" spans="1:15" ht="15.75" customHeight="1">
      <c r="A141" s="4" t="s">
        <v>44</v>
      </c>
      <c r="B141" s="4">
        <v>2013</v>
      </c>
      <c r="C141" s="4" t="s">
        <v>45</v>
      </c>
      <c r="D141" s="4">
        <v>0.53</v>
      </c>
      <c r="E141" s="4">
        <v>0.17</v>
      </c>
      <c r="F141" s="4">
        <v>0.4</v>
      </c>
      <c r="G141" s="4">
        <v>0.63</v>
      </c>
      <c r="H141" s="4">
        <v>0.52</v>
      </c>
      <c r="I141" s="4">
        <v>-0.43609999999999999</v>
      </c>
      <c r="J141" s="4">
        <v>74.283853660000005</v>
      </c>
      <c r="K141" s="5">
        <v>201151000000</v>
      </c>
      <c r="L141" s="4">
        <v>22.045999999999999</v>
      </c>
      <c r="M141" s="4">
        <v>2.5384613069999999</v>
      </c>
      <c r="N141" s="4">
        <v>4.72</v>
      </c>
      <c r="O141" s="8">
        <f t="shared" si="0"/>
        <v>9494327200</v>
      </c>
    </row>
    <row r="142" spans="1:15" ht="15.75" customHeight="1">
      <c r="A142" s="4" t="s">
        <v>46</v>
      </c>
      <c r="B142" s="4">
        <v>2013</v>
      </c>
      <c r="C142" s="4" t="s">
        <v>47</v>
      </c>
      <c r="D142" s="4">
        <v>0.1</v>
      </c>
      <c r="E142" s="4">
        <v>0</v>
      </c>
      <c r="F142" s="4">
        <v>0</v>
      </c>
      <c r="G142" s="4">
        <v>0</v>
      </c>
      <c r="H142" s="4">
        <v>0.04</v>
      </c>
      <c r="I142" s="4">
        <v>-1.0452999999999999</v>
      </c>
      <c r="J142" s="4">
        <v>72.79917073</v>
      </c>
      <c r="K142" s="4">
        <v>28965906502</v>
      </c>
      <c r="L142" s="4">
        <v>40.826000000000001</v>
      </c>
      <c r="M142" s="4">
        <v>1.713446942</v>
      </c>
      <c r="N142" s="4">
        <v>3.77</v>
      </c>
      <c r="O142" s="8">
        <f t="shared" si="0"/>
        <v>1092014675.1253998</v>
      </c>
    </row>
    <row r="143" spans="1:15" ht="15.75" customHeight="1">
      <c r="A143" s="4" t="s">
        <v>48</v>
      </c>
      <c r="B143" s="4">
        <v>2013</v>
      </c>
      <c r="C143" s="4" t="s">
        <v>49</v>
      </c>
      <c r="D143" s="4">
        <v>0</v>
      </c>
      <c r="E143" s="4">
        <v>0.5</v>
      </c>
      <c r="F143" s="4">
        <v>0.4</v>
      </c>
      <c r="G143" s="4">
        <v>0</v>
      </c>
      <c r="H143" s="4">
        <v>0.19</v>
      </c>
      <c r="I143" s="4">
        <v>-0.35249999999999998</v>
      </c>
      <c r="J143" s="4">
        <v>72.498146340000005</v>
      </c>
      <c r="K143" s="4">
        <v>24350900000</v>
      </c>
      <c r="L143" s="4">
        <v>34.225000000000001</v>
      </c>
      <c r="M143" s="4">
        <v>3.0476846129999999</v>
      </c>
      <c r="N143" s="4">
        <v>3</v>
      </c>
      <c r="O143" s="8">
        <f t="shared" si="0"/>
        <v>730527000</v>
      </c>
    </row>
    <row r="144" spans="1:15" ht="15.75" customHeight="1">
      <c r="A144" s="4" t="s">
        <v>50</v>
      </c>
      <c r="B144" s="4">
        <v>2013</v>
      </c>
      <c r="C144" s="4" t="s">
        <v>51</v>
      </c>
      <c r="D144" s="4">
        <v>0.66666666699999999</v>
      </c>
      <c r="E144" s="4">
        <v>0.5</v>
      </c>
      <c r="F144" s="4">
        <v>0.4</v>
      </c>
      <c r="G144" s="4">
        <v>0.875</v>
      </c>
      <c r="H144" s="4">
        <v>0.70967741900000003</v>
      </c>
      <c r="I144" s="4">
        <v>1.3584000000000001</v>
      </c>
      <c r="J144" s="4">
        <v>76.836195119999999</v>
      </c>
      <c r="K144" s="4">
        <v>57531233351</v>
      </c>
      <c r="L144" s="4">
        <v>5.0170000000000003</v>
      </c>
      <c r="M144" s="4">
        <v>5.4157840909999999</v>
      </c>
      <c r="N144" s="4">
        <v>1.41</v>
      </c>
      <c r="O144" s="8">
        <f t="shared" si="0"/>
        <v>811190390.24909997</v>
      </c>
    </row>
    <row r="145" spans="1:15" ht="15.75" customHeight="1">
      <c r="A145" s="4" t="s">
        <v>53</v>
      </c>
      <c r="B145" s="4">
        <v>2013</v>
      </c>
      <c r="C145" s="4" t="s">
        <v>54</v>
      </c>
      <c r="D145" s="4">
        <v>0.4375</v>
      </c>
      <c r="E145" s="4">
        <v>0.16666666699999999</v>
      </c>
      <c r="F145" s="4">
        <v>0.2</v>
      </c>
      <c r="G145" s="4">
        <v>0.71428571399999996</v>
      </c>
      <c r="H145" s="4">
        <v>0.45161290300000001</v>
      </c>
      <c r="I145" s="4">
        <v>-1.2865</v>
      </c>
      <c r="J145" s="4">
        <v>74.074414630000007</v>
      </c>
      <c r="K145" s="5">
        <v>371337000000</v>
      </c>
      <c r="L145" s="4">
        <v>11.106</v>
      </c>
      <c r="M145" s="4">
        <v>1.1132363940000001</v>
      </c>
      <c r="N145" s="4">
        <v>5.53</v>
      </c>
      <c r="O145" s="8">
        <f t="shared" si="0"/>
        <v>20534936100</v>
      </c>
    </row>
    <row r="146" spans="1:15" ht="15.75" customHeight="1">
      <c r="A146" s="4" t="s">
        <v>15</v>
      </c>
      <c r="B146" s="4">
        <v>2014</v>
      </c>
      <c r="C146" s="4" t="s">
        <v>16</v>
      </c>
      <c r="D146" s="4">
        <v>0.5</v>
      </c>
      <c r="E146" s="4">
        <v>0.4</v>
      </c>
      <c r="F146" s="4">
        <v>0.25</v>
      </c>
      <c r="G146" s="4">
        <v>0.71</v>
      </c>
      <c r="H146" s="4">
        <v>0.55000000000000004</v>
      </c>
      <c r="I146" s="4">
        <v>-0.58069999999999999</v>
      </c>
      <c r="J146" s="4">
        <v>76.158609760000004</v>
      </c>
      <c r="K146" s="5">
        <v>529726000000</v>
      </c>
      <c r="L146" s="4">
        <v>8.3960000000000008</v>
      </c>
      <c r="M146" s="4">
        <v>2.2928450900000001</v>
      </c>
      <c r="N146" s="4">
        <v>4.17</v>
      </c>
      <c r="O146" s="8">
        <f t="shared" si="0"/>
        <v>22089574200</v>
      </c>
    </row>
    <row r="147" spans="1:15" ht="15.75" customHeight="1">
      <c r="A147" s="4" t="s">
        <v>19</v>
      </c>
      <c r="B147" s="4">
        <v>2014</v>
      </c>
      <c r="C147" s="4" t="s">
        <v>20</v>
      </c>
      <c r="D147" s="4">
        <v>0.42</v>
      </c>
      <c r="E147" s="4">
        <v>0</v>
      </c>
      <c r="F147" s="4">
        <v>0.4</v>
      </c>
      <c r="G147" s="4">
        <v>0.5</v>
      </c>
      <c r="H147" s="4">
        <v>0.41</v>
      </c>
      <c r="I147" s="4">
        <v>-0.63929999999999998</v>
      </c>
      <c r="J147" s="4">
        <v>68.343999999999994</v>
      </c>
      <c r="K147" s="4">
        <v>32996237337</v>
      </c>
      <c r="L147" s="4">
        <v>31.893000000000001</v>
      </c>
      <c r="M147" s="4">
        <v>3.2938449379999999</v>
      </c>
      <c r="N147" s="4">
        <v>16.61</v>
      </c>
      <c r="O147" s="8">
        <f t="shared" si="0"/>
        <v>5480675021.6757002</v>
      </c>
    </row>
    <row r="148" spans="1:15" ht="15.75" customHeight="1">
      <c r="A148" s="4" t="s">
        <v>21</v>
      </c>
      <c r="B148" s="4">
        <v>2014</v>
      </c>
      <c r="C148" s="4" t="s">
        <v>22</v>
      </c>
      <c r="D148" s="4">
        <v>0.63</v>
      </c>
      <c r="E148" s="4">
        <v>0.5</v>
      </c>
      <c r="F148" s="4">
        <v>0.4</v>
      </c>
      <c r="G148" s="4">
        <v>0.88</v>
      </c>
      <c r="H148" s="4">
        <v>0.69</v>
      </c>
      <c r="I148" s="4">
        <v>-0.37969999999999998</v>
      </c>
      <c r="J148" s="4">
        <v>74.401878049999993</v>
      </c>
      <c r="K148" s="5">
        <v>2417050000000</v>
      </c>
      <c r="L148" s="4">
        <v>14.567</v>
      </c>
      <c r="M148" s="4">
        <v>3.5531584129999998</v>
      </c>
      <c r="N148" s="4">
        <v>1.69</v>
      </c>
      <c r="O148" s="8">
        <f t="shared" si="0"/>
        <v>40848144999.999992</v>
      </c>
    </row>
    <row r="149" spans="1:15" ht="15.75" customHeight="1">
      <c r="A149" s="4" t="s">
        <v>24</v>
      </c>
      <c r="B149" s="4">
        <v>2014</v>
      </c>
      <c r="C149" s="4" t="s">
        <v>25</v>
      </c>
      <c r="D149" s="4">
        <v>0.31</v>
      </c>
      <c r="E149" s="4">
        <v>0.67</v>
      </c>
      <c r="F149" s="4">
        <v>0.5</v>
      </c>
      <c r="G149" s="4">
        <v>0.75</v>
      </c>
      <c r="H149" s="4">
        <v>0.55000000000000004</v>
      </c>
      <c r="I149" s="4">
        <v>1.4787999999999999</v>
      </c>
      <c r="J149" s="4">
        <v>81.496195119999996</v>
      </c>
      <c r="K149" s="5">
        <v>258733000000</v>
      </c>
      <c r="L149" s="4">
        <v>10.644</v>
      </c>
      <c r="M149" s="4">
        <v>5.2127880199999996</v>
      </c>
      <c r="N149" s="4">
        <v>3.82</v>
      </c>
      <c r="O149" s="8">
        <f t="shared" si="0"/>
        <v>9883600600</v>
      </c>
    </row>
    <row r="150" spans="1:15" ht="15.75" customHeight="1">
      <c r="A150" s="4" t="s">
        <v>26</v>
      </c>
      <c r="B150" s="4">
        <v>2014</v>
      </c>
      <c r="C150" s="4" t="s">
        <v>27</v>
      </c>
      <c r="D150" s="4">
        <v>0.67</v>
      </c>
      <c r="E150" s="4">
        <v>0.67</v>
      </c>
      <c r="F150" s="4">
        <v>0.75</v>
      </c>
      <c r="G150" s="4">
        <v>0.75</v>
      </c>
      <c r="H150" s="4">
        <v>0.77</v>
      </c>
      <c r="I150" s="4">
        <v>-0.39439999999999997</v>
      </c>
      <c r="J150" s="4">
        <v>73.993146339999996</v>
      </c>
      <c r="K150" s="5">
        <v>378416000000</v>
      </c>
      <c r="L150" s="4">
        <v>23.838999999999999</v>
      </c>
      <c r="M150" s="4">
        <v>2.841077308</v>
      </c>
      <c r="N150" s="4">
        <v>3</v>
      </c>
      <c r="O150" s="8">
        <f t="shared" si="0"/>
        <v>11352480000</v>
      </c>
    </row>
    <row r="151" spans="1:15" ht="15.75" customHeight="1">
      <c r="A151" s="4" t="s">
        <v>28</v>
      </c>
      <c r="B151" s="4">
        <v>2014</v>
      </c>
      <c r="C151" s="4" t="s">
        <v>29</v>
      </c>
      <c r="D151" s="4">
        <v>0.86</v>
      </c>
      <c r="E151" s="4">
        <v>0.2</v>
      </c>
      <c r="F151" s="4">
        <v>0.4</v>
      </c>
      <c r="G151" s="4">
        <v>0.71</v>
      </c>
      <c r="H151" s="4">
        <v>0.71</v>
      </c>
      <c r="I151" s="4">
        <v>0.73009999999999997</v>
      </c>
      <c r="J151" s="4">
        <v>79.402707320000005</v>
      </c>
      <c r="K151" s="4">
        <v>50167623290</v>
      </c>
      <c r="L151" s="4">
        <v>24.085000000000001</v>
      </c>
      <c r="M151" s="4">
        <v>5.0397747759999998</v>
      </c>
      <c r="N151" s="4">
        <v>1.72</v>
      </c>
      <c r="O151" s="8">
        <f t="shared" si="0"/>
        <v>862883120.58800006</v>
      </c>
    </row>
    <row r="152" spans="1:15" ht="15.75" customHeight="1">
      <c r="A152" s="4" t="s">
        <v>30</v>
      </c>
      <c r="B152" s="4">
        <v>2014</v>
      </c>
      <c r="C152" s="4" t="s">
        <v>31</v>
      </c>
      <c r="D152" s="4">
        <v>0.25</v>
      </c>
      <c r="E152" s="4">
        <v>0.33</v>
      </c>
      <c r="F152" s="4">
        <v>0.4</v>
      </c>
      <c r="G152" s="4">
        <v>0.14000000000000001</v>
      </c>
      <c r="H152" s="4">
        <v>0.28999999999999998</v>
      </c>
      <c r="I152" s="4">
        <v>-0.79010000000000002</v>
      </c>
      <c r="J152" s="4">
        <v>73.500024389999993</v>
      </c>
      <c r="K152" s="4">
        <v>65231032303</v>
      </c>
      <c r="L152" s="4">
        <v>21.939</v>
      </c>
      <c r="M152" s="4">
        <v>2.4864115010000001</v>
      </c>
      <c r="N152" s="4">
        <v>2.69</v>
      </c>
      <c r="O152" s="8">
        <f t="shared" si="0"/>
        <v>1754714768.9507</v>
      </c>
    </row>
    <row r="153" spans="1:15" ht="15.75" customHeight="1">
      <c r="A153" s="4" t="s">
        <v>32</v>
      </c>
      <c r="B153" s="4">
        <v>2014</v>
      </c>
      <c r="C153" s="4" t="s">
        <v>33</v>
      </c>
      <c r="D153" s="4">
        <v>0.81</v>
      </c>
      <c r="E153" s="4">
        <v>0.6</v>
      </c>
      <c r="F153" s="4">
        <v>0.75</v>
      </c>
      <c r="G153" s="4">
        <v>0.86</v>
      </c>
      <c r="H153" s="4">
        <v>0.86</v>
      </c>
      <c r="I153" s="4">
        <v>-0.81659999999999999</v>
      </c>
      <c r="J153" s="4">
        <v>75.872487800000002</v>
      </c>
      <c r="K153" s="5">
        <v>102292000000</v>
      </c>
      <c r="L153" s="4">
        <v>36.484000000000002</v>
      </c>
      <c r="M153" s="4" t="s">
        <v>52</v>
      </c>
      <c r="N153" s="4">
        <v>11.55</v>
      </c>
      <c r="O153" s="8">
        <f t="shared" si="0"/>
        <v>11814726000</v>
      </c>
    </row>
    <row r="154" spans="1:15" ht="15.75" customHeight="1">
      <c r="A154" s="4" t="s">
        <v>34</v>
      </c>
      <c r="B154" s="4">
        <v>2014</v>
      </c>
      <c r="C154" s="4" t="s">
        <v>35</v>
      </c>
      <c r="D154" s="4">
        <v>0.53</v>
      </c>
      <c r="E154" s="4">
        <v>0.5</v>
      </c>
      <c r="F154" s="4">
        <v>0.5</v>
      </c>
      <c r="G154" s="4">
        <v>0.5</v>
      </c>
      <c r="H154" s="4">
        <v>0.56999999999999995</v>
      </c>
      <c r="I154" s="4">
        <v>-0.70089999999999997</v>
      </c>
      <c r="J154" s="4">
        <v>71.722414630000003</v>
      </c>
      <c r="K154" s="4">
        <v>58722087392</v>
      </c>
      <c r="L154" s="4">
        <v>48.884999999999998</v>
      </c>
      <c r="M154" s="4">
        <v>2.994130782</v>
      </c>
      <c r="N154" s="4">
        <v>2.94</v>
      </c>
      <c r="O154" s="8">
        <f t="shared" si="0"/>
        <v>1726429369.3248</v>
      </c>
    </row>
    <row r="155" spans="1:15" ht="15.75" customHeight="1">
      <c r="A155" s="4" t="s">
        <v>36</v>
      </c>
      <c r="B155" s="4">
        <v>2014</v>
      </c>
      <c r="C155" s="4" t="s">
        <v>37</v>
      </c>
      <c r="D155" s="4">
        <v>0.6</v>
      </c>
      <c r="E155" s="4">
        <v>0.5</v>
      </c>
      <c r="F155" s="4">
        <v>0.4</v>
      </c>
      <c r="G155" s="4">
        <v>0.5</v>
      </c>
      <c r="H155" s="4">
        <v>0.57999999999999996</v>
      </c>
      <c r="I155" s="4">
        <v>-0.78739999999999999</v>
      </c>
      <c r="J155" s="4">
        <v>73.135707319999995</v>
      </c>
      <c r="K155" s="4">
        <v>19380958759</v>
      </c>
      <c r="L155" s="4">
        <v>45.863</v>
      </c>
      <c r="M155" s="4">
        <v>2.8283542979999998</v>
      </c>
      <c r="N155" s="4">
        <v>5.19</v>
      </c>
      <c r="O155" s="8">
        <f t="shared" si="0"/>
        <v>1005871759.5921</v>
      </c>
    </row>
    <row r="156" spans="1:15" ht="15.75" customHeight="1">
      <c r="A156" s="4" t="s">
        <v>38</v>
      </c>
      <c r="B156" s="4">
        <v>2014</v>
      </c>
      <c r="C156" s="4" t="s">
        <v>39</v>
      </c>
      <c r="D156" s="4">
        <v>0.75</v>
      </c>
      <c r="E156" s="4">
        <v>0.6</v>
      </c>
      <c r="F156" s="4">
        <v>0.6</v>
      </c>
      <c r="G156" s="4">
        <v>0.88</v>
      </c>
      <c r="H156" s="4">
        <v>0.81</v>
      </c>
      <c r="I156" s="4">
        <v>-0.73129999999999995</v>
      </c>
      <c r="J156" s="4">
        <v>76.721853659999994</v>
      </c>
      <c r="K156" s="5">
        <v>1298180000000</v>
      </c>
      <c r="L156" s="4">
        <v>21.029</v>
      </c>
      <c r="M156" s="4">
        <v>3.1979045510000002</v>
      </c>
      <c r="N156" s="4">
        <v>2.9</v>
      </c>
      <c r="O156" s="8">
        <f t="shared" si="0"/>
        <v>37647220000</v>
      </c>
    </row>
    <row r="157" spans="1:15" ht="15.75" customHeight="1">
      <c r="A157" s="4" t="s">
        <v>40</v>
      </c>
      <c r="B157" s="4">
        <v>2014</v>
      </c>
      <c r="C157" s="4" t="s">
        <v>41</v>
      </c>
      <c r="D157" s="4">
        <v>0.13</v>
      </c>
      <c r="E157" s="4">
        <v>0.5</v>
      </c>
      <c r="F157" s="4">
        <v>0.4</v>
      </c>
      <c r="G157" s="4">
        <v>0.38</v>
      </c>
      <c r="H157" s="4">
        <v>0.32</v>
      </c>
      <c r="I157" s="4">
        <v>-0.88639999999999997</v>
      </c>
      <c r="J157" s="4">
        <v>74.810146340000003</v>
      </c>
      <c r="K157" s="4">
        <v>11790221756</v>
      </c>
      <c r="L157" s="4">
        <v>41.540999999999997</v>
      </c>
      <c r="M157" s="4">
        <v>2.2517110040000001</v>
      </c>
      <c r="N157" s="4">
        <v>4.04</v>
      </c>
      <c r="O157" s="8">
        <f t="shared" si="0"/>
        <v>476324958.94239998</v>
      </c>
    </row>
    <row r="158" spans="1:15" ht="15.75" customHeight="1">
      <c r="A158" s="4" t="s">
        <v>42</v>
      </c>
      <c r="B158" s="4">
        <v>2014</v>
      </c>
      <c r="C158" s="4" t="s">
        <v>43</v>
      </c>
      <c r="D158" s="4">
        <v>0.47</v>
      </c>
      <c r="E158" s="4">
        <v>0.4</v>
      </c>
      <c r="F158" s="4">
        <v>0.4</v>
      </c>
      <c r="G158" s="4">
        <v>0.33</v>
      </c>
      <c r="H158" s="4">
        <v>0.48</v>
      </c>
      <c r="I158" s="4">
        <v>-0.35470000000000002</v>
      </c>
      <c r="J158" s="4">
        <v>77.595146339999999</v>
      </c>
      <c r="K158" s="4">
        <v>49165773079</v>
      </c>
      <c r="L158" s="4">
        <v>33.707999999999998</v>
      </c>
      <c r="M158" s="4">
        <v>2.707883475</v>
      </c>
      <c r="N158" s="4">
        <v>6.83</v>
      </c>
      <c r="O158" s="8">
        <f t="shared" si="0"/>
        <v>3358022301.2957001</v>
      </c>
    </row>
    <row r="159" spans="1:15" ht="15.75" customHeight="1">
      <c r="A159" s="4" t="s">
        <v>44</v>
      </c>
      <c r="B159" s="4">
        <v>2014</v>
      </c>
      <c r="C159" s="4" t="s">
        <v>45</v>
      </c>
      <c r="D159" s="4">
        <v>0.53</v>
      </c>
      <c r="E159" s="4">
        <v>0.17</v>
      </c>
      <c r="F159" s="4">
        <v>0.4</v>
      </c>
      <c r="G159" s="4">
        <v>0.63</v>
      </c>
      <c r="H159" s="4">
        <v>0.52</v>
      </c>
      <c r="I159" s="4">
        <v>-0.59189999999999998</v>
      </c>
      <c r="J159" s="4">
        <v>74.525536590000002</v>
      </c>
      <c r="K159" s="5">
        <v>201021000000</v>
      </c>
      <c r="L159" s="4">
        <v>21.715</v>
      </c>
      <c r="M159" s="4">
        <v>2.4704524540000001</v>
      </c>
      <c r="N159" s="4">
        <v>4.84</v>
      </c>
      <c r="O159" s="8">
        <f t="shared" si="0"/>
        <v>9729416400</v>
      </c>
    </row>
    <row r="160" spans="1:15" ht="15.75" customHeight="1">
      <c r="A160" s="4" t="s">
        <v>46</v>
      </c>
      <c r="B160" s="4">
        <v>2014</v>
      </c>
      <c r="C160" s="4" t="s">
        <v>47</v>
      </c>
      <c r="D160" s="4">
        <v>0.1</v>
      </c>
      <c r="E160" s="4">
        <v>0</v>
      </c>
      <c r="F160" s="4">
        <v>0</v>
      </c>
      <c r="G160" s="4">
        <v>0</v>
      </c>
      <c r="H160" s="4">
        <v>0.04</v>
      </c>
      <c r="I160" s="4">
        <v>-0.99780000000000002</v>
      </c>
      <c r="J160" s="4">
        <v>72.921707319999996</v>
      </c>
      <c r="K160" s="4">
        <v>30881166852</v>
      </c>
      <c r="L160" s="4">
        <v>40.584000000000003</v>
      </c>
      <c r="M160" s="4">
        <v>1.6485011110000001</v>
      </c>
      <c r="N160" s="4">
        <v>3.65</v>
      </c>
      <c r="O160" s="8">
        <f t="shared" si="0"/>
        <v>1127162590.0979998</v>
      </c>
    </row>
    <row r="161" spans="1:15" ht="15.75" customHeight="1">
      <c r="A161" s="4" t="s">
        <v>48</v>
      </c>
      <c r="B161" s="4">
        <v>2014</v>
      </c>
      <c r="C161" s="4" t="s">
        <v>49</v>
      </c>
      <c r="D161" s="4">
        <v>0</v>
      </c>
      <c r="E161" s="4">
        <v>0.5</v>
      </c>
      <c r="F161" s="4">
        <v>0.4</v>
      </c>
      <c r="G161" s="4">
        <v>0</v>
      </c>
      <c r="H161" s="4">
        <v>0.19</v>
      </c>
      <c r="I161" s="4">
        <v>-0.39240000000000003</v>
      </c>
      <c r="J161" s="4">
        <v>72.754560979999994</v>
      </c>
      <c r="K161" s="4">
        <v>25054200000</v>
      </c>
      <c r="L161" s="4">
        <v>33.744999999999997</v>
      </c>
      <c r="M161" s="4">
        <v>3.6138870019999998</v>
      </c>
      <c r="N161" s="4">
        <v>2.77</v>
      </c>
      <c r="O161" s="8">
        <f t="shared" si="0"/>
        <v>694001340</v>
      </c>
    </row>
    <row r="162" spans="1:15" ht="15.75" customHeight="1">
      <c r="A162" s="4" t="s">
        <v>50</v>
      </c>
      <c r="B162" s="4">
        <v>2014</v>
      </c>
      <c r="C162" s="4" t="s">
        <v>51</v>
      </c>
      <c r="D162" s="4">
        <v>0.66666666699999999</v>
      </c>
      <c r="E162" s="4">
        <v>0.5</v>
      </c>
      <c r="F162" s="4">
        <v>0.4</v>
      </c>
      <c r="G162" s="4">
        <v>0.875</v>
      </c>
      <c r="H162" s="4">
        <v>0.70967741900000003</v>
      </c>
      <c r="I162" s="4">
        <v>1.3513999999999999</v>
      </c>
      <c r="J162" s="4">
        <v>76.986146340000005</v>
      </c>
      <c r="K162" s="4">
        <v>57235766825</v>
      </c>
      <c r="L162" s="4">
        <v>4.8479999999999999</v>
      </c>
      <c r="M162" s="4">
        <v>5.61423922</v>
      </c>
      <c r="N162" s="4">
        <v>1.39</v>
      </c>
      <c r="O162" s="8">
        <f t="shared" si="0"/>
        <v>795577158.86749995</v>
      </c>
    </row>
    <row r="163" spans="1:15" ht="15.75" customHeight="1">
      <c r="A163" s="4" t="s">
        <v>53</v>
      </c>
      <c r="B163" s="4">
        <v>2014</v>
      </c>
      <c r="C163" s="4" t="s">
        <v>54</v>
      </c>
      <c r="D163" s="4">
        <v>0.4375</v>
      </c>
      <c r="E163" s="4">
        <v>0.16666666699999999</v>
      </c>
      <c r="F163" s="4">
        <v>0.2</v>
      </c>
      <c r="G163" s="4">
        <v>0.71428571399999996</v>
      </c>
      <c r="H163" s="4">
        <v>0.45161290300000001</v>
      </c>
      <c r="I163" s="4">
        <v>-1.3806</v>
      </c>
      <c r="J163" s="4">
        <v>74.236195120000005</v>
      </c>
      <c r="K163" s="4" t="s">
        <v>52</v>
      </c>
      <c r="L163" s="4">
        <v>11.058999999999999</v>
      </c>
      <c r="M163" s="4">
        <v>1.1152371299999999</v>
      </c>
      <c r="N163" s="4">
        <v>6.14</v>
      </c>
      <c r="O163" s="8" t="e">
        <f t="shared" si="0"/>
        <v>#VALUE!</v>
      </c>
    </row>
    <row r="164" spans="1:15" ht="15.75" customHeight="1">
      <c r="A164" s="4" t="s">
        <v>15</v>
      </c>
      <c r="B164" s="4">
        <v>2015</v>
      </c>
      <c r="C164" s="4" t="s">
        <v>16</v>
      </c>
      <c r="D164" s="4">
        <v>0.5</v>
      </c>
      <c r="E164" s="4">
        <v>0.4</v>
      </c>
      <c r="F164" s="4">
        <v>0.25</v>
      </c>
      <c r="G164" s="4">
        <v>0.71</v>
      </c>
      <c r="H164" s="4">
        <v>0.55000000000000004</v>
      </c>
      <c r="I164" s="4">
        <v>-0.58689999999999998</v>
      </c>
      <c r="J164" s="4" t="s">
        <v>52</v>
      </c>
      <c r="K164" s="5">
        <v>583169000000</v>
      </c>
      <c r="L164" s="4">
        <v>8.2490000000000006</v>
      </c>
      <c r="M164" s="4">
        <v>2.4380000540000002</v>
      </c>
      <c r="N164" s="4">
        <v>2.74</v>
      </c>
      <c r="O164" s="8">
        <f t="shared" si="0"/>
        <v>15978830600</v>
      </c>
    </row>
    <row r="165" spans="1:15" ht="15.75" customHeight="1">
      <c r="A165" s="4" t="s">
        <v>19</v>
      </c>
      <c r="B165" s="4">
        <v>2015</v>
      </c>
      <c r="C165" s="4" t="s">
        <v>20</v>
      </c>
      <c r="D165" s="4">
        <v>0.42</v>
      </c>
      <c r="E165" s="4">
        <v>0</v>
      </c>
      <c r="F165" s="4">
        <v>0.4</v>
      </c>
      <c r="G165" s="4">
        <v>0.5</v>
      </c>
      <c r="H165" s="4">
        <v>0.41</v>
      </c>
      <c r="I165" s="4">
        <v>-0.68340000000000001</v>
      </c>
      <c r="J165" s="4" t="s">
        <v>52</v>
      </c>
      <c r="K165" s="4">
        <v>32997684515</v>
      </c>
      <c r="L165" s="4">
        <v>31.488</v>
      </c>
      <c r="M165" s="4">
        <v>2.5614255109999999</v>
      </c>
      <c r="N165" s="4">
        <v>13.75</v>
      </c>
      <c r="O165" s="8">
        <f t="shared" si="0"/>
        <v>4537181620.8125</v>
      </c>
    </row>
    <row r="166" spans="1:15" ht="15.75" customHeight="1">
      <c r="A166" s="4" t="s">
        <v>21</v>
      </c>
      <c r="B166" s="4">
        <v>2015</v>
      </c>
      <c r="C166" s="4" t="s">
        <v>22</v>
      </c>
      <c r="D166" s="4">
        <v>0.63</v>
      </c>
      <c r="E166" s="4">
        <v>0.67</v>
      </c>
      <c r="F166" s="4">
        <v>0.4</v>
      </c>
      <c r="G166" s="4">
        <v>0.88</v>
      </c>
      <c r="H166" s="4">
        <v>0.72</v>
      </c>
      <c r="I166" s="4">
        <v>-0.43269999999999997</v>
      </c>
      <c r="J166" s="4" t="s">
        <v>52</v>
      </c>
      <c r="K166" s="5">
        <v>1774720000000</v>
      </c>
      <c r="L166" s="4">
        <v>14.313000000000001</v>
      </c>
      <c r="M166" s="4">
        <v>3.3804923869999999</v>
      </c>
      <c r="N166" s="4">
        <v>1.97</v>
      </c>
      <c r="O166" s="8">
        <f t="shared" si="0"/>
        <v>34961984000</v>
      </c>
    </row>
    <row r="167" spans="1:15" ht="15.75" customHeight="1">
      <c r="A167" s="4" t="s">
        <v>24</v>
      </c>
      <c r="B167" s="4">
        <v>2015</v>
      </c>
      <c r="C167" s="4" t="s">
        <v>25</v>
      </c>
      <c r="D167" s="4">
        <v>0.31</v>
      </c>
      <c r="E167" s="4">
        <v>0.67</v>
      </c>
      <c r="F167" s="4">
        <v>0.5</v>
      </c>
      <c r="G167" s="4">
        <v>0.75</v>
      </c>
      <c r="H167" s="4">
        <v>0.55000000000000004</v>
      </c>
      <c r="I167" s="4">
        <v>1.2587999999999999</v>
      </c>
      <c r="J167" s="4" t="s">
        <v>52</v>
      </c>
      <c r="K167" s="5">
        <v>240796000000</v>
      </c>
      <c r="L167" s="4">
        <v>10.47</v>
      </c>
      <c r="M167" s="4">
        <v>5.0324128249999998</v>
      </c>
      <c r="N167" s="4">
        <v>4.29</v>
      </c>
      <c r="O167" s="8">
        <f t="shared" si="0"/>
        <v>10330148400</v>
      </c>
    </row>
    <row r="168" spans="1:15" ht="15.75" customHeight="1">
      <c r="A168" s="4" t="s">
        <v>26</v>
      </c>
      <c r="B168" s="4">
        <v>2015</v>
      </c>
      <c r="C168" s="4" t="s">
        <v>27</v>
      </c>
      <c r="D168" s="4">
        <v>0.67</v>
      </c>
      <c r="E168" s="4">
        <v>0.67</v>
      </c>
      <c r="F168" s="4">
        <v>0.75</v>
      </c>
      <c r="G168" s="4">
        <v>0.75</v>
      </c>
      <c r="H168" s="4">
        <v>0.77</v>
      </c>
      <c r="I168" s="4">
        <v>-0.29260000000000003</v>
      </c>
      <c r="J168" s="4" t="s">
        <v>52</v>
      </c>
      <c r="K168" s="5">
        <v>292080000000</v>
      </c>
      <c r="L168" s="4">
        <v>23.564</v>
      </c>
      <c r="M168" s="4">
        <v>2.6909090880000002</v>
      </c>
      <c r="N168" s="4">
        <v>3</v>
      </c>
      <c r="O168" s="8">
        <f t="shared" si="0"/>
        <v>8762400000</v>
      </c>
    </row>
    <row r="169" spans="1:15" ht="15.75" customHeight="1">
      <c r="A169" s="4" t="s">
        <v>28</v>
      </c>
      <c r="B169" s="4">
        <v>2015</v>
      </c>
      <c r="C169" s="4" t="s">
        <v>29</v>
      </c>
      <c r="D169" s="4">
        <v>0.86</v>
      </c>
      <c r="E169" s="4">
        <v>0.2</v>
      </c>
      <c r="F169" s="4">
        <v>0.4</v>
      </c>
      <c r="G169" s="4">
        <v>0.71</v>
      </c>
      <c r="H169" s="4">
        <v>0.71</v>
      </c>
      <c r="I169" s="4">
        <v>0.70730000000000004</v>
      </c>
      <c r="J169" s="4" t="s">
        <v>52</v>
      </c>
      <c r="K169" s="4">
        <v>54136834091</v>
      </c>
      <c r="L169" s="4">
        <v>23.178999999999998</v>
      </c>
      <c r="M169" s="4">
        <v>5.0770333259999996</v>
      </c>
      <c r="N169" s="4">
        <v>1.82</v>
      </c>
      <c r="O169" s="8">
        <f t="shared" si="0"/>
        <v>985290380.4562</v>
      </c>
    </row>
    <row r="170" spans="1:15" ht="15.75" customHeight="1">
      <c r="A170" s="4" t="s">
        <v>30</v>
      </c>
      <c r="B170" s="4">
        <v>2015</v>
      </c>
      <c r="C170" s="4" t="s">
        <v>31</v>
      </c>
      <c r="D170" s="4">
        <v>0.25</v>
      </c>
      <c r="E170" s="4">
        <v>0.33</v>
      </c>
      <c r="F170" s="4">
        <v>0.4</v>
      </c>
      <c r="G170" s="4">
        <v>0.14000000000000001</v>
      </c>
      <c r="H170" s="4">
        <v>0.28999999999999998</v>
      </c>
      <c r="I170" s="4">
        <v>-0.76959999999999995</v>
      </c>
      <c r="J170" s="4" t="s">
        <v>52</v>
      </c>
      <c r="K170" s="4">
        <v>68102618092</v>
      </c>
      <c r="L170" s="4">
        <v>21.02</v>
      </c>
      <c r="M170" s="4">
        <v>2.5913110810000002</v>
      </c>
      <c r="N170" s="4">
        <v>2.81</v>
      </c>
      <c r="O170" s="8">
        <f t="shared" si="0"/>
        <v>1913683568.3852</v>
      </c>
    </row>
    <row r="171" spans="1:15" ht="15.75" customHeight="1">
      <c r="A171" s="4" t="s">
        <v>32</v>
      </c>
      <c r="B171" s="4">
        <v>2015</v>
      </c>
      <c r="C171" s="4" t="s">
        <v>33</v>
      </c>
      <c r="D171" s="4">
        <v>0.81</v>
      </c>
      <c r="E171" s="4">
        <v>0.6</v>
      </c>
      <c r="F171" s="4">
        <v>0.75</v>
      </c>
      <c r="G171" s="4">
        <v>0.86</v>
      </c>
      <c r="H171" s="4">
        <v>0.86</v>
      </c>
      <c r="I171" s="4">
        <v>-0.65400000000000003</v>
      </c>
      <c r="J171" s="4" t="s">
        <v>52</v>
      </c>
      <c r="K171" s="5">
        <v>100177000000</v>
      </c>
      <c r="L171" s="4">
        <v>36.258000000000003</v>
      </c>
      <c r="M171" s="4">
        <v>2.1052632330000001</v>
      </c>
      <c r="N171" s="4">
        <v>9.65</v>
      </c>
      <c r="O171" s="8">
        <f t="shared" si="0"/>
        <v>9667080500</v>
      </c>
    </row>
    <row r="172" spans="1:15" ht="15.75" customHeight="1">
      <c r="A172" s="4" t="s">
        <v>34</v>
      </c>
      <c r="B172" s="4">
        <v>2015</v>
      </c>
      <c r="C172" s="4" t="s">
        <v>35</v>
      </c>
      <c r="D172" s="4">
        <v>0.53</v>
      </c>
      <c r="E172" s="4">
        <v>0.5</v>
      </c>
      <c r="F172" s="4">
        <v>0.5</v>
      </c>
      <c r="G172" s="4">
        <v>0.5</v>
      </c>
      <c r="H172" s="4">
        <v>0.56999999999999995</v>
      </c>
      <c r="I172" s="4">
        <v>-0.71120000000000005</v>
      </c>
      <c r="J172" s="4" t="s">
        <v>52</v>
      </c>
      <c r="K172" s="4">
        <v>63794152886</v>
      </c>
      <c r="L172" s="4">
        <v>48.429000000000002</v>
      </c>
      <c r="M172" s="4">
        <v>2.9817047909999999</v>
      </c>
      <c r="N172" s="4">
        <v>2.1800000000000002</v>
      </c>
      <c r="O172" s="8">
        <f t="shared" si="0"/>
        <v>1390712532.9147999</v>
      </c>
    </row>
    <row r="173" spans="1:15" ht="15.75" customHeight="1">
      <c r="A173" s="4" t="s">
        <v>36</v>
      </c>
      <c r="B173" s="4">
        <v>2015</v>
      </c>
      <c r="C173" s="4" t="s">
        <v>37</v>
      </c>
      <c r="D173" s="4">
        <v>0.6</v>
      </c>
      <c r="E173" s="4">
        <v>0.5</v>
      </c>
      <c r="F173" s="4">
        <v>0.4</v>
      </c>
      <c r="G173" s="4">
        <v>0.5</v>
      </c>
      <c r="H173" s="4">
        <v>0.57999999999999996</v>
      </c>
      <c r="I173" s="4">
        <v>-0.56689999999999996</v>
      </c>
      <c r="J173" s="4" t="s">
        <v>52</v>
      </c>
      <c r="K173" s="4">
        <v>20420967149</v>
      </c>
      <c r="L173" s="4">
        <v>45.27</v>
      </c>
      <c r="M173" s="4">
        <v>3.3415355459999998</v>
      </c>
      <c r="N173" s="4">
        <v>4.74</v>
      </c>
      <c r="O173" s="8">
        <f t="shared" si="0"/>
        <v>967953842.86260009</v>
      </c>
    </row>
    <row r="174" spans="1:15" ht="15.75" customHeight="1">
      <c r="A174" s="4" t="s">
        <v>38</v>
      </c>
      <c r="B174" s="4">
        <v>2015</v>
      </c>
      <c r="C174" s="4" t="s">
        <v>39</v>
      </c>
      <c r="D174" s="4">
        <v>0.75</v>
      </c>
      <c r="E174" s="4">
        <v>0.6</v>
      </c>
      <c r="F174" s="4">
        <v>0.6</v>
      </c>
      <c r="G174" s="4">
        <v>0.88</v>
      </c>
      <c r="H174" s="4">
        <v>0.81</v>
      </c>
      <c r="I174" s="4">
        <v>-0.74209999999999998</v>
      </c>
      <c r="J174" s="4" t="s">
        <v>52</v>
      </c>
      <c r="K174" s="5">
        <v>1143790000000</v>
      </c>
      <c r="L174" s="4">
        <v>20.754000000000001</v>
      </c>
      <c r="M174" s="4">
        <v>3.174230562</v>
      </c>
      <c r="N174" s="4">
        <v>3.3</v>
      </c>
      <c r="O174" s="8">
        <f t="shared" si="0"/>
        <v>37745070000</v>
      </c>
    </row>
    <row r="175" spans="1:15" ht="15.75" customHeight="1">
      <c r="A175" s="4" t="s">
        <v>40</v>
      </c>
      <c r="B175" s="4">
        <v>2015</v>
      </c>
      <c r="C175" s="4" t="s">
        <v>41</v>
      </c>
      <c r="D175" s="4">
        <v>0.13</v>
      </c>
      <c r="E175" s="4">
        <v>0.5</v>
      </c>
      <c r="F175" s="4">
        <v>0.4</v>
      </c>
      <c r="G175" s="4">
        <v>0.38</v>
      </c>
      <c r="H175" s="4">
        <v>0.32</v>
      </c>
      <c r="I175" s="4">
        <v>-0.87429999999999997</v>
      </c>
      <c r="J175" s="4" t="s">
        <v>52</v>
      </c>
      <c r="K175" s="4">
        <v>12692562187</v>
      </c>
      <c r="L175" s="4">
        <v>41.220999999999997</v>
      </c>
      <c r="M175" s="4">
        <v>1.6786904810000001</v>
      </c>
      <c r="N175" s="4">
        <v>4.51</v>
      </c>
      <c r="O175" s="8">
        <f t="shared" si="0"/>
        <v>572434554.63370001</v>
      </c>
    </row>
    <row r="176" spans="1:15" ht="15.75" customHeight="1">
      <c r="A176" s="4" t="s">
        <v>42</v>
      </c>
      <c r="B176" s="4">
        <v>2015</v>
      </c>
      <c r="C176" s="4" t="s">
        <v>43</v>
      </c>
      <c r="D176" s="4">
        <v>0.47</v>
      </c>
      <c r="E176" s="4">
        <v>0.4</v>
      </c>
      <c r="F176" s="4">
        <v>0.4</v>
      </c>
      <c r="G176" s="4">
        <v>0.33</v>
      </c>
      <c r="H176" s="4">
        <v>0.48</v>
      </c>
      <c r="I176" s="4">
        <v>-0.34320000000000001</v>
      </c>
      <c r="J176" s="4" t="s">
        <v>52</v>
      </c>
      <c r="K176" s="4">
        <v>52132289747</v>
      </c>
      <c r="L176" s="4">
        <v>33.408000000000001</v>
      </c>
      <c r="M176" s="4">
        <v>2.6496941980000002</v>
      </c>
      <c r="N176" s="4">
        <v>6.25</v>
      </c>
      <c r="O176" s="8">
        <f t="shared" si="0"/>
        <v>3258268109.1875</v>
      </c>
    </row>
    <row r="177" spans="1:15" ht="15.75" customHeight="1">
      <c r="A177" s="4" t="s">
        <v>44</v>
      </c>
      <c r="B177" s="4">
        <v>2015</v>
      </c>
      <c r="C177" s="4" t="s">
        <v>45</v>
      </c>
      <c r="D177" s="4">
        <v>0.73</v>
      </c>
      <c r="E177" s="4">
        <v>0.5</v>
      </c>
      <c r="F177" s="4">
        <v>0.4</v>
      </c>
      <c r="G177" s="4">
        <v>0.88</v>
      </c>
      <c r="H177" s="4">
        <v>0.74</v>
      </c>
      <c r="I177" s="4">
        <v>-0.59699999999999998</v>
      </c>
      <c r="J177" s="4" t="s">
        <v>52</v>
      </c>
      <c r="K177" s="5">
        <v>189111000000</v>
      </c>
      <c r="L177" s="4">
        <v>21.390999999999998</v>
      </c>
      <c r="M177" s="4">
        <v>2.7991115689999999</v>
      </c>
      <c r="N177" s="4">
        <v>4.87</v>
      </c>
      <c r="O177" s="8">
        <f t="shared" si="0"/>
        <v>9209705700</v>
      </c>
    </row>
    <row r="178" spans="1:15" ht="15.75" customHeight="1">
      <c r="A178" s="4" t="s">
        <v>46</v>
      </c>
      <c r="B178" s="4">
        <v>2015</v>
      </c>
      <c r="C178" s="4" t="s">
        <v>47</v>
      </c>
      <c r="D178" s="4">
        <v>0.1</v>
      </c>
      <c r="E178" s="4">
        <v>0</v>
      </c>
      <c r="F178" s="4">
        <v>0</v>
      </c>
      <c r="G178" s="4">
        <v>0</v>
      </c>
      <c r="H178" s="4">
        <v>0.04</v>
      </c>
      <c r="I178" s="4">
        <v>-0.94030000000000002</v>
      </c>
      <c r="J178" s="4" t="s">
        <v>52</v>
      </c>
      <c r="K178" s="4">
        <v>27093938619</v>
      </c>
      <c r="L178" s="4">
        <v>40.334000000000003</v>
      </c>
      <c r="M178" s="4">
        <v>1.951998959</v>
      </c>
      <c r="N178" s="4">
        <v>4.12</v>
      </c>
      <c r="O178" s="8">
        <f t="shared" si="0"/>
        <v>1116270271.1028001</v>
      </c>
    </row>
    <row r="179" spans="1:15" ht="15.75" customHeight="1">
      <c r="A179" s="4" t="s">
        <v>48</v>
      </c>
      <c r="B179" s="4">
        <v>2015</v>
      </c>
      <c r="C179" s="4" t="s">
        <v>49</v>
      </c>
      <c r="D179" s="4">
        <v>0</v>
      </c>
      <c r="E179" s="4">
        <v>0.5</v>
      </c>
      <c r="F179" s="4">
        <v>0.4</v>
      </c>
      <c r="G179" s="4">
        <v>0</v>
      </c>
      <c r="H179" s="4">
        <v>0.19</v>
      </c>
      <c r="I179" s="4">
        <v>-0.43459999999999999</v>
      </c>
      <c r="J179" s="4" t="s">
        <v>52</v>
      </c>
      <c r="K179" s="4">
        <v>25850200000</v>
      </c>
      <c r="L179" s="4">
        <v>33.274000000000001</v>
      </c>
      <c r="M179" s="4">
        <v>3.4181479069999998</v>
      </c>
      <c r="N179" s="4">
        <v>2.62</v>
      </c>
      <c r="O179" s="8">
        <f t="shared" si="0"/>
        <v>677275240</v>
      </c>
    </row>
    <row r="180" spans="1:15" ht="15.75" customHeight="1">
      <c r="A180" s="4" t="s">
        <v>50</v>
      </c>
      <c r="B180" s="4">
        <v>2015</v>
      </c>
      <c r="C180" s="4" t="s">
        <v>51</v>
      </c>
      <c r="D180" s="4">
        <v>0.66666666699999999</v>
      </c>
      <c r="E180" s="4">
        <v>0.5</v>
      </c>
      <c r="F180" s="4">
        <v>0.4</v>
      </c>
      <c r="G180" s="4">
        <v>0.875</v>
      </c>
      <c r="H180" s="4">
        <v>0.70967741900000003</v>
      </c>
      <c r="I180" s="4">
        <v>1.2982</v>
      </c>
      <c r="J180" s="4" t="s">
        <v>52</v>
      </c>
      <c r="K180" s="4">
        <v>53442697569</v>
      </c>
      <c r="L180" s="4">
        <v>4.6890000000000001</v>
      </c>
      <c r="M180" s="4">
        <v>5.6939561059999999</v>
      </c>
      <c r="N180" s="4">
        <v>1.23</v>
      </c>
      <c r="O180" s="8">
        <f t="shared" si="0"/>
        <v>657345180.09870005</v>
      </c>
    </row>
    <row r="181" spans="1:15" ht="15.75" customHeight="1">
      <c r="A181" s="4" t="s">
        <v>53</v>
      </c>
      <c r="B181" s="4">
        <v>2015</v>
      </c>
      <c r="C181" s="4" t="s">
        <v>54</v>
      </c>
      <c r="D181" s="4">
        <v>0.4375</v>
      </c>
      <c r="E181" s="4">
        <v>0.16666666699999999</v>
      </c>
      <c r="F181" s="4">
        <v>0.2</v>
      </c>
      <c r="G181" s="4">
        <v>0.71428571399999996</v>
      </c>
      <c r="H181" s="4">
        <v>0.45161290300000001</v>
      </c>
      <c r="I181" s="4">
        <v>-1.3283</v>
      </c>
      <c r="J181" s="4" t="s">
        <v>52</v>
      </c>
      <c r="K181" s="4" t="s">
        <v>52</v>
      </c>
      <c r="L181" s="4">
        <v>11.01</v>
      </c>
      <c r="M181" s="4">
        <v>1.1276863930000001</v>
      </c>
      <c r="N181" s="4">
        <v>6.14</v>
      </c>
      <c r="O181" s="8" t="e">
        <f t="shared" si="0"/>
        <v>#VALUE!</v>
      </c>
    </row>
    <row r="182" spans="1:15" ht="15.75" customHeight="1">
      <c r="O182" s="32"/>
    </row>
    <row r="183" spans="1:15" ht="15.75" customHeight="1"/>
    <row r="184" spans="1:15" ht="15.75" customHeight="1"/>
    <row r="185" spans="1:15" ht="15.75" customHeight="1"/>
    <row r="186" spans="1:15" ht="15.75" customHeight="1"/>
    <row r="187" spans="1:15" ht="15.75" customHeight="1"/>
    <row r="188" spans="1:15" ht="15.75" customHeight="1"/>
    <row r="189" spans="1:15" ht="15.75" customHeight="1"/>
    <row r="190" spans="1:15" ht="15.75" customHeight="1"/>
    <row r="191" spans="1:15" ht="15.75" customHeight="1"/>
    <row r="192" spans="1:15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N18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X1000"/>
  <sheetViews>
    <sheetView workbookViewId="0">
      <selection activeCell="T175" sqref="A2:T175"/>
    </sheetView>
  </sheetViews>
  <sheetFormatPr baseColWidth="10" defaultColWidth="17.33203125" defaultRowHeight="15" customHeight="1" x14ac:dyDescent="0"/>
  <cols>
    <col min="1" max="1" width="14.5" customWidth="1"/>
    <col min="2" max="2" width="8" customWidth="1"/>
    <col min="3" max="3" width="16" customWidth="1"/>
    <col min="4" max="4" width="8" customWidth="1"/>
    <col min="5" max="5" width="6.1640625" customWidth="1"/>
    <col min="6" max="6" width="6.33203125" customWidth="1"/>
    <col min="7" max="7" width="6.5" customWidth="1"/>
    <col min="8" max="8" width="13" customWidth="1"/>
    <col min="9" max="9" width="7.5" customWidth="1"/>
    <col min="10" max="10" width="5.33203125" customWidth="1"/>
    <col min="11" max="11" width="8.1640625" customWidth="1"/>
    <col min="12" max="12" width="14.5" customWidth="1"/>
    <col min="13" max="13" width="9.83203125" customWidth="1"/>
    <col min="14" max="14" width="6.1640625" customWidth="1"/>
    <col min="15" max="15" width="6.33203125" customWidth="1"/>
    <col min="16" max="16" width="6.5" customWidth="1"/>
    <col min="17" max="17" width="13" customWidth="1"/>
    <col min="18" max="18" width="7.83203125" customWidth="1"/>
    <col min="19" max="19" width="5.5" customWidth="1"/>
    <col min="20" max="20" width="8" customWidth="1"/>
    <col min="21" max="26" width="14.5" customWidth="1"/>
  </cols>
  <sheetData>
    <row r="1" spans="1:24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6"/>
      <c r="L1" s="6"/>
      <c r="M1" s="7" t="s">
        <v>18</v>
      </c>
      <c r="N1" s="7"/>
      <c r="O1" s="7"/>
      <c r="P1" s="7"/>
      <c r="Q1" s="7"/>
      <c r="R1" s="7"/>
      <c r="S1" s="7"/>
      <c r="T1" s="7"/>
      <c r="U1" s="6"/>
      <c r="V1" s="6"/>
      <c r="W1" s="6"/>
      <c r="X1" s="6"/>
    </row>
    <row r="2" spans="1:24" ht="15.75" customHeight="1">
      <c r="A2" s="9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10" t="s">
        <v>23</v>
      </c>
      <c r="K2" s="10" t="s">
        <v>13</v>
      </c>
      <c r="L2" s="11"/>
      <c r="M2" s="12" t="s">
        <v>3</v>
      </c>
      <c r="N2" s="12" t="s">
        <v>4</v>
      </c>
      <c r="O2" s="12" t="s">
        <v>5</v>
      </c>
      <c r="P2" s="12" t="s">
        <v>6</v>
      </c>
      <c r="Q2" s="12" t="s">
        <v>7</v>
      </c>
      <c r="R2" s="14" t="s">
        <v>8</v>
      </c>
      <c r="S2" s="14" t="s">
        <v>23</v>
      </c>
      <c r="T2" s="14" t="s">
        <v>13</v>
      </c>
      <c r="U2" s="11"/>
      <c r="V2" s="11"/>
      <c r="W2" s="11"/>
      <c r="X2" s="15"/>
    </row>
    <row r="3" spans="1:24" ht="15.75" customHeight="1">
      <c r="A3" s="16" t="s">
        <v>15</v>
      </c>
      <c r="B3" s="17">
        <v>2006</v>
      </c>
      <c r="C3" s="17" t="s">
        <v>16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8">
        <v>-0.37259999999999999</v>
      </c>
      <c r="J3" s="18">
        <v>2.1996529749999998</v>
      </c>
      <c r="K3" s="18">
        <v>2.4</v>
      </c>
      <c r="L3" s="19"/>
      <c r="M3" s="20">
        <f t="shared" ref="M3:T3" si="0">RANK(D3,D$3:D$20,FALSE)</f>
        <v>11</v>
      </c>
      <c r="N3" s="20">
        <f t="shared" si="0"/>
        <v>9</v>
      </c>
      <c r="O3" s="20">
        <f t="shared" si="0"/>
        <v>8</v>
      </c>
      <c r="P3" s="20">
        <f t="shared" si="0"/>
        <v>8</v>
      </c>
      <c r="Q3" s="20">
        <f t="shared" si="0"/>
        <v>14</v>
      </c>
      <c r="R3" s="20">
        <f t="shared" si="0"/>
        <v>10</v>
      </c>
      <c r="S3" s="20">
        <f t="shared" si="0"/>
        <v>13</v>
      </c>
      <c r="T3" s="20">
        <f t="shared" si="0"/>
        <v>12</v>
      </c>
      <c r="U3" s="19"/>
      <c r="V3" s="19"/>
      <c r="W3" s="19"/>
      <c r="X3" s="21"/>
    </row>
    <row r="4" spans="1:24" ht="15.75" hidden="1" customHeight="1">
      <c r="A4" s="22" t="s">
        <v>19</v>
      </c>
      <c r="B4" s="4">
        <v>2006</v>
      </c>
      <c r="C4" s="4" t="s">
        <v>20</v>
      </c>
      <c r="D4" s="23">
        <v>0.33</v>
      </c>
      <c r="E4" s="23">
        <v>0</v>
      </c>
      <c r="F4" s="23">
        <v>0</v>
      </c>
      <c r="G4" s="23">
        <v>0.25</v>
      </c>
      <c r="H4" s="23">
        <v>0.22</v>
      </c>
      <c r="I4" s="23">
        <v>-0.39700000000000002</v>
      </c>
      <c r="J4" s="23">
        <v>2.3732886230000001</v>
      </c>
      <c r="K4" s="23">
        <v>10.37</v>
      </c>
      <c r="M4" s="24">
        <f t="shared" ref="M4:T4" si="1">RANK(D4,D$3:D$20,FALSE)</f>
        <v>3</v>
      </c>
      <c r="N4" s="24">
        <f t="shared" si="1"/>
        <v>9</v>
      </c>
      <c r="O4" s="24">
        <f t="shared" si="1"/>
        <v>8</v>
      </c>
      <c r="P4" s="24">
        <f t="shared" si="1"/>
        <v>5</v>
      </c>
      <c r="Q4" s="24">
        <f t="shared" si="1"/>
        <v>6</v>
      </c>
      <c r="R4" s="24">
        <f t="shared" si="1"/>
        <v>11</v>
      </c>
      <c r="S4" s="24">
        <f t="shared" si="1"/>
        <v>12</v>
      </c>
      <c r="T4" s="24">
        <f t="shared" si="1"/>
        <v>1</v>
      </c>
      <c r="X4" s="25"/>
    </row>
    <row r="5" spans="1:24" ht="15.75" hidden="1" customHeight="1">
      <c r="A5" s="22" t="s">
        <v>21</v>
      </c>
      <c r="B5" s="4">
        <v>2006</v>
      </c>
      <c r="C5" s="4" t="s">
        <v>22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-0.13589999999999999</v>
      </c>
      <c r="J5" s="23">
        <v>2.9044439959999999</v>
      </c>
      <c r="K5" s="23">
        <v>1.1399999999999999</v>
      </c>
      <c r="M5" s="24">
        <f t="shared" ref="M5:T5" si="2">RANK(D5,D$3:D$20,FALSE)</f>
        <v>11</v>
      </c>
      <c r="N5" s="24">
        <f t="shared" si="2"/>
        <v>9</v>
      </c>
      <c r="O5" s="24">
        <f t="shared" si="2"/>
        <v>8</v>
      </c>
      <c r="P5" s="24">
        <f t="shared" si="2"/>
        <v>8</v>
      </c>
      <c r="Q5" s="24">
        <f t="shared" si="2"/>
        <v>14</v>
      </c>
      <c r="R5" s="24">
        <f t="shared" si="2"/>
        <v>5</v>
      </c>
      <c r="S5" s="24">
        <f t="shared" si="2"/>
        <v>8</v>
      </c>
      <c r="T5" s="24">
        <f t="shared" si="2"/>
        <v>17</v>
      </c>
      <c r="X5" s="25"/>
    </row>
    <row r="6" spans="1:24" ht="15.75" customHeight="1">
      <c r="A6" s="22" t="s">
        <v>24</v>
      </c>
      <c r="B6" s="4">
        <v>2006</v>
      </c>
      <c r="C6" s="4" t="s">
        <v>25</v>
      </c>
      <c r="D6" s="23">
        <v>0.31</v>
      </c>
      <c r="E6" s="23">
        <v>0.33</v>
      </c>
      <c r="F6" s="23">
        <v>0.25</v>
      </c>
      <c r="G6" s="23">
        <v>0.75</v>
      </c>
      <c r="H6" s="23">
        <v>0.45</v>
      </c>
      <c r="I6" s="23">
        <v>1.4298999999999999</v>
      </c>
      <c r="J6" s="23">
        <v>3.9924821860000002</v>
      </c>
      <c r="K6" s="23">
        <v>2.87</v>
      </c>
      <c r="M6" s="24">
        <f t="shared" ref="M6:T6" si="3">RANK(D6,D$3:D$20,FALSE)</f>
        <v>4</v>
      </c>
      <c r="N6" s="24">
        <f t="shared" si="3"/>
        <v>4</v>
      </c>
      <c r="O6" s="24">
        <f t="shared" si="3"/>
        <v>5</v>
      </c>
      <c r="P6" s="24">
        <f t="shared" si="3"/>
        <v>1</v>
      </c>
      <c r="Q6" s="24">
        <f t="shared" si="3"/>
        <v>2</v>
      </c>
      <c r="R6" s="24">
        <f t="shared" si="3"/>
        <v>1</v>
      </c>
      <c r="S6" s="24">
        <f t="shared" si="3"/>
        <v>3</v>
      </c>
      <c r="T6" s="24">
        <f t="shared" si="3"/>
        <v>9</v>
      </c>
      <c r="X6" s="25"/>
    </row>
    <row r="7" spans="1:24" ht="15.75" hidden="1" customHeight="1">
      <c r="A7" s="22" t="s">
        <v>26</v>
      </c>
      <c r="B7" s="4">
        <v>2006</v>
      </c>
      <c r="C7" s="4" t="s">
        <v>27</v>
      </c>
      <c r="D7" s="23">
        <v>7.0000000000000007E-2</v>
      </c>
      <c r="E7" s="23">
        <v>0</v>
      </c>
      <c r="F7" s="23">
        <v>0</v>
      </c>
      <c r="G7" s="23">
        <v>0</v>
      </c>
      <c r="H7" s="23">
        <v>0.03</v>
      </c>
      <c r="I7" s="23">
        <v>-9.9400000000000002E-2</v>
      </c>
      <c r="J7" s="23">
        <v>3.5296453689999998</v>
      </c>
      <c r="K7" s="23">
        <v>1.42</v>
      </c>
      <c r="M7" s="24">
        <f t="shared" ref="M7:T7" si="4">RANK(D7,D$3:D$20,FALSE)</f>
        <v>9</v>
      </c>
      <c r="N7" s="24">
        <f t="shared" si="4"/>
        <v>9</v>
      </c>
      <c r="O7" s="24">
        <f t="shared" si="4"/>
        <v>8</v>
      </c>
      <c r="P7" s="24">
        <f t="shared" si="4"/>
        <v>8</v>
      </c>
      <c r="Q7" s="24">
        <f t="shared" si="4"/>
        <v>12</v>
      </c>
      <c r="R7" s="24">
        <f t="shared" si="4"/>
        <v>4</v>
      </c>
      <c r="S7" s="24">
        <f t="shared" si="4"/>
        <v>5</v>
      </c>
      <c r="T7" s="24">
        <f t="shared" si="4"/>
        <v>15</v>
      </c>
      <c r="X7" s="25"/>
    </row>
    <row r="8" spans="1:24" ht="15.75" hidden="1" customHeight="1">
      <c r="A8" s="22" t="s">
        <v>28</v>
      </c>
      <c r="B8" s="4">
        <v>2006</v>
      </c>
      <c r="C8" s="4" t="s">
        <v>29</v>
      </c>
      <c r="D8" s="23">
        <v>7.0000000000000007E-2</v>
      </c>
      <c r="E8" s="23">
        <v>0</v>
      </c>
      <c r="F8" s="23">
        <v>0</v>
      </c>
      <c r="G8" s="23">
        <v>0</v>
      </c>
      <c r="H8" s="23">
        <v>0.04</v>
      </c>
      <c r="I8" s="23">
        <v>0.3402</v>
      </c>
      <c r="J8" s="23">
        <v>5.0647817049999997</v>
      </c>
      <c r="K8" s="23">
        <v>0.9</v>
      </c>
      <c r="M8" s="24">
        <f t="shared" ref="M8:T8" si="5">RANK(D8,D$3:D$20,FALSE)</f>
        <v>9</v>
      </c>
      <c r="N8" s="24">
        <f t="shared" si="5"/>
        <v>9</v>
      </c>
      <c r="O8" s="24">
        <f t="shared" si="5"/>
        <v>8</v>
      </c>
      <c r="P8" s="24">
        <f t="shared" si="5"/>
        <v>8</v>
      </c>
      <c r="Q8" s="24">
        <f t="shared" si="5"/>
        <v>9</v>
      </c>
      <c r="R8" s="24">
        <f t="shared" si="5"/>
        <v>3</v>
      </c>
      <c r="S8" s="24">
        <f t="shared" si="5"/>
        <v>1</v>
      </c>
      <c r="T8" s="24">
        <f t="shared" si="5"/>
        <v>18</v>
      </c>
      <c r="X8" s="25"/>
    </row>
    <row r="9" spans="1:24" ht="15.75" hidden="1" customHeight="1">
      <c r="A9" s="22" t="s">
        <v>30</v>
      </c>
      <c r="B9" s="4">
        <v>2006</v>
      </c>
      <c r="C9" s="4" t="s">
        <v>31</v>
      </c>
      <c r="D9" s="23">
        <v>0.25</v>
      </c>
      <c r="E9" s="23">
        <v>0.33</v>
      </c>
      <c r="F9" s="23">
        <v>0.4</v>
      </c>
      <c r="G9" s="23">
        <v>0.14000000000000001</v>
      </c>
      <c r="H9" s="23">
        <v>0.28999999999999998</v>
      </c>
      <c r="I9" s="23">
        <v>-0.63619999999999999</v>
      </c>
      <c r="J9" s="23">
        <v>2.9900606430000001</v>
      </c>
      <c r="K9" s="23">
        <v>3.06</v>
      </c>
      <c r="M9" s="24">
        <f t="shared" ref="M9:T9" si="6">RANK(D9,D$3:D$20,FALSE)</f>
        <v>5</v>
      </c>
      <c r="N9" s="24">
        <f t="shared" si="6"/>
        <v>4</v>
      </c>
      <c r="O9" s="24">
        <f t="shared" si="6"/>
        <v>1</v>
      </c>
      <c r="P9" s="24">
        <f t="shared" si="6"/>
        <v>7</v>
      </c>
      <c r="Q9" s="24">
        <f t="shared" si="6"/>
        <v>5</v>
      </c>
      <c r="R9" s="24">
        <f t="shared" si="6"/>
        <v>12</v>
      </c>
      <c r="S9" s="24">
        <f t="shared" si="6"/>
        <v>6</v>
      </c>
      <c r="T9" s="24">
        <f t="shared" si="6"/>
        <v>8</v>
      </c>
      <c r="X9" s="25"/>
    </row>
    <row r="10" spans="1:24" ht="15.75" hidden="1" customHeight="1">
      <c r="A10" s="22" t="s">
        <v>32</v>
      </c>
      <c r="B10" s="4">
        <v>2006</v>
      </c>
      <c r="C10" s="4" t="s">
        <v>33</v>
      </c>
      <c r="D10" s="23">
        <v>0</v>
      </c>
      <c r="E10" s="23">
        <v>0</v>
      </c>
      <c r="F10" s="23">
        <v>0.25</v>
      </c>
      <c r="G10" s="23">
        <v>0</v>
      </c>
      <c r="H10" s="23">
        <v>0.03</v>
      </c>
      <c r="I10" s="23">
        <v>-0.82779999999999998</v>
      </c>
      <c r="J10" s="23">
        <v>1.732747928</v>
      </c>
      <c r="K10" s="23">
        <v>3.57</v>
      </c>
      <c r="M10" s="24">
        <f t="shared" ref="M10:T10" si="7">RANK(D10,D$3:D$20,FALSE)</f>
        <v>11</v>
      </c>
      <c r="N10" s="24">
        <f t="shared" si="7"/>
        <v>9</v>
      </c>
      <c r="O10" s="24">
        <f t="shared" si="7"/>
        <v>5</v>
      </c>
      <c r="P10" s="24">
        <f t="shared" si="7"/>
        <v>8</v>
      </c>
      <c r="Q10" s="24">
        <f t="shared" si="7"/>
        <v>12</v>
      </c>
      <c r="R10" s="24">
        <f t="shared" si="7"/>
        <v>16</v>
      </c>
      <c r="S10" s="24">
        <f t="shared" si="7"/>
        <v>15</v>
      </c>
      <c r="T10" s="24">
        <f t="shared" si="7"/>
        <v>5</v>
      </c>
      <c r="X10" s="25"/>
    </row>
    <row r="11" spans="1:24" ht="15.75" hidden="1" customHeight="1">
      <c r="A11" s="22" t="s">
        <v>34</v>
      </c>
      <c r="B11" s="4">
        <v>2006</v>
      </c>
      <c r="C11" s="4" t="s">
        <v>35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-0.75539999999999996</v>
      </c>
      <c r="J11" s="23">
        <v>2.8162386709999998</v>
      </c>
      <c r="K11" s="23">
        <v>5.26</v>
      </c>
      <c r="M11" s="24">
        <f t="shared" ref="M11:T11" si="8">RANK(D11,D$3:D$20,FALSE)</f>
        <v>11</v>
      </c>
      <c r="N11" s="24">
        <f t="shared" si="8"/>
        <v>9</v>
      </c>
      <c r="O11" s="24">
        <f t="shared" si="8"/>
        <v>8</v>
      </c>
      <c r="P11" s="24">
        <f t="shared" si="8"/>
        <v>8</v>
      </c>
      <c r="Q11" s="24">
        <f t="shared" si="8"/>
        <v>14</v>
      </c>
      <c r="R11" s="24">
        <f t="shared" si="8"/>
        <v>15</v>
      </c>
      <c r="S11" s="24">
        <f t="shared" si="8"/>
        <v>9</v>
      </c>
      <c r="T11" s="24">
        <f t="shared" si="8"/>
        <v>4</v>
      </c>
      <c r="X11" s="25"/>
    </row>
    <row r="12" spans="1:24" ht="15.75" hidden="1" customHeight="1">
      <c r="A12" s="22" t="s">
        <v>36</v>
      </c>
      <c r="B12" s="4">
        <v>2006</v>
      </c>
      <c r="C12" s="4" t="s">
        <v>37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v>-0.75180000000000002</v>
      </c>
      <c r="J12" s="23">
        <v>2.4190091460000001</v>
      </c>
      <c r="K12" s="23">
        <v>3.34</v>
      </c>
      <c r="M12" s="24">
        <f t="shared" ref="M12:T12" si="9">RANK(D12,D$3:D$20,FALSE)</f>
        <v>11</v>
      </c>
      <c r="N12" s="24">
        <f t="shared" si="9"/>
        <v>9</v>
      </c>
      <c r="O12" s="24">
        <f t="shared" si="9"/>
        <v>8</v>
      </c>
      <c r="P12" s="24">
        <f t="shared" si="9"/>
        <v>8</v>
      </c>
      <c r="Q12" s="24">
        <f t="shared" si="9"/>
        <v>14</v>
      </c>
      <c r="R12" s="24">
        <f t="shared" si="9"/>
        <v>14</v>
      </c>
      <c r="S12" s="24">
        <f t="shared" si="9"/>
        <v>11</v>
      </c>
      <c r="T12" s="24">
        <f t="shared" si="9"/>
        <v>7</v>
      </c>
      <c r="X12" s="25"/>
    </row>
    <row r="13" spans="1:24" ht="15.75" customHeight="1">
      <c r="A13" s="22" t="s">
        <v>38</v>
      </c>
      <c r="B13" s="4">
        <v>2006</v>
      </c>
      <c r="C13" s="4" t="s">
        <v>39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-0.2525</v>
      </c>
      <c r="J13" s="23">
        <v>3.5696593939999999</v>
      </c>
      <c r="K13" s="23">
        <v>2.62</v>
      </c>
      <c r="M13" s="24">
        <f t="shared" ref="M13:T13" si="10">RANK(D13,D$3:D$20,FALSE)</f>
        <v>11</v>
      </c>
      <c r="N13" s="24">
        <f t="shared" si="10"/>
        <v>9</v>
      </c>
      <c r="O13" s="24">
        <f t="shared" si="10"/>
        <v>8</v>
      </c>
      <c r="P13" s="24">
        <f t="shared" si="10"/>
        <v>8</v>
      </c>
      <c r="Q13" s="24">
        <f t="shared" si="10"/>
        <v>14</v>
      </c>
      <c r="R13" s="24">
        <f t="shared" si="10"/>
        <v>8</v>
      </c>
      <c r="S13" s="24">
        <f t="shared" si="10"/>
        <v>4</v>
      </c>
      <c r="T13" s="24">
        <f t="shared" si="10"/>
        <v>11</v>
      </c>
      <c r="X13" s="25"/>
    </row>
    <row r="14" spans="1:24" ht="15.75" hidden="1" customHeight="1">
      <c r="A14" s="22" t="s">
        <v>40</v>
      </c>
      <c r="B14" s="4">
        <v>2006</v>
      </c>
      <c r="C14" s="4" t="s">
        <v>41</v>
      </c>
      <c r="D14" s="23">
        <v>0.13</v>
      </c>
      <c r="E14" s="23">
        <v>0.5</v>
      </c>
      <c r="F14" s="23">
        <v>0.4</v>
      </c>
      <c r="G14" s="23">
        <v>0.38</v>
      </c>
      <c r="H14" s="23">
        <v>0.32</v>
      </c>
      <c r="I14" s="23">
        <v>-0.67390000000000005</v>
      </c>
      <c r="J14" s="23">
        <v>1.3665324459999999</v>
      </c>
      <c r="K14" s="23">
        <v>5.35</v>
      </c>
      <c r="M14" s="24">
        <f t="shared" ref="M14:T14" si="11">RANK(D14,D$3:D$20,FALSE)</f>
        <v>6</v>
      </c>
      <c r="N14" s="24">
        <f t="shared" si="11"/>
        <v>1</v>
      </c>
      <c r="O14" s="24">
        <f t="shared" si="11"/>
        <v>1</v>
      </c>
      <c r="P14" s="24">
        <f t="shared" si="11"/>
        <v>3</v>
      </c>
      <c r="Q14" s="24">
        <f t="shared" si="11"/>
        <v>4</v>
      </c>
      <c r="R14" s="24">
        <f t="shared" si="11"/>
        <v>13</v>
      </c>
      <c r="S14" s="24">
        <f t="shared" si="11"/>
        <v>17</v>
      </c>
      <c r="T14" s="24">
        <f t="shared" si="11"/>
        <v>3</v>
      </c>
      <c r="X14" s="25"/>
    </row>
    <row r="15" spans="1:24" ht="15.75" hidden="1" customHeight="1">
      <c r="A15" s="22" t="s">
        <v>42</v>
      </c>
      <c r="B15" s="4">
        <v>2006</v>
      </c>
      <c r="C15" s="4" t="s">
        <v>43</v>
      </c>
      <c r="D15" s="23">
        <v>0.47</v>
      </c>
      <c r="E15" s="23">
        <v>0.4</v>
      </c>
      <c r="F15" s="23">
        <v>0.4</v>
      </c>
      <c r="G15" s="23">
        <v>0.33</v>
      </c>
      <c r="H15" s="23">
        <v>0.48</v>
      </c>
      <c r="I15" s="23">
        <v>-0.35930000000000001</v>
      </c>
      <c r="J15" s="23">
        <v>2.470036151</v>
      </c>
      <c r="K15" s="23">
        <v>2.39</v>
      </c>
      <c r="M15" s="24">
        <f t="shared" ref="M15:T15" si="12">RANK(D15,D$3:D$20,FALSE)</f>
        <v>1</v>
      </c>
      <c r="N15" s="24">
        <f t="shared" si="12"/>
        <v>2</v>
      </c>
      <c r="O15" s="24">
        <f t="shared" si="12"/>
        <v>1</v>
      </c>
      <c r="P15" s="24">
        <f t="shared" si="12"/>
        <v>4</v>
      </c>
      <c r="Q15" s="24">
        <f t="shared" si="12"/>
        <v>1</v>
      </c>
      <c r="R15" s="24">
        <f t="shared" si="12"/>
        <v>9</v>
      </c>
      <c r="S15" s="24">
        <f t="shared" si="12"/>
        <v>10</v>
      </c>
      <c r="T15" s="24">
        <f t="shared" si="12"/>
        <v>13</v>
      </c>
      <c r="X15" s="25"/>
    </row>
    <row r="16" spans="1:24" ht="15.75" hidden="1" customHeight="1">
      <c r="A16" s="22" t="s">
        <v>44</v>
      </c>
      <c r="B16" s="4">
        <v>2006</v>
      </c>
      <c r="C16" s="4" t="s">
        <v>45</v>
      </c>
      <c r="D16" s="23">
        <v>0.47</v>
      </c>
      <c r="E16" s="23">
        <v>0.17</v>
      </c>
      <c r="F16" s="23">
        <v>0.2</v>
      </c>
      <c r="G16" s="23">
        <v>0.5</v>
      </c>
      <c r="H16" s="23">
        <v>0.42</v>
      </c>
      <c r="I16" s="23">
        <v>-0.2127</v>
      </c>
      <c r="J16" s="23">
        <v>1.988347804</v>
      </c>
      <c r="K16" s="23">
        <v>2.06</v>
      </c>
      <c r="M16" s="24">
        <f t="shared" ref="M16:T16" si="13">RANK(D16,D$3:D$20,FALSE)</f>
        <v>1</v>
      </c>
      <c r="N16" s="24">
        <f t="shared" si="13"/>
        <v>6</v>
      </c>
      <c r="O16" s="24">
        <f t="shared" si="13"/>
        <v>7</v>
      </c>
      <c r="P16" s="24">
        <f t="shared" si="13"/>
        <v>2</v>
      </c>
      <c r="Q16" s="24">
        <f t="shared" si="13"/>
        <v>3</v>
      </c>
      <c r="R16" s="24">
        <f t="shared" si="13"/>
        <v>7</v>
      </c>
      <c r="S16" s="24">
        <f t="shared" si="13"/>
        <v>14</v>
      </c>
      <c r="T16" s="24">
        <f t="shared" si="13"/>
        <v>14</v>
      </c>
      <c r="X16" s="25"/>
    </row>
    <row r="17" spans="1:24" ht="15.75" hidden="1" customHeight="1">
      <c r="A17" s="22" t="s">
        <v>46</v>
      </c>
      <c r="B17" s="4">
        <v>2006</v>
      </c>
      <c r="C17" s="4" t="s">
        <v>47</v>
      </c>
      <c r="D17" s="23">
        <v>0.1</v>
      </c>
      <c r="E17" s="23">
        <v>0</v>
      </c>
      <c r="F17" s="23">
        <v>0</v>
      </c>
      <c r="G17" s="23">
        <v>0</v>
      </c>
      <c r="H17" s="23">
        <v>0.04</v>
      </c>
      <c r="I17" s="23">
        <v>-1.1875</v>
      </c>
      <c r="J17" s="23">
        <v>1.5522157640000001</v>
      </c>
      <c r="K17" s="23">
        <v>3.49</v>
      </c>
      <c r="M17" s="24">
        <f t="shared" ref="M17:T17" si="14">RANK(D17,D$3:D$20,FALSE)</f>
        <v>8</v>
      </c>
      <c r="N17" s="24">
        <f t="shared" si="14"/>
        <v>9</v>
      </c>
      <c r="O17" s="24">
        <f t="shared" si="14"/>
        <v>8</v>
      </c>
      <c r="P17" s="24">
        <f t="shared" si="14"/>
        <v>8</v>
      </c>
      <c r="Q17" s="24">
        <f t="shared" si="14"/>
        <v>9</v>
      </c>
      <c r="R17" s="24">
        <f t="shared" si="14"/>
        <v>18</v>
      </c>
      <c r="S17" s="24">
        <f t="shared" si="14"/>
        <v>16</v>
      </c>
      <c r="T17" s="24">
        <f t="shared" si="14"/>
        <v>6</v>
      </c>
      <c r="X17" s="25"/>
    </row>
    <row r="18" spans="1:24" ht="15.75" hidden="1" customHeight="1">
      <c r="A18" s="22" t="s">
        <v>48</v>
      </c>
      <c r="B18" s="4">
        <v>2006</v>
      </c>
      <c r="C18" s="4" t="s">
        <v>49</v>
      </c>
      <c r="D18" s="23">
        <v>0</v>
      </c>
      <c r="E18" s="23">
        <v>0.17</v>
      </c>
      <c r="F18" s="23">
        <v>0</v>
      </c>
      <c r="G18" s="23">
        <v>0</v>
      </c>
      <c r="H18" s="23">
        <v>0.04</v>
      </c>
      <c r="I18" s="23">
        <v>-0.19520000000000001</v>
      </c>
      <c r="J18" s="23">
        <v>2.9569133660000002</v>
      </c>
      <c r="K18" s="23">
        <v>2.67</v>
      </c>
      <c r="M18" s="24">
        <f t="shared" ref="M18:T18" si="15">RANK(D18,D$3:D$20,FALSE)</f>
        <v>11</v>
      </c>
      <c r="N18" s="24">
        <f t="shared" si="15"/>
        <v>6</v>
      </c>
      <c r="O18" s="24">
        <f t="shared" si="15"/>
        <v>8</v>
      </c>
      <c r="P18" s="24">
        <f t="shared" si="15"/>
        <v>8</v>
      </c>
      <c r="Q18" s="24">
        <f t="shared" si="15"/>
        <v>9</v>
      </c>
      <c r="R18" s="24">
        <f t="shared" si="15"/>
        <v>6</v>
      </c>
      <c r="S18" s="24">
        <f t="shared" si="15"/>
        <v>7</v>
      </c>
      <c r="T18" s="24">
        <f t="shared" si="15"/>
        <v>10</v>
      </c>
      <c r="X18" s="25"/>
    </row>
    <row r="19" spans="1:24" ht="15.75" hidden="1" customHeight="1">
      <c r="A19" s="22" t="s">
        <v>50</v>
      </c>
      <c r="B19" s="4">
        <v>2006</v>
      </c>
      <c r="C19" s="4" t="s">
        <v>51</v>
      </c>
      <c r="D19" s="23">
        <v>0</v>
      </c>
      <c r="E19" s="23">
        <v>0.33333333300000001</v>
      </c>
      <c r="F19" s="23">
        <v>0.4</v>
      </c>
      <c r="G19" s="23">
        <v>0</v>
      </c>
      <c r="H19" s="23">
        <v>0.12903225800000001</v>
      </c>
      <c r="I19" s="23">
        <v>1.0358000000000001</v>
      </c>
      <c r="J19" s="23">
        <v>5.0502539329999996</v>
      </c>
      <c r="K19" s="23">
        <v>1.41</v>
      </c>
      <c r="M19" s="24">
        <f t="shared" ref="M19:T19" si="16">RANK(D19,D$3:D$20,FALSE)</f>
        <v>11</v>
      </c>
      <c r="N19" s="24">
        <f t="shared" si="16"/>
        <v>3</v>
      </c>
      <c r="O19" s="24">
        <f t="shared" si="16"/>
        <v>1</v>
      </c>
      <c r="P19" s="24">
        <f t="shared" si="16"/>
        <v>8</v>
      </c>
      <c r="Q19" s="24">
        <f t="shared" si="16"/>
        <v>7</v>
      </c>
      <c r="R19" s="24">
        <f t="shared" si="16"/>
        <v>2</v>
      </c>
      <c r="S19" s="24">
        <f t="shared" si="16"/>
        <v>2</v>
      </c>
      <c r="T19" s="24">
        <f t="shared" si="16"/>
        <v>16</v>
      </c>
      <c r="X19" s="25"/>
    </row>
    <row r="20" spans="1:24" ht="15.75" hidden="1" customHeight="1">
      <c r="A20" s="26" t="s">
        <v>53</v>
      </c>
      <c r="B20" s="27">
        <v>2006</v>
      </c>
      <c r="C20" s="27" t="s">
        <v>54</v>
      </c>
      <c r="D20" s="28">
        <v>0.125</v>
      </c>
      <c r="E20" s="28">
        <v>0.16666666699999999</v>
      </c>
      <c r="F20" s="28">
        <v>0</v>
      </c>
      <c r="G20" s="28">
        <v>0.14285714299999999</v>
      </c>
      <c r="H20" s="28">
        <v>0.12903225800000001</v>
      </c>
      <c r="I20" s="28">
        <v>-0.97799999999999998</v>
      </c>
      <c r="J20" s="28">
        <v>1.2330170819999999</v>
      </c>
      <c r="K20" s="28">
        <v>6.69</v>
      </c>
      <c r="L20" s="29"/>
      <c r="M20" s="30">
        <f t="shared" ref="M20:T20" si="17">RANK(D20,D$3:D$20,FALSE)</f>
        <v>7</v>
      </c>
      <c r="N20" s="30">
        <f t="shared" si="17"/>
        <v>8</v>
      </c>
      <c r="O20" s="30">
        <f t="shared" si="17"/>
        <v>8</v>
      </c>
      <c r="P20" s="30">
        <f t="shared" si="17"/>
        <v>6</v>
      </c>
      <c r="Q20" s="30">
        <f t="shared" si="17"/>
        <v>7</v>
      </c>
      <c r="R20" s="30">
        <f t="shared" si="17"/>
        <v>17</v>
      </c>
      <c r="S20" s="30">
        <f t="shared" si="17"/>
        <v>18</v>
      </c>
      <c r="T20" s="30">
        <f t="shared" si="17"/>
        <v>2</v>
      </c>
      <c r="U20" s="29"/>
      <c r="V20" s="29"/>
      <c r="W20" s="29"/>
      <c r="X20" s="31"/>
    </row>
    <row r="21" spans="1:24" ht="15.75" customHeight="1">
      <c r="A21" s="16" t="s">
        <v>15</v>
      </c>
      <c r="B21" s="17">
        <v>2007</v>
      </c>
      <c r="C21" s="17" t="s">
        <v>16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-0.37459999999999999</v>
      </c>
      <c r="J21" s="18">
        <v>2.173863543</v>
      </c>
      <c r="K21" s="18">
        <v>2.0099999999999998</v>
      </c>
      <c r="L21" s="19"/>
      <c r="M21" s="20">
        <f t="shared" ref="M21:T21" si="18">RANK(D21,D$21:D$38,FALSE)</f>
        <v>12</v>
      </c>
      <c r="N21" s="20">
        <f t="shared" si="18"/>
        <v>10</v>
      </c>
      <c r="O21" s="20">
        <f t="shared" si="18"/>
        <v>10</v>
      </c>
      <c r="P21" s="20">
        <f t="shared" si="18"/>
        <v>9</v>
      </c>
      <c r="Q21" s="20">
        <f t="shared" si="18"/>
        <v>15</v>
      </c>
      <c r="R21" s="20">
        <f t="shared" si="18"/>
        <v>11</v>
      </c>
      <c r="S21" s="20">
        <f t="shared" si="18"/>
        <v>14</v>
      </c>
      <c r="T21" s="20">
        <f t="shared" si="18"/>
        <v>14</v>
      </c>
      <c r="U21" s="19"/>
      <c r="V21" s="19"/>
      <c r="W21" s="19"/>
      <c r="X21" s="21"/>
    </row>
    <row r="22" spans="1:24" ht="15.75" hidden="1" customHeight="1">
      <c r="A22" s="22" t="s">
        <v>19</v>
      </c>
      <c r="B22" s="4">
        <v>2007</v>
      </c>
      <c r="C22" s="4" t="s">
        <v>20</v>
      </c>
      <c r="D22" s="23">
        <v>0.33</v>
      </c>
      <c r="E22" s="23">
        <v>0</v>
      </c>
      <c r="F22" s="23">
        <v>0</v>
      </c>
      <c r="G22" s="23">
        <v>0.25</v>
      </c>
      <c r="H22" s="23">
        <v>0.22</v>
      </c>
      <c r="I22" s="23">
        <v>-0.35930000000000001</v>
      </c>
      <c r="J22" s="23">
        <v>2.4361337500000002</v>
      </c>
      <c r="K22" s="23">
        <v>11.75</v>
      </c>
      <c r="M22" s="24">
        <f t="shared" ref="M22:T22" si="19">RANK(D22,D$21:D$38,FALSE)</f>
        <v>4</v>
      </c>
      <c r="N22" s="24">
        <f t="shared" si="19"/>
        <v>10</v>
      </c>
      <c r="O22" s="24">
        <f t="shared" si="19"/>
        <v>10</v>
      </c>
      <c r="P22" s="24">
        <f t="shared" si="19"/>
        <v>6</v>
      </c>
      <c r="Q22" s="24">
        <f t="shared" si="19"/>
        <v>7</v>
      </c>
      <c r="R22" s="24">
        <f t="shared" si="19"/>
        <v>10</v>
      </c>
      <c r="S22" s="24">
        <f t="shared" si="19"/>
        <v>12</v>
      </c>
      <c r="T22" s="24">
        <f t="shared" si="19"/>
        <v>1</v>
      </c>
      <c r="X22" s="25"/>
    </row>
    <row r="23" spans="1:24" ht="15.75" hidden="1" customHeight="1">
      <c r="A23" s="22" t="s">
        <v>21</v>
      </c>
      <c r="B23" s="4">
        <v>2007</v>
      </c>
      <c r="C23" s="4" t="s">
        <v>22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3">
        <v>-0.11890000000000001</v>
      </c>
      <c r="J23" s="23">
        <v>3.1431462309999998</v>
      </c>
      <c r="K23" s="23">
        <v>1.2</v>
      </c>
      <c r="M23" s="24">
        <f t="shared" ref="M23:T23" si="20">RANK(D23,D$21:D$38,FALSE)</f>
        <v>12</v>
      </c>
      <c r="N23" s="24">
        <f t="shared" si="20"/>
        <v>10</v>
      </c>
      <c r="O23" s="24">
        <f t="shared" si="20"/>
        <v>10</v>
      </c>
      <c r="P23" s="24">
        <f t="shared" si="20"/>
        <v>9</v>
      </c>
      <c r="Q23" s="24">
        <f t="shared" si="20"/>
        <v>15</v>
      </c>
      <c r="R23" s="24">
        <f t="shared" si="20"/>
        <v>4</v>
      </c>
      <c r="S23" s="24">
        <f t="shared" si="20"/>
        <v>8</v>
      </c>
      <c r="T23" s="24">
        <f t="shared" si="20"/>
        <v>18</v>
      </c>
      <c r="X23" s="25"/>
    </row>
    <row r="24" spans="1:24" ht="15.75" customHeight="1">
      <c r="A24" s="22" t="s">
        <v>24</v>
      </c>
      <c r="B24" s="4">
        <v>2007</v>
      </c>
      <c r="C24" s="4" t="s">
        <v>25</v>
      </c>
      <c r="D24" s="23">
        <v>0.31</v>
      </c>
      <c r="E24" s="23">
        <v>0.33</v>
      </c>
      <c r="F24" s="23">
        <v>0.25</v>
      </c>
      <c r="G24" s="23">
        <v>0.75</v>
      </c>
      <c r="H24" s="23">
        <v>0.45</v>
      </c>
      <c r="I24" s="23">
        <v>1.3434999999999999</v>
      </c>
      <c r="J24" s="23">
        <v>4.2470039220000002</v>
      </c>
      <c r="K24" s="23">
        <v>3.07</v>
      </c>
      <c r="M24" s="24">
        <f t="shared" ref="M24:T24" si="21">RANK(D24,D$21:D$38,FALSE)</f>
        <v>5</v>
      </c>
      <c r="N24" s="24">
        <f t="shared" si="21"/>
        <v>4</v>
      </c>
      <c r="O24" s="24">
        <f t="shared" si="21"/>
        <v>6</v>
      </c>
      <c r="P24" s="24">
        <f t="shared" si="21"/>
        <v>1</v>
      </c>
      <c r="Q24" s="24">
        <f t="shared" si="21"/>
        <v>2</v>
      </c>
      <c r="R24" s="24">
        <f t="shared" si="21"/>
        <v>1</v>
      </c>
      <c r="S24" s="24">
        <f t="shared" si="21"/>
        <v>3</v>
      </c>
      <c r="T24" s="24">
        <f t="shared" si="21"/>
        <v>10</v>
      </c>
      <c r="X24" s="25"/>
    </row>
    <row r="25" spans="1:24" ht="15.75" hidden="1" customHeight="1">
      <c r="A25" s="22" t="s">
        <v>26</v>
      </c>
      <c r="B25" s="4">
        <v>2007</v>
      </c>
      <c r="C25" s="4" t="s">
        <v>27</v>
      </c>
      <c r="D25" s="23">
        <v>7.0000000000000007E-2</v>
      </c>
      <c r="E25" s="23">
        <v>0</v>
      </c>
      <c r="F25" s="23">
        <v>0.25</v>
      </c>
      <c r="G25" s="23">
        <v>0</v>
      </c>
      <c r="H25" s="23">
        <v>7.0000000000000007E-2</v>
      </c>
      <c r="I25" s="23">
        <v>-0.1913</v>
      </c>
      <c r="J25" s="23">
        <v>3.8112040129999998</v>
      </c>
      <c r="K25" s="23">
        <v>1.93</v>
      </c>
      <c r="M25" s="24">
        <f t="shared" ref="M25:T25" si="22">RANK(D25,D$21:D$38,FALSE)</f>
        <v>10</v>
      </c>
      <c r="N25" s="24">
        <f t="shared" si="22"/>
        <v>10</v>
      </c>
      <c r="O25" s="24">
        <f t="shared" si="22"/>
        <v>6</v>
      </c>
      <c r="P25" s="24">
        <f t="shared" si="22"/>
        <v>9</v>
      </c>
      <c r="Q25" s="24">
        <f t="shared" si="22"/>
        <v>10</v>
      </c>
      <c r="R25" s="24">
        <f t="shared" si="22"/>
        <v>5</v>
      </c>
      <c r="S25" s="24">
        <f t="shared" si="22"/>
        <v>4</v>
      </c>
      <c r="T25" s="24">
        <f t="shared" si="22"/>
        <v>15</v>
      </c>
      <c r="X25" s="25"/>
    </row>
    <row r="26" spans="1:24" ht="15.75" hidden="1" customHeight="1">
      <c r="A26" s="22" t="s">
        <v>28</v>
      </c>
      <c r="B26" s="4">
        <v>2007</v>
      </c>
      <c r="C26" s="4" t="s">
        <v>29</v>
      </c>
      <c r="D26" s="23">
        <v>7.0000000000000007E-2</v>
      </c>
      <c r="E26" s="23">
        <v>0</v>
      </c>
      <c r="F26" s="23">
        <v>0</v>
      </c>
      <c r="G26" s="23">
        <v>0</v>
      </c>
      <c r="H26" s="23">
        <v>0.04</v>
      </c>
      <c r="I26" s="23">
        <v>0.40670000000000001</v>
      </c>
      <c r="J26" s="23">
        <v>5.0767888159999996</v>
      </c>
      <c r="K26" s="23">
        <v>1.27</v>
      </c>
      <c r="M26" s="24">
        <f t="shared" ref="M26:T26" si="23">RANK(D26,D$21:D$38,FALSE)</f>
        <v>10</v>
      </c>
      <c r="N26" s="24">
        <f t="shared" si="23"/>
        <v>10</v>
      </c>
      <c r="O26" s="24">
        <f t="shared" si="23"/>
        <v>10</v>
      </c>
      <c r="P26" s="24">
        <f t="shared" si="23"/>
        <v>9</v>
      </c>
      <c r="Q26" s="24">
        <f t="shared" si="23"/>
        <v>11</v>
      </c>
      <c r="R26" s="24">
        <f t="shared" si="23"/>
        <v>3</v>
      </c>
      <c r="S26" s="24">
        <f t="shared" si="23"/>
        <v>1</v>
      </c>
      <c r="T26" s="24">
        <f t="shared" si="23"/>
        <v>17</v>
      </c>
      <c r="X26" s="25"/>
    </row>
    <row r="27" spans="1:24" ht="15.75" hidden="1" customHeight="1">
      <c r="A27" s="22" t="s">
        <v>30</v>
      </c>
      <c r="B27" s="4">
        <v>2007</v>
      </c>
      <c r="C27" s="4" t="s">
        <v>31</v>
      </c>
      <c r="D27" s="23">
        <v>0.25</v>
      </c>
      <c r="E27" s="23">
        <v>0.33</v>
      </c>
      <c r="F27" s="23">
        <v>0.4</v>
      </c>
      <c r="G27" s="23">
        <v>0.14000000000000001</v>
      </c>
      <c r="H27" s="23">
        <v>0.28999999999999998</v>
      </c>
      <c r="I27" s="23">
        <v>-0.6885</v>
      </c>
      <c r="J27" s="23">
        <v>3.265097232</v>
      </c>
      <c r="K27" s="23">
        <v>3.88</v>
      </c>
      <c r="M27" s="24">
        <f t="shared" ref="M27:T27" si="24">RANK(D27,D$21:D$38,FALSE)</f>
        <v>6</v>
      </c>
      <c r="N27" s="24">
        <f t="shared" si="24"/>
        <v>4</v>
      </c>
      <c r="O27" s="24">
        <f t="shared" si="24"/>
        <v>2</v>
      </c>
      <c r="P27" s="24">
        <f t="shared" si="24"/>
        <v>8</v>
      </c>
      <c r="Q27" s="24">
        <f t="shared" si="24"/>
        <v>6</v>
      </c>
      <c r="R27" s="24">
        <f t="shared" si="24"/>
        <v>12</v>
      </c>
      <c r="S27" s="24">
        <f t="shared" si="24"/>
        <v>7</v>
      </c>
      <c r="T27" s="24">
        <f t="shared" si="24"/>
        <v>7</v>
      </c>
      <c r="X27" s="25"/>
    </row>
    <row r="28" spans="1:24" ht="15.75" hidden="1" customHeight="1">
      <c r="A28" s="22" t="s">
        <v>32</v>
      </c>
      <c r="B28" s="4">
        <v>2007</v>
      </c>
      <c r="C28" s="4" t="s">
        <v>33</v>
      </c>
      <c r="D28" s="23">
        <v>0</v>
      </c>
      <c r="E28" s="23">
        <v>0</v>
      </c>
      <c r="F28" s="23">
        <v>0.25</v>
      </c>
      <c r="G28" s="23">
        <v>0</v>
      </c>
      <c r="H28" s="23">
        <v>0.03</v>
      </c>
      <c r="I28" s="23">
        <v>-0.89300000000000002</v>
      </c>
      <c r="J28" s="23">
        <v>2.0428141879999999</v>
      </c>
      <c r="K28" s="23">
        <v>5.15</v>
      </c>
      <c r="M28" s="24">
        <f t="shared" ref="M28:T28" si="25">RANK(D28,D$21:D$38,FALSE)</f>
        <v>12</v>
      </c>
      <c r="N28" s="24">
        <f t="shared" si="25"/>
        <v>10</v>
      </c>
      <c r="O28" s="24">
        <f t="shared" si="25"/>
        <v>6</v>
      </c>
      <c r="P28" s="24">
        <f t="shared" si="25"/>
        <v>9</v>
      </c>
      <c r="Q28" s="24">
        <f t="shared" si="25"/>
        <v>14</v>
      </c>
      <c r="R28" s="24">
        <f t="shared" si="25"/>
        <v>16</v>
      </c>
      <c r="S28" s="24">
        <f t="shared" si="25"/>
        <v>15</v>
      </c>
      <c r="T28" s="24">
        <f t="shared" si="25"/>
        <v>4</v>
      </c>
      <c r="X28" s="25"/>
    </row>
    <row r="29" spans="1:24" ht="15.75" hidden="1" customHeight="1">
      <c r="A29" s="22" t="s">
        <v>34</v>
      </c>
      <c r="B29" s="4">
        <v>2007</v>
      </c>
      <c r="C29" s="4" t="s">
        <v>35</v>
      </c>
      <c r="D29" s="23">
        <v>0.4</v>
      </c>
      <c r="E29" s="23">
        <v>0.17</v>
      </c>
      <c r="F29" s="23">
        <v>0.5</v>
      </c>
      <c r="G29" s="23">
        <v>0.38</v>
      </c>
      <c r="H29" s="23">
        <v>0.4</v>
      </c>
      <c r="I29" s="23">
        <v>-0.69789999999999996</v>
      </c>
      <c r="J29" s="23">
        <v>3.2902404679999999</v>
      </c>
      <c r="K29" s="23">
        <v>4.8099999999999996</v>
      </c>
      <c r="M29" s="24">
        <f t="shared" ref="M29:T29" si="26">RANK(D29,D$21:D$38,FALSE)</f>
        <v>3</v>
      </c>
      <c r="N29" s="24">
        <f t="shared" si="26"/>
        <v>6</v>
      </c>
      <c r="O29" s="24">
        <f t="shared" si="26"/>
        <v>1</v>
      </c>
      <c r="P29" s="24">
        <f t="shared" si="26"/>
        <v>3</v>
      </c>
      <c r="Q29" s="24">
        <f t="shared" si="26"/>
        <v>4</v>
      </c>
      <c r="R29" s="24">
        <f t="shared" si="26"/>
        <v>14</v>
      </c>
      <c r="S29" s="24">
        <f t="shared" si="26"/>
        <v>6</v>
      </c>
      <c r="T29" s="24">
        <f t="shared" si="26"/>
        <v>5</v>
      </c>
      <c r="X29" s="25"/>
    </row>
    <row r="30" spans="1:24" ht="15.75" hidden="1" customHeight="1">
      <c r="A30" s="22" t="s">
        <v>36</v>
      </c>
      <c r="B30" s="4">
        <v>2007</v>
      </c>
      <c r="C30" s="4" t="s">
        <v>37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-0.69259999999999999</v>
      </c>
      <c r="J30" s="23">
        <v>3.0171638180000002</v>
      </c>
      <c r="K30" s="23">
        <v>4.1100000000000003</v>
      </c>
      <c r="M30" s="24">
        <f t="shared" ref="M30:T30" si="27">RANK(D30,D$21:D$38,FALSE)</f>
        <v>12</v>
      </c>
      <c r="N30" s="24">
        <f t="shared" si="27"/>
        <v>10</v>
      </c>
      <c r="O30" s="24">
        <f t="shared" si="27"/>
        <v>10</v>
      </c>
      <c r="P30" s="24">
        <f t="shared" si="27"/>
        <v>9</v>
      </c>
      <c r="Q30" s="24">
        <f t="shared" si="27"/>
        <v>15</v>
      </c>
      <c r="R30" s="24">
        <f t="shared" si="27"/>
        <v>13</v>
      </c>
      <c r="S30" s="24">
        <f t="shared" si="27"/>
        <v>10</v>
      </c>
      <c r="T30" s="24">
        <f t="shared" si="27"/>
        <v>6</v>
      </c>
      <c r="X30" s="25"/>
    </row>
    <row r="31" spans="1:24" ht="15.75" customHeight="1">
      <c r="A31" s="22" t="s">
        <v>38</v>
      </c>
      <c r="B31" s="4">
        <v>2007</v>
      </c>
      <c r="C31" s="4" t="s">
        <v>39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-0.2656</v>
      </c>
      <c r="J31" s="23">
        <v>3.581086505</v>
      </c>
      <c r="K31" s="23">
        <v>2.91</v>
      </c>
      <c r="M31" s="24">
        <f t="shared" ref="M31:T31" si="28">RANK(D31,D$21:D$38,FALSE)</f>
        <v>12</v>
      </c>
      <c r="N31" s="24">
        <f t="shared" si="28"/>
        <v>10</v>
      </c>
      <c r="O31" s="24">
        <f t="shared" si="28"/>
        <v>10</v>
      </c>
      <c r="P31" s="24">
        <f t="shared" si="28"/>
        <v>9</v>
      </c>
      <c r="Q31" s="24">
        <f t="shared" si="28"/>
        <v>15</v>
      </c>
      <c r="R31" s="24">
        <f t="shared" si="28"/>
        <v>6</v>
      </c>
      <c r="S31" s="24">
        <f t="shared" si="28"/>
        <v>5</v>
      </c>
      <c r="T31" s="24">
        <f t="shared" si="28"/>
        <v>11</v>
      </c>
      <c r="X31" s="25"/>
    </row>
    <row r="32" spans="1:24" ht="15.75" hidden="1" customHeight="1">
      <c r="A32" s="22" t="s">
        <v>40</v>
      </c>
      <c r="B32" s="4">
        <v>2007</v>
      </c>
      <c r="C32" s="4" t="s">
        <v>41</v>
      </c>
      <c r="D32" s="23">
        <v>0.13</v>
      </c>
      <c r="E32" s="23">
        <v>0.5</v>
      </c>
      <c r="F32" s="23">
        <v>0.4</v>
      </c>
      <c r="G32" s="23">
        <v>0.38</v>
      </c>
      <c r="H32" s="23">
        <v>0.32</v>
      </c>
      <c r="I32" s="23">
        <v>-0.76500000000000001</v>
      </c>
      <c r="J32" s="23">
        <v>1.5770231589999999</v>
      </c>
      <c r="K32" s="23">
        <v>5.19</v>
      </c>
      <c r="M32" s="24">
        <f t="shared" ref="M32:T32" si="29">RANK(D32,D$21:D$38,FALSE)</f>
        <v>7</v>
      </c>
      <c r="N32" s="24">
        <f t="shared" si="29"/>
        <v>1</v>
      </c>
      <c r="O32" s="24">
        <f t="shared" si="29"/>
        <v>2</v>
      </c>
      <c r="P32" s="24">
        <f t="shared" si="29"/>
        <v>3</v>
      </c>
      <c r="Q32" s="24">
        <f t="shared" si="29"/>
        <v>5</v>
      </c>
      <c r="R32" s="24">
        <f t="shared" si="29"/>
        <v>15</v>
      </c>
      <c r="S32" s="24">
        <f t="shared" si="29"/>
        <v>16</v>
      </c>
      <c r="T32" s="24">
        <f t="shared" si="29"/>
        <v>3</v>
      </c>
      <c r="X32" s="25"/>
    </row>
    <row r="33" spans="1:24" ht="15.75" hidden="1" customHeight="1">
      <c r="A33" s="22" t="s">
        <v>42</v>
      </c>
      <c r="B33" s="4">
        <v>2007</v>
      </c>
      <c r="C33" s="4" t="s">
        <v>43</v>
      </c>
      <c r="D33" s="23">
        <v>0.47</v>
      </c>
      <c r="E33" s="23">
        <v>0.4</v>
      </c>
      <c r="F33" s="23">
        <v>0.4</v>
      </c>
      <c r="G33" s="23">
        <v>0.33</v>
      </c>
      <c r="H33" s="23">
        <v>0.48</v>
      </c>
      <c r="I33" s="23">
        <v>-0.34129999999999999</v>
      </c>
      <c r="J33" s="23">
        <v>2.474931142</v>
      </c>
      <c r="K33" s="23">
        <v>3.8</v>
      </c>
      <c r="M33" s="24">
        <f t="shared" ref="M33:T33" si="30">RANK(D33,D$21:D$38,FALSE)</f>
        <v>1</v>
      </c>
      <c r="N33" s="24">
        <f t="shared" si="30"/>
        <v>2</v>
      </c>
      <c r="O33" s="24">
        <f t="shared" si="30"/>
        <v>2</v>
      </c>
      <c r="P33" s="24">
        <f t="shared" si="30"/>
        <v>5</v>
      </c>
      <c r="Q33" s="24">
        <f t="shared" si="30"/>
        <v>1</v>
      </c>
      <c r="R33" s="24">
        <f t="shared" si="30"/>
        <v>9</v>
      </c>
      <c r="S33" s="24">
        <f t="shared" si="30"/>
        <v>11</v>
      </c>
      <c r="T33" s="24">
        <f t="shared" si="30"/>
        <v>8</v>
      </c>
      <c r="X33" s="25"/>
    </row>
    <row r="34" spans="1:24" ht="15.75" hidden="1" customHeight="1">
      <c r="A34" s="22" t="s">
        <v>44</v>
      </c>
      <c r="B34" s="4">
        <v>2007</v>
      </c>
      <c r="C34" s="4" t="s">
        <v>45</v>
      </c>
      <c r="D34" s="23">
        <v>0.47</v>
      </c>
      <c r="E34" s="23">
        <v>0.17</v>
      </c>
      <c r="F34" s="23">
        <v>0.2</v>
      </c>
      <c r="G34" s="23">
        <v>0.5</v>
      </c>
      <c r="H34" s="23">
        <v>0.42</v>
      </c>
      <c r="I34" s="23">
        <v>-0.26619999999999999</v>
      </c>
      <c r="J34" s="23">
        <v>2.1933279520000002</v>
      </c>
      <c r="K34" s="23">
        <v>2.2599999999999998</v>
      </c>
      <c r="M34" s="24">
        <f t="shared" ref="M34:T34" si="31">RANK(D34,D$21:D$38,FALSE)</f>
        <v>1</v>
      </c>
      <c r="N34" s="24">
        <f t="shared" si="31"/>
        <v>6</v>
      </c>
      <c r="O34" s="24">
        <f t="shared" si="31"/>
        <v>9</v>
      </c>
      <c r="P34" s="24">
        <f t="shared" si="31"/>
        <v>2</v>
      </c>
      <c r="Q34" s="24">
        <f t="shared" si="31"/>
        <v>3</v>
      </c>
      <c r="R34" s="24">
        <f t="shared" si="31"/>
        <v>7</v>
      </c>
      <c r="S34" s="24">
        <f t="shared" si="31"/>
        <v>13</v>
      </c>
      <c r="T34" s="24">
        <f t="shared" si="31"/>
        <v>13</v>
      </c>
      <c r="X34" s="25"/>
    </row>
    <row r="35" spans="1:24" ht="15.75" hidden="1" customHeight="1">
      <c r="A35" s="22" t="s">
        <v>46</v>
      </c>
      <c r="B35" s="4">
        <v>2007</v>
      </c>
      <c r="C35" s="4" t="s">
        <v>47</v>
      </c>
      <c r="D35" s="23">
        <v>0.1</v>
      </c>
      <c r="E35" s="23">
        <v>0</v>
      </c>
      <c r="F35" s="23">
        <v>0</v>
      </c>
      <c r="G35" s="23">
        <v>0</v>
      </c>
      <c r="H35" s="23">
        <v>0.04</v>
      </c>
      <c r="I35" s="23">
        <v>-1.2490000000000001</v>
      </c>
      <c r="J35" s="23">
        <v>1.54838941</v>
      </c>
      <c r="K35" s="23">
        <v>3.11</v>
      </c>
      <c r="M35" s="24">
        <f t="shared" ref="M35:T35" si="32">RANK(D35,D$21:D$38,FALSE)</f>
        <v>9</v>
      </c>
      <c r="N35" s="24">
        <f t="shared" si="32"/>
        <v>10</v>
      </c>
      <c r="O35" s="24">
        <f t="shared" si="32"/>
        <v>10</v>
      </c>
      <c r="P35" s="24">
        <f t="shared" si="32"/>
        <v>9</v>
      </c>
      <c r="Q35" s="24">
        <f t="shared" si="32"/>
        <v>11</v>
      </c>
      <c r="R35" s="24">
        <f t="shared" si="32"/>
        <v>18</v>
      </c>
      <c r="S35" s="24">
        <f t="shared" si="32"/>
        <v>17</v>
      </c>
      <c r="T35" s="24">
        <f t="shared" si="32"/>
        <v>9</v>
      </c>
      <c r="X35" s="25"/>
    </row>
    <row r="36" spans="1:24" ht="15.75" hidden="1" customHeight="1">
      <c r="A36" s="22" t="s">
        <v>48</v>
      </c>
      <c r="B36" s="4">
        <v>2007</v>
      </c>
      <c r="C36" s="4" t="s">
        <v>49</v>
      </c>
      <c r="D36" s="23">
        <v>0</v>
      </c>
      <c r="E36" s="23">
        <v>0.17</v>
      </c>
      <c r="F36" s="23">
        <v>0</v>
      </c>
      <c r="G36" s="23">
        <v>0</v>
      </c>
      <c r="H36" s="23">
        <v>0.04</v>
      </c>
      <c r="I36" s="23">
        <v>-0.29680000000000001</v>
      </c>
      <c r="J36" s="23">
        <v>3.1067375419999999</v>
      </c>
      <c r="K36" s="23">
        <v>2.64</v>
      </c>
      <c r="M36" s="24">
        <f t="shared" ref="M36:T36" si="33">RANK(D36,D$21:D$38,FALSE)</f>
        <v>12</v>
      </c>
      <c r="N36" s="24">
        <f t="shared" si="33"/>
        <v>6</v>
      </c>
      <c r="O36" s="24">
        <f t="shared" si="33"/>
        <v>10</v>
      </c>
      <c r="P36" s="24">
        <f t="shared" si="33"/>
        <v>9</v>
      </c>
      <c r="Q36" s="24">
        <f t="shared" si="33"/>
        <v>11</v>
      </c>
      <c r="R36" s="24">
        <f t="shared" si="33"/>
        <v>8</v>
      </c>
      <c r="S36" s="24">
        <f t="shared" si="33"/>
        <v>9</v>
      </c>
      <c r="T36" s="24">
        <f t="shared" si="33"/>
        <v>12</v>
      </c>
      <c r="X36" s="25"/>
    </row>
    <row r="37" spans="1:24" ht="15.75" hidden="1" customHeight="1">
      <c r="A37" s="22" t="s">
        <v>50</v>
      </c>
      <c r="B37" s="4">
        <v>2007</v>
      </c>
      <c r="C37" s="4" t="s">
        <v>51</v>
      </c>
      <c r="D37" s="23">
        <v>0</v>
      </c>
      <c r="E37" s="23">
        <v>0.33333333300000001</v>
      </c>
      <c r="F37" s="23">
        <v>0.4</v>
      </c>
      <c r="G37" s="23">
        <v>0</v>
      </c>
      <c r="H37" s="23">
        <v>0.12903225800000001</v>
      </c>
      <c r="I37" s="23">
        <v>1.1657</v>
      </c>
      <c r="J37" s="23">
        <v>4.8316930080000002</v>
      </c>
      <c r="K37" s="23">
        <v>1.55</v>
      </c>
      <c r="M37" s="24">
        <f t="shared" ref="M37:T37" si="34">RANK(D37,D$21:D$38,FALSE)</f>
        <v>12</v>
      </c>
      <c r="N37" s="24">
        <f t="shared" si="34"/>
        <v>3</v>
      </c>
      <c r="O37" s="24">
        <f t="shared" si="34"/>
        <v>2</v>
      </c>
      <c r="P37" s="24">
        <f t="shared" si="34"/>
        <v>9</v>
      </c>
      <c r="Q37" s="24">
        <f t="shared" si="34"/>
        <v>8</v>
      </c>
      <c r="R37" s="24">
        <f t="shared" si="34"/>
        <v>2</v>
      </c>
      <c r="S37" s="24">
        <f t="shared" si="34"/>
        <v>2</v>
      </c>
      <c r="T37" s="24">
        <f t="shared" si="34"/>
        <v>16</v>
      </c>
      <c r="X37" s="25"/>
    </row>
    <row r="38" spans="1:24" ht="15.75" hidden="1" customHeight="1">
      <c r="A38" s="26" t="s">
        <v>53</v>
      </c>
      <c r="B38" s="27">
        <v>2007</v>
      </c>
      <c r="C38" s="27" t="s">
        <v>54</v>
      </c>
      <c r="D38" s="28">
        <v>0.125</v>
      </c>
      <c r="E38" s="28">
        <v>0.16666666699999999</v>
      </c>
      <c r="F38" s="28">
        <v>0</v>
      </c>
      <c r="G38" s="28">
        <v>0.14285714299999999</v>
      </c>
      <c r="H38" s="28">
        <v>0.12903225800000001</v>
      </c>
      <c r="I38" s="28">
        <v>-1.0307999999999999</v>
      </c>
      <c r="J38" s="28">
        <v>1.1881071219999999</v>
      </c>
      <c r="K38" s="28">
        <v>5.79</v>
      </c>
      <c r="L38" s="29"/>
      <c r="M38" s="30">
        <f t="shared" ref="M38:T38" si="35">RANK(D38,D$21:D$38,FALSE)</f>
        <v>8</v>
      </c>
      <c r="N38" s="30">
        <f t="shared" si="35"/>
        <v>9</v>
      </c>
      <c r="O38" s="30">
        <f t="shared" si="35"/>
        <v>10</v>
      </c>
      <c r="P38" s="30">
        <f t="shared" si="35"/>
        <v>7</v>
      </c>
      <c r="Q38" s="30">
        <f t="shared" si="35"/>
        <v>8</v>
      </c>
      <c r="R38" s="30">
        <f t="shared" si="35"/>
        <v>17</v>
      </c>
      <c r="S38" s="30">
        <f t="shared" si="35"/>
        <v>18</v>
      </c>
      <c r="T38" s="30">
        <f t="shared" si="35"/>
        <v>2</v>
      </c>
      <c r="U38" s="29"/>
      <c r="V38" s="29"/>
      <c r="W38" s="29"/>
      <c r="X38" s="31"/>
    </row>
    <row r="39" spans="1:24" ht="15.75" customHeight="1">
      <c r="A39" s="16" t="s">
        <v>15</v>
      </c>
      <c r="B39" s="17">
        <v>2008</v>
      </c>
      <c r="C39" s="17" t="s">
        <v>16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-0.4738</v>
      </c>
      <c r="J39" s="18">
        <v>2.2111501520000001</v>
      </c>
      <c r="K39" s="18">
        <v>2.02</v>
      </c>
      <c r="L39" s="19"/>
      <c r="M39" s="20">
        <f t="shared" ref="M39:T39" si="36">RANK(D39,D$39:D$56,FALSE)</f>
        <v>13</v>
      </c>
      <c r="N39" s="20">
        <f t="shared" si="36"/>
        <v>11</v>
      </c>
      <c r="O39" s="20">
        <f t="shared" si="36"/>
        <v>11</v>
      </c>
      <c r="P39" s="20">
        <f t="shared" si="36"/>
        <v>10</v>
      </c>
      <c r="Q39" s="20">
        <f t="shared" si="36"/>
        <v>16</v>
      </c>
      <c r="R39" s="20">
        <f t="shared" si="36"/>
        <v>10</v>
      </c>
      <c r="S39" s="20">
        <f t="shared" si="36"/>
        <v>14</v>
      </c>
      <c r="T39" s="20">
        <f t="shared" si="36"/>
        <v>15</v>
      </c>
      <c r="U39" s="19"/>
      <c r="V39" s="19"/>
      <c r="W39" s="19"/>
      <c r="X39" s="21"/>
    </row>
    <row r="40" spans="1:24" ht="15.75" hidden="1" customHeight="1">
      <c r="A40" s="22" t="s">
        <v>19</v>
      </c>
      <c r="B40" s="4">
        <v>2008</v>
      </c>
      <c r="C40" s="4" t="s">
        <v>20</v>
      </c>
      <c r="D40" s="23">
        <v>0.33</v>
      </c>
      <c r="E40" s="23">
        <v>0</v>
      </c>
      <c r="F40" s="23">
        <v>0</v>
      </c>
      <c r="G40" s="23">
        <v>0.25</v>
      </c>
      <c r="H40" s="23">
        <v>0.22</v>
      </c>
      <c r="I40" s="23">
        <v>-0.49170000000000003</v>
      </c>
      <c r="J40" s="23">
        <v>2.2203567629999998</v>
      </c>
      <c r="K40" s="23">
        <v>10.93</v>
      </c>
      <c r="M40" s="24">
        <f t="shared" ref="M40:T40" si="37">RANK(D40,D$39:D$56,FALSE)</f>
        <v>5</v>
      </c>
      <c r="N40" s="24">
        <f t="shared" si="37"/>
        <v>11</v>
      </c>
      <c r="O40" s="24">
        <f t="shared" si="37"/>
        <v>11</v>
      </c>
      <c r="P40" s="24">
        <f t="shared" si="37"/>
        <v>7</v>
      </c>
      <c r="Q40" s="24">
        <f t="shared" si="37"/>
        <v>8</v>
      </c>
      <c r="R40" s="24">
        <f t="shared" si="37"/>
        <v>11</v>
      </c>
      <c r="S40" s="24">
        <f t="shared" si="37"/>
        <v>13</v>
      </c>
      <c r="T40" s="24">
        <f t="shared" si="37"/>
        <v>1</v>
      </c>
      <c r="X40" s="25"/>
    </row>
    <row r="41" spans="1:24" ht="15.75" hidden="1" customHeight="1">
      <c r="A41" s="22" t="s">
        <v>21</v>
      </c>
      <c r="B41" s="4">
        <v>2008</v>
      </c>
      <c r="C41" s="4" t="s">
        <v>22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v>-2.4799999999999999E-2</v>
      </c>
      <c r="J41" s="23">
        <v>3.8139071530000002</v>
      </c>
      <c r="K41" s="23">
        <v>1.1200000000000001</v>
      </c>
      <c r="M41" s="24">
        <f t="shared" ref="M41:T41" si="38">RANK(D41,D$39:D$56,FALSE)</f>
        <v>13</v>
      </c>
      <c r="N41" s="24">
        <f t="shared" si="38"/>
        <v>11</v>
      </c>
      <c r="O41" s="24">
        <f t="shared" si="38"/>
        <v>11</v>
      </c>
      <c r="P41" s="24">
        <f t="shared" si="38"/>
        <v>10</v>
      </c>
      <c r="Q41" s="24">
        <f t="shared" si="38"/>
        <v>16</v>
      </c>
      <c r="R41" s="24">
        <f t="shared" si="38"/>
        <v>4</v>
      </c>
      <c r="S41" s="24">
        <f t="shared" si="38"/>
        <v>5</v>
      </c>
      <c r="T41" s="24">
        <f t="shared" si="38"/>
        <v>18</v>
      </c>
      <c r="X41" s="25"/>
    </row>
    <row r="42" spans="1:24" ht="15.75" customHeight="1">
      <c r="A42" s="22" t="s">
        <v>24</v>
      </c>
      <c r="B42" s="4">
        <v>2008</v>
      </c>
      <c r="C42" s="4" t="s">
        <v>25</v>
      </c>
      <c r="D42" s="23">
        <v>0.31</v>
      </c>
      <c r="E42" s="23">
        <v>0.33</v>
      </c>
      <c r="F42" s="23">
        <v>0.25</v>
      </c>
      <c r="G42" s="23">
        <v>0.75</v>
      </c>
      <c r="H42" s="23">
        <v>0.45</v>
      </c>
      <c r="I42" s="23">
        <v>1.3277000000000001</v>
      </c>
      <c r="J42" s="23">
        <v>4.4993218830000004</v>
      </c>
      <c r="K42" s="23">
        <v>3.61</v>
      </c>
      <c r="M42" s="24">
        <f t="shared" ref="M42:T42" si="39">RANK(D42,D$39:D$56,FALSE)</f>
        <v>6</v>
      </c>
      <c r="N42" s="24">
        <f t="shared" si="39"/>
        <v>5</v>
      </c>
      <c r="O42" s="24">
        <f t="shared" si="39"/>
        <v>7</v>
      </c>
      <c r="P42" s="24">
        <f t="shared" si="39"/>
        <v>1</v>
      </c>
      <c r="Q42" s="24">
        <f t="shared" si="39"/>
        <v>3</v>
      </c>
      <c r="R42" s="24">
        <f t="shared" si="39"/>
        <v>1</v>
      </c>
      <c r="S42" s="24">
        <f t="shared" si="39"/>
        <v>3</v>
      </c>
      <c r="T42" s="24">
        <f t="shared" si="39"/>
        <v>9</v>
      </c>
      <c r="X42" s="25"/>
    </row>
    <row r="43" spans="1:24" ht="15.75" hidden="1" customHeight="1">
      <c r="A43" s="22" t="s">
        <v>26</v>
      </c>
      <c r="B43" s="4">
        <v>2008</v>
      </c>
      <c r="C43" s="4" t="s">
        <v>27</v>
      </c>
      <c r="D43" s="23">
        <v>7.0000000000000007E-2</v>
      </c>
      <c r="E43" s="23">
        <v>0</v>
      </c>
      <c r="F43" s="23">
        <v>0.25</v>
      </c>
      <c r="G43" s="23">
        <v>0</v>
      </c>
      <c r="H43" s="23">
        <v>7.0000000000000007E-2</v>
      </c>
      <c r="I43" s="23">
        <v>-0.21890000000000001</v>
      </c>
      <c r="J43" s="23">
        <v>4.0812092839999998</v>
      </c>
      <c r="K43" s="23">
        <v>2.17</v>
      </c>
      <c r="M43" s="24">
        <f t="shared" ref="M43:T43" si="40">RANK(D43,D$39:D$56,FALSE)</f>
        <v>11</v>
      </c>
      <c r="N43" s="24">
        <f t="shared" si="40"/>
        <v>11</v>
      </c>
      <c r="O43" s="24">
        <f t="shared" si="40"/>
        <v>7</v>
      </c>
      <c r="P43" s="24">
        <f t="shared" si="40"/>
        <v>10</v>
      </c>
      <c r="Q43" s="24">
        <f t="shared" si="40"/>
        <v>11</v>
      </c>
      <c r="R43" s="24">
        <f t="shared" si="40"/>
        <v>7</v>
      </c>
      <c r="S43" s="24">
        <f t="shared" si="40"/>
        <v>4</v>
      </c>
      <c r="T43" s="24">
        <f t="shared" si="40"/>
        <v>14</v>
      </c>
      <c r="X43" s="25"/>
    </row>
    <row r="44" spans="1:24" ht="15.75" hidden="1" customHeight="1">
      <c r="A44" s="22" t="s">
        <v>28</v>
      </c>
      <c r="B44" s="4">
        <v>2008</v>
      </c>
      <c r="C44" s="4" t="s">
        <v>29</v>
      </c>
      <c r="D44" s="23">
        <v>7.0000000000000007E-2</v>
      </c>
      <c r="E44" s="23">
        <v>0</v>
      </c>
      <c r="F44" s="23">
        <v>0</v>
      </c>
      <c r="G44" s="23">
        <v>0</v>
      </c>
      <c r="H44" s="23">
        <v>0.04</v>
      </c>
      <c r="I44" s="23">
        <v>0.44390000000000002</v>
      </c>
      <c r="J44" s="23">
        <v>5.2189601689999998</v>
      </c>
      <c r="K44" s="23">
        <v>1.71</v>
      </c>
      <c r="M44" s="24">
        <f t="shared" ref="M44:T44" si="41">RANK(D44,D$39:D$56,FALSE)</f>
        <v>11</v>
      </c>
      <c r="N44" s="24">
        <f t="shared" si="41"/>
        <v>11</v>
      </c>
      <c r="O44" s="24">
        <f t="shared" si="41"/>
        <v>11</v>
      </c>
      <c r="P44" s="24">
        <f t="shared" si="41"/>
        <v>10</v>
      </c>
      <c r="Q44" s="24">
        <f t="shared" si="41"/>
        <v>12</v>
      </c>
      <c r="R44" s="24">
        <f t="shared" si="41"/>
        <v>3</v>
      </c>
      <c r="S44" s="24">
        <f t="shared" si="41"/>
        <v>1</v>
      </c>
      <c r="T44" s="24">
        <f t="shared" si="41"/>
        <v>17</v>
      </c>
      <c r="X44" s="25"/>
    </row>
    <row r="45" spans="1:24" ht="15.75" hidden="1" customHeight="1">
      <c r="A45" s="22" t="s">
        <v>30</v>
      </c>
      <c r="B45" s="4">
        <v>2008</v>
      </c>
      <c r="C45" s="4" t="s">
        <v>31</v>
      </c>
      <c r="D45" s="23">
        <v>0.25</v>
      </c>
      <c r="E45" s="23">
        <v>0.33</v>
      </c>
      <c r="F45" s="23">
        <v>0.4</v>
      </c>
      <c r="G45" s="23">
        <v>0.14000000000000001</v>
      </c>
      <c r="H45" s="23">
        <v>0.28999999999999998</v>
      </c>
      <c r="I45" s="23">
        <v>-0.66930000000000001</v>
      </c>
      <c r="J45" s="23">
        <v>3.0338962770000002</v>
      </c>
      <c r="K45" s="23">
        <v>4.87</v>
      </c>
      <c r="M45" s="24">
        <f t="shared" ref="M45:T45" si="42">RANK(D45,D$39:D$56,FALSE)</f>
        <v>7</v>
      </c>
      <c r="N45" s="24">
        <f t="shared" si="42"/>
        <v>5</v>
      </c>
      <c r="O45" s="24">
        <f t="shared" si="42"/>
        <v>3</v>
      </c>
      <c r="P45" s="24">
        <f t="shared" si="42"/>
        <v>9</v>
      </c>
      <c r="Q45" s="24">
        <f t="shared" si="42"/>
        <v>7</v>
      </c>
      <c r="R45" s="24">
        <f t="shared" si="42"/>
        <v>13</v>
      </c>
      <c r="S45" s="24">
        <f t="shared" si="42"/>
        <v>10</v>
      </c>
      <c r="T45" s="24">
        <f t="shared" si="42"/>
        <v>5</v>
      </c>
      <c r="X45" s="25"/>
    </row>
    <row r="46" spans="1:24" ht="15.75" hidden="1" customHeight="1">
      <c r="A46" s="22" t="s">
        <v>32</v>
      </c>
      <c r="B46" s="4">
        <v>2008</v>
      </c>
      <c r="C46" s="4" t="s">
        <v>33</v>
      </c>
      <c r="D46" s="23">
        <v>0</v>
      </c>
      <c r="E46" s="23">
        <v>0</v>
      </c>
      <c r="F46" s="23">
        <v>0.25</v>
      </c>
      <c r="G46" s="23">
        <v>0</v>
      </c>
      <c r="H46" s="23">
        <v>0.03</v>
      </c>
      <c r="I46" s="23">
        <v>-0.78680000000000005</v>
      </c>
      <c r="J46" s="23">
        <v>1.9902684479999999</v>
      </c>
      <c r="K46" s="23">
        <v>9.6</v>
      </c>
      <c r="M46" s="24">
        <f t="shared" ref="M46:T46" si="43">RANK(D46,D$39:D$56,FALSE)</f>
        <v>13</v>
      </c>
      <c r="N46" s="24">
        <f t="shared" si="43"/>
        <v>11</v>
      </c>
      <c r="O46" s="24">
        <f t="shared" si="43"/>
        <v>7</v>
      </c>
      <c r="P46" s="24">
        <f t="shared" si="43"/>
        <v>10</v>
      </c>
      <c r="Q46" s="24">
        <f t="shared" si="43"/>
        <v>15</v>
      </c>
      <c r="R46" s="24">
        <f t="shared" si="43"/>
        <v>15</v>
      </c>
      <c r="S46" s="24">
        <f t="shared" si="43"/>
        <v>15</v>
      </c>
      <c r="T46" s="24">
        <f t="shared" si="43"/>
        <v>2</v>
      </c>
      <c r="X46" s="25"/>
    </row>
    <row r="47" spans="1:24" ht="15.75" hidden="1" customHeight="1">
      <c r="A47" s="22" t="s">
        <v>34</v>
      </c>
      <c r="B47" s="4">
        <v>2008</v>
      </c>
      <c r="C47" s="4" t="s">
        <v>35</v>
      </c>
      <c r="D47" s="23">
        <v>0.4</v>
      </c>
      <c r="E47" s="23">
        <v>0.17</v>
      </c>
      <c r="F47" s="23">
        <v>0.5</v>
      </c>
      <c r="G47" s="23">
        <v>0.38</v>
      </c>
      <c r="H47" s="23">
        <v>0.4</v>
      </c>
      <c r="I47" s="23">
        <v>-0.61299999999999999</v>
      </c>
      <c r="J47" s="23">
        <v>3.273676837</v>
      </c>
      <c r="K47" s="23">
        <v>4.47</v>
      </c>
      <c r="M47" s="24">
        <f t="shared" ref="M47:T47" si="44">RANK(D47,D$39:D$56,FALSE)</f>
        <v>4</v>
      </c>
      <c r="N47" s="24">
        <f t="shared" si="44"/>
        <v>7</v>
      </c>
      <c r="O47" s="24">
        <f t="shared" si="44"/>
        <v>2</v>
      </c>
      <c r="P47" s="24">
        <f t="shared" si="44"/>
        <v>4</v>
      </c>
      <c r="Q47" s="24">
        <f t="shared" si="44"/>
        <v>5</v>
      </c>
      <c r="R47" s="24">
        <f t="shared" si="44"/>
        <v>12</v>
      </c>
      <c r="S47" s="24">
        <f t="shared" si="44"/>
        <v>7</v>
      </c>
      <c r="T47" s="24">
        <f t="shared" si="44"/>
        <v>7</v>
      </c>
      <c r="X47" s="25"/>
    </row>
    <row r="48" spans="1:24" ht="15.75" hidden="1" customHeight="1">
      <c r="A48" s="22" t="s">
        <v>36</v>
      </c>
      <c r="B48" s="4">
        <v>2008</v>
      </c>
      <c r="C48" s="4" t="s">
        <v>37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-0.83940000000000003</v>
      </c>
      <c r="J48" s="23">
        <v>3.2410443089999998</v>
      </c>
      <c r="K48" s="23">
        <v>4.8099999999999996</v>
      </c>
      <c r="M48" s="24">
        <f t="shared" ref="M48:T48" si="45">RANK(D48,D$39:D$56,FALSE)</f>
        <v>13</v>
      </c>
      <c r="N48" s="24">
        <f t="shared" si="45"/>
        <v>11</v>
      </c>
      <c r="O48" s="24">
        <f t="shared" si="45"/>
        <v>11</v>
      </c>
      <c r="P48" s="24">
        <f t="shared" si="45"/>
        <v>10</v>
      </c>
      <c r="Q48" s="24">
        <f t="shared" si="45"/>
        <v>16</v>
      </c>
      <c r="R48" s="24">
        <f t="shared" si="45"/>
        <v>16</v>
      </c>
      <c r="S48" s="24">
        <f t="shared" si="45"/>
        <v>8</v>
      </c>
      <c r="T48" s="24">
        <f t="shared" si="45"/>
        <v>6</v>
      </c>
      <c r="X48" s="25"/>
    </row>
    <row r="49" spans="1:24" ht="15.75" customHeight="1">
      <c r="A49" s="22" t="s">
        <v>38</v>
      </c>
      <c r="B49" s="4">
        <v>2008</v>
      </c>
      <c r="C49" s="4" t="s">
        <v>39</v>
      </c>
      <c r="D49" s="23">
        <v>0.75</v>
      </c>
      <c r="E49" s="23">
        <v>0.6</v>
      </c>
      <c r="F49" s="23">
        <v>0.6</v>
      </c>
      <c r="G49" s="23">
        <v>0.5</v>
      </c>
      <c r="H49" s="23">
        <v>0.7</v>
      </c>
      <c r="I49" s="23">
        <v>-0.2429</v>
      </c>
      <c r="J49" s="23">
        <v>3.4122257469999999</v>
      </c>
      <c r="K49" s="23">
        <v>3.47</v>
      </c>
      <c r="M49" s="24">
        <f t="shared" ref="M49:T49" si="46">RANK(D49,D$39:D$56,FALSE)</f>
        <v>1</v>
      </c>
      <c r="N49" s="24">
        <f t="shared" si="46"/>
        <v>1</v>
      </c>
      <c r="O49" s="24">
        <f t="shared" si="46"/>
        <v>1</v>
      </c>
      <c r="P49" s="24">
        <f t="shared" si="46"/>
        <v>2</v>
      </c>
      <c r="Q49" s="24">
        <f t="shared" si="46"/>
        <v>1</v>
      </c>
      <c r="R49" s="24">
        <f t="shared" si="46"/>
        <v>8</v>
      </c>
      <c r="S49" s="24">
        <f t="shared" si="46"/>
        <v>6</v>
      </c>
      <c r="T49" s="24">
        <f t="shared" si="46"/>
        <v>10</v>
      </c>
      <c r="X49" s="25"/>
    </row>
    <row r="50" spans="1:24" ht="15.75" hidden="1" customHeight="1">
      <c r="A50" s="22" t="s">
        <v>40</v>
      </c>
      <c r="B50" s="4">
        <v>2008</v>
      </c>
      <c r="C50" s="4" t="s">
        <v>41</v>
      </c>
      <c r="D50" s="23">
        <v>0.13</v>
      </c>
      <c r="E50" s="23">
        <v>0.5</v>
      </c>
      <c r="F50" s="23">
        <v>0.4</v>
      </c>
      <c r="G50" s="23">
        <v>0.38</v>
      </c>
      <c r="H50" s="23">
        <v>0.32</v>
      </c>
      <c r="I50" s="23">
        <v>-0.75439999999999996</v>
      </c>
      <c r="J50" s="23">
        <v>1.7670992830000001</v>
      </c>
      <c r="K50" s="23">
        <v>4.24</v>
      </c>
      <c r="M50" s="24">
        <f t="shared" ref="M50:T50" si="47">RANK(D50,D$39:D$56,FALSE)</f>
        <v>8</v>
      </c>
      <c r="N50" s="24">
        <f t="shared" si="47"/>
        <v>2</v>
      </c>
      <c r="O50" s="24">
        <f t="shared" si="47"/>
        <v>3</v>
      </c>
      <c r="P50" s="24">
        <f t="shared" si="47"/>
        <v>4</v>
      </c>
      <c r="Q50" s="24">
        <f t="shared" si="47"/>
        <v>6</v>
      </c>
      <c r="R50" s="24">
        <f t="shared" si="47"/>
        <v>14</v>
      </c>
      <c r="S50" s="24">
        <f t="shared" si="47"/>
        <v>16</v>
      </c>
      <c r="T50" s="24">
        <f t="shared" si="47"/>
        <v>8</v>
      </c>
      <c r="X50" s="25"/>
    </row>
    <row r="51" spans="1:24" ht="15.75" hidden="1" customHeight="1">
      <c r="A51" s="22" t="s">
        <v>42</v>
      </c>
      <c r="B51" s="4">
        <v>2008</v>
      </c>
      <c r="C51" s="4" t="s">
        <v>43</v>
      </c>
      <c r="D51" s="23">
        <v>0.47</v>
      </c>
      <c r="E51" s="23">
        <v>0.4</v>
      </c>
      <c r="F51" s="23">
        <v>0.4</v>
      </c>
      <c r="G51" s="23">
        <v>0.33</v>
      </c>
      <c r="H51" s="23">
        <v>0.48</v>
      </c>
      <c r="I51" s="23">
        <v>-0.10349999999999999</v>
      </c>
      <c r="J51" s="23">
        <v>2.6624501550000002</v>
      </c>
      <c r="K51" s="23">
        <v>5.27</v>
      </c>
      <c r="M51" s="24">
        <f t="shared" ref="M51:T51" si="48">RANK(D51,D$39:D$56,FALSE)</f>
        <v>2</v>
      </c>
      <c r="N51" s="24">
        <f t="shared" si="48"/>
        <v>3</v>
      </c>
      <c r="O51" s="24">
        <f t="shared" si="48"/>
        <v>3</v>
      </c>
      <c r="P51" s="24">
        <f t="shared" si="48"/>
        <v>6</v>
      </c>
      <c r="Q51" s="24">
        <f t="shared" si="48"/>
        <v>2</v>
      </c>
      <c r="R51" s="24">
        <f t="shared" si="48"/>
        <v>5</v>
      </c>
      <c r="S51" s="24">
        <f t="shared" si="48"/>
        <v>12</v>
      </c>
      <c r="T51" s="24">
        <f t="shared" si="48"/>
        <v>4</v>
      </c>
      <c r="X51" s="25"/>
    </row>
    <row r="52" spans="1:24" ht="15.75" hidden="1" customHeight="1">
      <c r="A52" s="22" t="s">
        <v>44</v>
      </c>
      <c r="B52" s="4">
        <v>2008</v>
      </c>
      <c r="C52" s="4" t="s">
        <v>45</v>
      </c>
      <c r="D52" s="23">
        <v>0.47</v>
      </c>
      <c r="E52" s="23">
        <v>0.17</v>
      </c>
      <c r="F52" s="23">
        <v>0.2</v>
      </c>
      <c r="G52" s="23">
        <v>0.5</v>
      </c>
      <c r="H52" s="23">
        <v>0.42</v>
      </c>
      <c r="I52" s="23">
        <v>-0.20219999999999999</v>
      </c>
      <c r="J52" s="23">
        <v>2.7276560820000002</v>
      </c>
      <c r="K52" s="23">
        <v>2.52</v>
      </c>
      <c r="M52" s="24">
        <f t="shared" ref="M52:T52" si="49">RANK(D52,D$39:D$56,FALSE)</f>
        <v>2</v>
      </c>
      <c r="N52" s="24">
        <f t="shared" si="49"/>
        <v>7</v>
      </c>
      <c r="O52" s="24">
        <f t="shared" si="49"/>
        <v>10</v>
      </c>
      <c r="P52" s="24">
        <f t="shared" si="49"/>
        <v>2</v>
      </c>
      <c r="Q52" s="24">
        <f t="shared" si="49"/>
        <v>4</v>
      </c>
      <c r="R52" s="24">
        <f t="shared" si="49"/>
        <v>6</v>
      </c>
      <c r="S52" s="24">
        <f t="shared" si="49"/>
        <v>11</v>
      </c>
      <c r="T52" s="24">
        <f t="shared" si="49"/>
        <v>12</v>
      </c>
      <c r="X52" s="25"/>
    </row>
    <row r="53" spans="1:24" ht="15.75" hidden="1" customHeight="1">
      <c r="A53" s="22" t="s">
        <v>46</v>
      </c>
      <c r="B53" s="4">
        <v>2008</v>
      </c>
      <c r="C53" s="4" t="s">
        <v>47</v>
      </c>
      <c r="D53" s="23">
        <v>0.1</v>
      </c>
      <c r="E53" s="23">
        <v>0</v>
      </c>
      <c r="F53" s="23">
        <v>0</v>
      </c>
      <c r="G53" s="23">
        <v>0</v>
      </c>
      <c r="H53" s="23">
        <v>0.04</v>
      </c>
      <c r="I53" s="23">
        <v>-1.0067999999999999</v>
      </c>
      <c r="J53" s="23">
        <v>1.4506810299999999</v>
      </c>
      <c r="K53" s="23">
        <v>2.4500000000000002</v>
      </c>
      <c r="M53" s="24">
        <f t="shared" ref="M53:T53" si="50">RANK(D53,D$39:D$56,FALSE)</f>
        <v>10</v>
      </c>
      <c r="N53" s="24">
        <f t="shared" si="50"/>
        <v>11</v>
      </c>
      <c r="O53" s="24">
        <f t="shared" si="50"/>
        <v>11</v>
      </c>
      <c r="P53" s="24">
        <f t="shared" si="50"/>
        <v>10</v>
      </c>
      <c r="Q53" s="24">
        <f t="shared" si="50"/>
        <v>12</v>
      </c>
      <c r="R53" s="24">
        <f t="shared" si="50"/>
        <v>17</v>
      </c>
      <c r="S53" s="24">
        <f t="shared" si="50"/>
        <v>17</v>
      </c>
      <c r="T53" s="24">
        <f t="shared" si="50"/>
        <v>13</v>
      </c>
      <c r="X53" s="25"/>
    </row>
    <row r="54" spans="1:24" ht="15.75" hidden="1" customHeight="1">
      <c r="A54" s="22" t="s">
        <v>48</v>
      </c>
      <c r="B54" s="4">
        <v>2008</v>
      </c>
      <c r="C54" s="4" t="s">
        <v>49</v>
      </c>
      <c r="D54" s="23">
        <v>0</v>
      </c>
      <c r="E54" s="23">
        <v>0.17</v>
      </c>
      <c r="F54" s="23">
        <v>0</v>
      </c>
      <c r="G54" s="23">
        <v>0</v>
      </c>
      <c r="H54" s="23">
        <v>0.04</v>
      </c>
      <c r="I54" s="23">
        <v>-0.28899999999999998</v>
      </c>
      <c r="J54" s="23">
        <v>3.1541519290000002</v>
      </c>
      <c r="K54" s="23">
        <v>2.82</v>
      </c>
      <c r="M54" s="24">
        <f t="shared" ref="M54:T54" si="51">RANK(D54,D$39:D$56,FALSE)</f>
        <v>13</v>
      </c>
      <c r="N54" s="24">
        <f t="shared" si="51"/>
        <v>7</v>
      </c>
      <c r="O54" s="24">
        <f t="shared" si="51"/>
        <v>11</v>
      </c>
      <c r="P54" s="24">
        <f t="shared" si="51"/>
        <v>10</v>
      </c>
      <c r="Q54" s="24">
        <f t="shared" si="51"/>
        <v>12</v>
      </c>
      <c r="R54" s="24">
        <f t="shared" si="51"/>
        <v>9</v>
      </c>
      <c r="S54" s="24">
        <f t="shared" si="51"/>
        <v>9</v>
      </c>
      <c r="T54" s="24">
        <f t="shared" si="51"/>
        <v>11</v>
      </c>
      <c r="X54" s="25"/>
    </row>
    <row r="55" spans="1:24" ht="15.75" hidden="1" customHeight="1">
      <c r="A55" s="22" t="s">
        <v>50</v>
      </c>
      <c r="B55" s="4">
        <v>2008</v>
      </c>
      <c r="C55" s="4" t="s">
        <v>51</v>
      </c>
      <c r="D55" s="23">
        <v>0</v>
      </c>
      <c r="E55" s="23">
        <v>0.33333333300000001</v>
      </c>
      <c r="F55" s="23">
        <v>0.4</v>
      </c>
      <c r="G55" s="23">
        <v>0</v>
      </c>
      <c r="H55" s="23">
        <v>0.12903225800000001</v>
      </c>
      <c r="I55" s="23">
        <v>1.2293000000000001</v>
      </c>
      <c r="J55" s="23">
        <v>5.0380016879999996</v>
      </c>
      <c r="K55" s="23">
        <v>1.83</v>
      </c>
      <c r="M55" s="24">
        <f t="shared" ref="M55:T55" si="52">RANK(D55,D$39:D$56,FALSE)</f>
        <v>13</v>
      </c>
      <c r="N55" s="24">
        <f t="shared" si="52"/>
        <v>4</v>
      </c>
      <c r="O55" s="24">
        <f t="shared" si="52"/>
        <v>3</v>
      </c>
      <c r="P55" s="24">
        <f t="shared" si="52"/>
        <v>10</v>
      </c>
      <c r="Q55" s="24">
        <f t="shared" si="52"/>
        <v>9</v>
      </c>
      <c r="R55" s="24">
        <f t="shared" si="52"/>
        <v>2</v>
      </c>
      <c r="S55" s="24">
        <f t="shared" si="52"/>
        <v>2</v>
      </c>
      <c r="T55" s="24">
        <f t="shared" si="52"/>
        <v>16</v>
      </c>
      <c r="X55" s="25"/>
    </row>
    <row r="56" spans="1:24" ht="15.75" hidden="1" customHeight="1">
      <c r="A56" s="26" t="s">
        <v>53</v>
      </c>
      <c r="B56" s="27">
        <v>2008</v>
      </c>
      <c r="C56" s="27" t="s">
        <v>54</v>
      </c>
      <c r="D56" s="28">
        <v>0.125</v>
      </c>
      <c r="E56" s="28">
        <v>0.16666666699999999</v>
      </c>
      <c r="F56" s="28">
        <v>0</v>
      </c>
      <c r="G56" s="28">
        <v>0.14285714299999999</v>
      </c>
      <c r="H56" s="28">
        <v>0.12903225800000001</v>
      </c>
      <c r="I56" s="28">
        <v>-1.0994999999999999</v>
      </c>
      <c r="J56" s="28">
        <v>1.3770915420000001</v>
      </c>
      <c r="K56" s="28">
        <v>5.73</v>
      </c>
      <c r="L56" s="29"/>
      <c r="M56" s="30">
        <f t="shared" ref="M56:T56" si="53">RANK(D56,D$39:D$56,FALSE)</f>
        <v>9</v>
      </c>
      <c r="N56" s="30">
        <f t="shared" si="53"/>
        <v>10</v>
      </c>
      <c r="O56" s="30">
        <f t="shared" si="53"/>
        <v>11</v>
      </c>
      <c r="P56" s="30">
        <f t="shared" si="53"/>
        <v>8</v>
      </c>
      <c r="Q56" s="30">
        <f t="shared" si="53"/>
        <v>9</v>
      </c>
      <c r="R56" s="30">
        <f t="shared" si="53"/>
        <v>18</v>
      </c>
      <c r="S56" s="30">
        <f t="shared" si="53"/>
        <v>18</v>
      </c>
      <c r="T56" s="30">
        <f t="shared" si="53"/>
        <v>3</v>
      </c>
      <c r="U56" s="29"/>
      <c r="V56" s="29"/>
      <c r="W56" s="29"/>
      <c r="X56" s="31"/>
    </row>
    <row r="57" spans="1:24" ht="15.75" customHeight="1">
      <c r="A57" s="16" t="s">
        <v>15</v>
      </c>
      <c r="B57" s="17">
        <v>2009</v>
      </c>
      <c r="C57" s="17" t="s">
        <v>16</v>
      </c>
      <c r="D57" s="18">
        <v>0.5</v>
      </c>
      <c r="E57" s="18">
        <v>0.4</v>
      </c>
      <c r="F57" s="18">
        <v>0.25</v>
      </c>
      <c r="G57" s="18">
        <v>0.71</v>
      </c>
      <c r="H57" s="18">
        <v>0.55000000000000004</v>
      </c>
      <c r="I57" s="18">
        <v>-0.50290000000000001</v>
      </c>
      <c r="J57" s="18">
        <v>2.4093455549999998</v>
      </c>
      <c r="K57" s="18">
        <v>2.48</v>
      </c>
      <c r="L57" s="19"/>
      <c r="M57" s="20">
        <f t="shared" ref="M57:T57" si="54">RANK(D57,D$57:D$74,FALSE)</f>
        <v>7</v>
      </c>
      <c r="N57" s="20">
        <f t="shared" si="54"/>
        <v>7</v>
      </c>
      <c r="O57" s="20">
        <f t="shared" si="54"/>
        <v>14</v>
      </c>
      <c r="P57" s="20">
        <f t="shared" si="54"/>
        <v>4</v>
      </c>
      <c r="Q57" s="20">
        <f t="shared" si="54"/>
        <v>6</v>
      </c>
      <c r="R57" s="20">
        <f t="shared" si="54"/>
        <v>11</v>
      </c>
      <c r="S57" s="20">
        <f t="shared" si="54"/>
        <v>13</v>
      </c>
      <c r="T57" s="20">
        <f t="shared" si="54"/>
        <v>14</v>
      </c>
      <c r="U57" s="19"/>
      <c r="V57" s="19"/>
      <c r="W57" s="19"/>
      <c r="X57" s="21"/>
    </row>
    <row r="58" spans="1:24" ht="15.75" hidden="1" customHeight="1">
      <c r="A58" s="22" t="s">
        <v>19</v>
      </c>
      <c r="B58" s="4">
        <v>2009</v>
      </c>
      <c r="C58" s="4" t="s">
        <v>20</v>
      </c>
      <c r="D58" s="23">
        <v>0.42</v>
      </c>
      <c r="E58" s="23">
        <v>0</v>
      </c>
      <c r="F58" s="23">
        <v>0</v>
      </c>
      <c r="G58" s="23">
        <v>0.25</v>
      </c>
      <c r="H58" s="23">
        <v>0.26</v>
      </c>
      <c r="I58" s="23">
        <v>-0.62839999999999996</v>
      </c>
      <c r="J58" s="23">
        <v>2.0629305169999999</v>
      </c>
      <c r="K58" s="23">
        <v>12</v>
      </c>
      <c r="M58" s="24">
        <f t="shared" ref="M58:T58" si="55">RANK(D58,D$57:D$74,FALSE)</f>
        <v>9</v>
      </c>
      <c r="N58" s="24">
        <f t="shared" si="55"/>
        <v>17</v>
      </c>
      <c r="O58" s="24">
        <f t="shared" si="55"/>
        <v>15</v>
      </c>
      <c r="P58" s="24">
        <f t="shared" si="55"/>
        <v>13</v>
      </c>
      <c r="Q58" s="24">
        <f t="shared" si="55"/>
        <v>15</v>
      </c>
      <c r="R58" s="24">
        <f t="shared" si="55"/>
        <v>12</v>
      </c>
      <c r="S58" s="24">
        <f t="shared" si="55"/>
        <v>15</v>
      </c>
      <c r="T58" s="24">
        <f t="shared" si="55"/>
        <v>1</v>
      </c>
      <c r="X58" s="25"/>
    </row>
    <row r="59" spans="1:24" ht="15.75" hidden="1" customHeight="1">
      <c r="A59" s="22" t="s">
        <v>21</v>
      </c>
      <c r="B59" s="4">
        <v>2009</v>
      </c>
      <c r="C59" s="4" t="s">
        <v>22</v>
      </c>
      <c r="D59" s="23">
        <v>0.25</v>
      </c>
      <c r="E59" s="23">
        <v>0.33</v>
      </c>
      <c r="F59" s="23">
        <v>0</v>
      </c>
      <c r="G59" s="23">
        <v>0.63</v>
      </c>
      <c r="H59" s="23">
        <v>0.34</v>
      </c>
      <c r="I59" s="23">
        <v>-0.1222</v>
      </c>
      <c r="J59" s="23">
        <v>3.5882999309999999</v>
      </c>
      <c r="K59" s="23">
        <v>1.19</v>
      </c>
      <c r="M59" s="24">
        <f t="shared" ref="M59:T59" si="56">RANK(D59,D$57:D$74,FALSE)</f>
        <v>13</v>
      </c>
      <c r="N59" s="24">
        <f t="shared" si="56"/>
        <v>9</v>
      </c>
      <c r="O59" s="24">
        <f t="shared" si="56"/>
        <v>15</v>
      </c>
      <c r="P59" s="24">
        <f t="shared" si="56"/>
        <v>6</v>
      </c>
      <c r="Q59" s="24">
        <f t="shared" si="56"/>
        <v>11</v>
      </c>
      <c r="R59" s="24">
        <f t="shared" si="56"/>
        <v>4</v>
      </c>
      <c r="S59" s="24">
        <f t="shared" si="56"/>
        <v>5</v>
      </c>
      <c r="T59" s="24">
        <f t="shared" si="56"/>
        <v>18</v>
      </c>
      <c r="X59" s="25"/>
    </row>
    <row r="60" spans="1:24" ht="15.75" customHeight="1">
      <c r="A60" s="22" t="s">
        <v>24</v>
      </c>
      <c r="B60" s="4">
        <v>2009</v>
      </c>
      <c r="C60" s="4" t="s">
        <v>25</v>
      </c>
      <c r="D60" s="23">
        <v>0.31</v>
      </c>
      <c r="E60" s="23">
        <v>0.67</v>
      </c>
      <c r="F60" s="23">
        <v>0.5</v>
      </c>
      <c r="G60" s="23">
        <v>0.75</v>
      </c>
      <c r="H60" s="23">
        <v>0.55000000000000004</v>
      </c>
      <c r="I60" s="23">
        <v>1.3516999999999999</v>
      </c>
      <c r="J60" s="23">
        <v>4.7091890320000003</v>
      </c>
      <c r="K60" s="23">
        <v>4.4400000000000004</v>
      </c>
      <c r="M60" s="24">
        <f t="shared" ref="M60:T60" si="57">RANK(D60,D$57:D$74,FALSE)</f>
        <v>11</v>
      </c>
      <c r="N60" s="24">
        <f t="shared" si="57"/>
        <v>1</v>
      </c>
      <c r="O60" s="24">
        <f t="shared" si="57"/>
        <v>3</v>
      </c>
      <c r="P60" s="24">
        <f t="shared" si="57"/>
        <v>3</v>
      </c>
      <c r="Q60" s="24">
        <f t="shared" si="57"/>
        <v>6</v>
      </c>
      <c r="R60" s="24">
        <f t="shared" si="57"/>
        <v>1</v>
      </c>
      <c r="S60" s="24">
        <f t="shared" si="57"/>
        <v>3</v>
      </c>
      <c r="T60" s="24">
        <f t="shared" si="57"/>
        <v>6</v>
      </c>
      <c r="X60" s="25"/>
    </row>
    <row r="61" spans="1:24" ht="15.75" hidden="1" customHeight="1">
      <c r="A61" s="22" t="s">
        <v>26</v>
      </c>
      <c r="B61" s="4">
        <v>2009</v>
      </c>
      <c r="C61" s="4" t="s">
        <v>27</v>
      </c>
      <c r="D61" s="23">
        <v>0.27</v>
      </c>
      <c r="E61" s="23">
        <v>0.33</v>
      </c>
      <c r="F61" s="23">
        <v>0.5</v>
      </c>
      <c r="G61" s="23">
        <v>0</v>
      </c>
      <c r="H61" s="23">
        <v>0.27</v>
      </c>
      <c r="I61" s="23">
        <v>-0.30380000000000001</v>
      </c>
      <c r="J61" s="23">
        <v>3.6379564100000001</v>
      </c>
      <c r="K61" s="23">
        <v>2.25</v>
      </c>
      <c r="M61" s="24">
        <f t="shared" ref="M61:T61" si="58">RANK(D61,D$57:D$74,FALSE)</f>
        <v>12</v>
      </c>
      <c r="N61" s="24">
        <f t="shared" si="58"/>
        <v>9</v>
      </c>
      <c r="O61" s="24">
        <f t="shared" si="58"/>
        <v>3</v>
      </c>
      <c r="P61" s="24">
        <f t="shared" si="58"/>
        <v>16</v>
      </c>
      <c r="Q61" s="24">
        <f t="shared" si="58"/>
        <v>14</v>
      </c>
      <c r="R61" s="24">
        <f t="shared" si="58"/>
        <v>7</v>
      </c>
      <c r="S61" s="24">
        <f t="shared" si="58"/>
        <v>4</v>
      </c>
      <c r="T61" s="24">
        <f t="shared" si="58"/>
        <v>15</v>
      </c>
      <c r="X61" s="25"/>
    </row>
    <row r="62" spans="1:24" ht="15.75" hidden="1" customHeight="1">
      <c r="A62" s="22" t="s">
        <v>28</v>
      </c>
      <c r="B62" s="4">
        <v>2009</v>
      </c>
      <c r="C62" s="4" t="s">
        <v>29</v>
      </c>
      <c r="D62" s="23">
        <v>0.86</v>
      </c>
      <c r="E62" s="23">
        <v>0.2</v>
      </c>
      <c r="F62" s="23">
        <v>0.4</v>
      </c>
      <c r="G62" s="23">
        <v>0.71</v>
      </c>
      <c r="H62" s="23">
        <v>0.71</v>
      </c>
      <c r="I62" s="23">
        <v>0.67849999999999999</v>
      </c>
      <c r="J62" s="23">
        <v>5.3163386839999998</v>
      </c>
      <c r="K62" s="23">
        <v>1.74</v>
      </c>
      <c r="M62" s="24">
        <f t="shared" ref="M62:T62" si="59">RANK(D62,D$57:D$74,FALSE)</f>
        <v>1</v>
      </c>
      <c r="N62" s="24">
        <f t="shared" si="59"/>
        <v>13</v>
      </c>
      <c r="O62" s="24">
        <f t="shared" si="59"/>
        <v>6</v>
      </c>
      <c r="P62" s="24">
        <f t="shared" si="59"/>
        <v>4</v>
      </c>
      <c r="Q62" s="24">
        <f t="shared" si="59"/>
        <v>2</v>
      </c>
      <c r="R62" s="24">
        <f t="shared" si="59"/>
        <v>3</v>
      </c>
      <c r="S62" s="24">
        <f t="shared" si="59"/>
        <v>1</v>
      </c>
      <c r="T62" s="24">
        <f t="shared" si="59"/>
        <v>16</v>
      </c>
      <c r="X62" s="25"/>
    </row>
    <row r="63" spans="1:24" ht="15.75" hidden="1" customHeight="1">
      <c r="A63" s="22" t="s">
        <v>30</v>
      </c>
      <c r="B63" s="4">
        <v>2009</v>
      </c>
      <c r="C63" s="4" t="s">
        <v>31</v>
      </c>
      <c r="D63" s="23">
        <v>0.25</v>
      </c>
      <c r="E63" s="23">
        <v>0.33</v>
      </c>
      <c r="F63" s="23">
        <v>0.4</v>
      </c>
      <c r="G63" s="23">
        <v>0.14000000000000001</v>
      </c>
      <c r="H63" s="23">
        <v>0.28999999999999998</v>
      </c>
      <c r="I63" s="23">
        <v>-0.72670000000000001</v>
      </c>
      <c r="J63" s="23">
        <v>3.2952830999999998</v>
      </c>
      <c r="K63" s="23">
        <v>3.46</v>
      </c>
      <c r="M63" s="24">
        <f t="shared" ref="M63:T63" si="60">RANK(D63,D$57:D$74,FALSE)</f>
        <v>13</v>
      </c>
      <c r="N63" s="24">
        <f t="shared" si="60"/>
        <v>9</v>
      </c>
      <c r="O63" s="24">
        <f t="shared" si="60"/>
        <v>6</v>
      </c>
      <c r="P63" s="24">
        <f t="shared" si="60"/>
        <v>15</v>
      </c>
      <c r="Q63" s="24">
        <f t="shared" si="60"/>
        <v>13</v>
      </c>
      <c r="R63" s="24">
        <f t="shared" si="60"/>
        <v>13</v>
      </c>
      <c r="S63" s="24">
        <f t="shared" si="60"/>
        <v>6</v>
      </c>
      <c r="T63" s="24">
        <f t="shared" si="60"/>
        <v>11</v>
      </c>
      <c r="X63" s="25"/>
    </row>
    <row r="64" spans="1:24" ht="15.75" hidden="1" customHeight="1">
      <c r="A64" s="22" t="s">
        <v>32</v>
      </c>
      <c r="B64" s="4">
        <v>2009</v>
      </c>
      <c r="C64" s="4" t="s">
        <v>33</v>
      </c>
      <c r="D64" s="23">
        <v>0.81</v>
      </c>
      <c r="E64" s="23">
        <v>0.6</v>
      </c>
      <c r="F64" s="23">
        <v>0.75</v>
      </c>
      <c r="G64" s="23">
        <v>0.86</v>
      </c>
      <c r="H64" s="23">
        <v>0.86</v>
      </c>
      <c r="I64" s="23">
        <v>-0.88719999999999999</v>
      </c>
      <c r="J64" s="23">
        <v>1.9750923659999999</v>
      </c>
      <c r="K64" s="23">
        <v>8.4499999999999993</v>
      </c>
      <c r="M64" s="24">
        <f t="shared" ref="M64:T64" si="61">RANK(D64,D$57:D$74,FALSE)</f>
        <v>2</v>
      </c>
      <c r="N64" s="24">
        <f t="shared" si="61"/>
        <v>2</v>
      </c>
      <c r="O64" s="24">
        <f t="shared" si="61"/>
        <v>1</v>
      </c>
      <c r="P64" s="24">
        <f t="shared" si="61"/>
        <v>2</v>
      </c>
      <c r="Q64" s="24">
        <f t="shared" si="61"/>
        <v>1</v>
      </c>
      <c r="R64" s="24">
        <f t="shared" si="61"/>
        <v>17</v>
      </c>
      <c r="S64" s="24">
        <f t="shared" si="61"/>
        <v>16</v>
      </c>
      <c r="T64" s="24">
        <f t="shared" si="61"/>
        <v>2</v>
      </c>
      <c r="X64" s="25"/>
    </row>
    <row r="65" spans="1:24" ht="15.75" hidden="1" customHeight="1">
      <c r="A65" s="22" t="s">
        <v>34</v>
      </c>
      <c r="B65" s="4">
        <v>2009</v>
      </c>
      <c r="C65" s="4" t="s">
        <v>35</v>
      </c>
      <c r="D65" s="23">
        <v>0.4</v>
      </c>
      <c r="E65" s="23">
        <v>0.17</v>
      </c>
      <c r="F65" s="23">
        <v>0.5</v>
      </c>
      <c r="G65" s="23">
        <v>0.38</v>
      </c>
      <c r="H65" s="23">
        <v>0.4</v>
      </c>
      <c r="I65" s="23">
        <v>-0.47510000000000002</v>
      </c>
      <c r="J65" s="23">
        <v>3.0025969739999998</v>
      </c>
      <c r="K65" s="23">
        <v>4.07</v>
      </c>
      <c r="M65" s="24">
        <f t="shared" ref="M65:T65" si="62">RANK(D65,D$57:D$74,FALSE)</f>
        <v>10</v>
      </c>
      <c r="N65" s="24">
        <f t="shared" si="62"/>
        <v>14</v>
      </c>
      <c r="O65" s="24">
        <f t="shared" si="62"/>
        <v>3</v>
      </c>
      <c r="P65" s="24">
        <f t="shared" si="62"/>
        <v>10</v>
      </c>
      <c r="Q65" s="24">
        <f t="shared" si="62"/>
        <v>10</v>
      </c>
      <c r="R65" s="24">
        <f t="shared" si="62"/>
        <v>10</v>
      </c>
      <c r="S65" s="24">
        <f t="shared" si="62"/>
        <v>9</v>
      </c>
      <c r="T65" s="24">
        <f t="shared" si="62"/>
        <v>7</v>
      </c>
      <c r="X65" s="25"/>
    </row>
    <row r="66" spans="1:24" ht="15.75" hidden="1" customHeight="1">
      <c r="A66" s="22" t="s">
        <v>36</v>
      </c>
      <c r="B66" s="4">
        <v>2009</v>
      </c>
      <c r="C66" s="4" t="s">
        <v>37</v>
      </c>
      <c r="D66" s="23">
        <v>0.6</v>
      </c>
      <c r="E66" s="23">
        <v>0.5</v>
      </c>
      <c r="F66" s="23">
        <v>0.4</v>
      </c>
      <c r="G66" s="23">
        <v>0.5</v>
      </c>
      <c r="H66" s="23">
        <v>0.57999999999999996</v>
      </c>
      <c r="I66" s="23">
        <v>-0.86970000000000003</v>
      </c>
      <c r="J66" s="23">
        <v>2.9795638499999999</v>
      </c>
      <c r="K66" s="23">
        <v>5.13</v>
      </c>
      <c r="M66" s="24">
        <f t="shared" ref="M66:T66" si="63">RANK(D66,D$57:D$74,FALSE)</f>
        <v>5</v>
      </c>
      <c r="N66" s="24">
        <f t="shared" si="63"/>
        <v>4</v>
      </c>
      <c r="O66" s="24">
        <f t="shared" si="63"/>
        <v>6</v>
      </c>
      <c r="P66" s="24">
        <f t="shared" si="63"/>
        <v>8</v>
      </c>
      <c r="Q66" s="24">
        <f t="shared" si="63"/>
        <v>5</v>
      </c>
      <c r="R66" s="24">
        <f t="shared" si="63"/>
        <v>16</v>
      </c>
      <c r="S66" s="24">
        <f t="shared" si="63"/>
        <v>10</v>
      </c>
      <c r="T66" s="24">
        <f t="shared" si="63"/>
        <v>5</v>
      </c>
      <c r="X66" s="25"/>
    </row>
    <row r="67" spans="1:24" ht="15.75" customHeight="1">
      <c r="A67" s="22" t="s">
        <v>38</v>
      </c>
      <c r="B67" s="4">
        <v>2009</v>
      </c>
      <c r="C67" s="4" t="s">
        <v>39</v>
      </c>
      <c r="D67" s="23">
        <v>0.75</v>
      </c>
      <c r="E67" s="23">
        <v>0.6</v>
      </c>
      <c r="F67" s="23">
        <v>0.6</v>
      </c>
      <c r="G67" s="23">
        <v>0.5</v>
      </c>
      <c r="H67" s="23">
        <v>0.7</v>
      </c>
      <c r="I67" s="23">
        <v>-0.30130000000000001</v>
      </c>
      <c r="J67" s="23">
        <v>3.2377450529999998</v>
      </c>
      <c r="K67" s="23">
        <v>2.59</v>
      </c>
      <c r="M67" s="24">
        <f t="shared" ref="M67:T67" si="64">RANK(D67,D$57:D$74,FALSE)</f>
        <v>3</v>
      </c>
      <c r="N67" s="24">
        <f t="shared" si="64"/>
        <v>2</v>
      </c>
      <c r="O67" s="24">
        <f t="shared" si="64"/>
        <v>2</v>
      </c>
      <c r="P67" s="24">
        <f t="shared" si="64"/>
        <v>8</v>
      </c>
      <c r="Q67" s="24">
        <f t="shared" si="64"/>
        <v>4</v>
      </c>
      <c r="R67" s="24">
        <f t="shared" si="64"/>
        <v>6</v>
      </c>
      <c r="S67" s="24">
        <f t="shared" si="64"/>
        <v>7</v>
      </c>
      <c r="T67" s="24">
        <f t="shared" si="64"/>
        <v>13</v>
      </c>
      <c r="X67" s="25"/>
    </row>
    <row r="68" spans="1:24" ht="15.75" hidden="1" customHeight="1">
      <c r="A68" s="22" t="s">
        <v>40</v>
      </c>
      <c r="B68" s="4">
        <v>2009</v>
      </c>
      <c r="C68" s="4" t="s">
        <v>41</v>
      </c>
      <c r="D68" s="23">
        <v>0.13</v>
      </c>
      <c r="E68" s="23">
        <v>0.5</v>
      </c>
      <c r="F68" s="23">
        <v>0.4</v>
      </c>
      <c r="G68" s="23">
        <v>0.38</v>
      </c>
      <c r="H68" s="23">
        <v>0.32</v>
      </c>
      <c r="I68" s="23">
        <v>-0.72940000000000005</v>
      </c>
      <c r="J68" s="23">
        <v>2.175178099</v>
      </c>
      <c r="K68" s="23">
        <v>3.9</v>
      </c>
      <c r="M68" s="24">
        <f t="shared" ref="M68:T68" si="65">RANK(D68,D$57:D$74,FALSE)</f>
        <v>15</v>
      </c>
      <c r="N68" s="24">
        <f t="shared" si="65"/>
        <v>4</v>
      </c>
      <c r="O68" s="24">
        <f t="shared" si="65"/>
        <v>6</v>
      </c>
      <c r="P68" s="24">
        <f t="shared" si="65"/>
        <v>10</v>
      </c>
      <c r="Q68" s="24">
        <f t="shared" si="65"/>
        <v>12</v>
      </c>
      <c r="R68" s="24">
        <f t="shared" si="65"/>
        <v>14</v>
      </c>
      <c r="S68" s="24">
        <f t="shared" si="65"/>
        <v>14</v>
      </c>
      <c r="T68" s="24">
        <f t="shared" si="65"/>
        <v>10</v>
      </c>
      <c r="X68" s="25"/>
    </row>
    <row r="69" spans="1:24" ht="15.75" hidden="1" customHeight="1">
      <c r="A69" s="22" t="s">
        <v>42</v>
      </c>
      <c r="B69" s="4">
        <v>2009</v>
      </c>
      <c r="C69" s="4" t="s">
        <v>43</v>
      </c>
      <c r="D69" s="23">
        <v>0.47</v>
      </c>
      <c r="E69" s="23">
        <v>0.4</v>
      </c>
      <c r="F69" s="23">
        <v>0.4</v>
      </c>
      <c r="G69" s="23">
        <v>0.33</v>
      </c>
      <c r="H69" s="23">
        <v>0.48</v>
      </c>
      <c r="I69" s="23">
        <v>-0.31659999999999999</v>
      </c>
      <c r="J69" s="23">
        <v>2.9643627229999998</v>
      </c>
      <c r="K69" s="23">
        <v>5.76</v>
      </c>
      <c r="M69" s="24">
        <f t="shared" ref="M69:T69" si="66">RANK(D69,D$57:D$74,FALSE)</f>
        <v>8</v>
      </c>
      <c r="N69" s="24">
        <f t="shared" si="66"/>
        <v>7</v>
      </c>
      <c r="O69" s="24">
        <f t="shared" si="66"/>
        <v>6</v>
      </c>
      <c r="P69" s="24">
        <f t="shared" si="66"/>
        <v>12</v>
      </c>
      <c r="Q69" s="24">
        <f t="shared" si="66"/>
        <v>9</v>
      </c>
      <c r="R69" s="24">
        <f t="shared" si="66"/>
        <v>8</v>
      </c>
      <c r="S69" s="24">
        <f t="shared" si="66"/>
        <v>11</v>
      </c>
      <c r="T69" s="24">
        <f t="shared" si="66"/>
        <v>3</v>
      </c>
      <c r="X69" s="25"/>
    </row>
    <row r="70" spans="1:24" ht="15.75" hidden="1" customHeight="1">
      <c r="A70" s="22" t="s">
        <v>44</v>
      </c>
      <c r="B70" s="4">
        <v>2009</v>
      </c>
      <c r="C70" s="4" t="s">
        <v>45</v>
      </c>
      <c r="D70" s="23">
        <v>0.53</v>
      </c>
      <c r="E70" s="23">
        <v>0.17</v>
      </c>
      <c r="F70" s="23">
        <v>0.4</v>
      </c>
      <c r="G70" s="23">
        <v>0.63</v>
      </c>
      <c r="H70" s="23">
        <v>0.52</v>
      </c>
      <c r="I70" s="23">
        <v>-0.34079999999999999</v>
      </c>
      <c r="J70" s="23">
        <v>2.8559635010000002</v>
      </c>
      <c r="K70" s="23">
        <v>3.97</v>
      </c>
      <c r="M70" s="24">
        <f t="shared" ref="M70:T70" si="67">RANK(D70,D$57:D$74,FALSE)</f>
        <v>6</v>
      </c>
      <c r="N70" s="24">
        <f t="shared" si="67"/>
        <v>14</v>
      </c>
      <c r="O70" s="24">
        <f t="shared" si="67"/>
        <v>6</v>
      </c>
      <c r="P70" s="24">
        <f t="shared" si="67"/>
        <v>6</v>
      </c>
      <c r="Q70" s="24">
        <f t="shared" si="67"/>
        <v>8</v>
      </c>
      <c r="R70" s="24">
        <f t="shared" si="67"/>
        <v>9</v>
      </c>
      <c r="S70" s="24">
        <f t="shared" si="67"/>
        <v>12</v>
      </c>
      <c r="T70" s="24">
        <f t="shared" si="67"/>
        <v>9</v>
      </c>
      <c r="X70" s="25"/>
    </row>
    <row r="71" spans="1:24" ht="15.75" hidden="1" customHeight="1">
      <c r="A71" s="22" t="s">
        <v>46</v>
      </c>
      <c r="B71" s="4">
        <v>2009</v>
      </c>
      <c r="C71" s="4" t="s">
        <v>47</v>
      </c>
      <c r="D71" s="23">
        <v>0.1</v>
      </c>
      <c r="E71" s="23">
        <v>0</v>
      </c>
      <c r="F71" s="23">
        <v>0</v>
      </c>
      <c r="G71" s="23">
        <v>0</v>
      </c>
      <c r="H71" s="23">
        <v>0.04</v>
      </c>
      <c r="I71" s="23">
        <v>-0.82720000000000005</v>
      </c>
      <c r="J71" s="23">
        <v>1.5734103880000001</v>
      </c>
      <c r="K71" s="23">
        <v>4.03</v>
      </c>
      <c r="M71" s="24">
        <f t="shared" ref="M71:T71" si="68">RANK(D71,D$57:D$74,FALSE)</f>
        <v>17</v>
      </c>
      <c r="N71" s="24">
        <f t="shared" si="68"/>
        <v>17</v>
      </c>
      <c r="O71" s="24">
        <f t="shared" si="68"/>
        <v>15</v>
      </c>
      <c r="P71" s="24">
        <f t="shared" si="68"/>
        <v>16</v>
      </c>
      <c r="Q71" s="24">
        <f t="shared" si="68"/>
        <v>18</v>
      </c>
      <c r="R71" s="24">
        <f t="shared" si="68"/>
        <v>15</v>
      </c>
      <c r="S71" s="24">
        <f t="shared" si="68"/>
        <v>17</v>
      </c>
      <c r="T71" s="24">
        <f t="shared" si="68"/>
        <v>8</v>
      </c>
      <c r="X71" s="25"/>
    </row>
    <row r="72" spans="1:24" ht="15.75" hidden="1" customHeight="1">
      <c r="A72" s="22" t="s">
        <v>48</v>
      </c>
      <c r="B72" s="4">
        <v>2009</v>
      </c>
      <c r="C72" s="4" t="s">
        <v>49</v>
      </c>
      <c r="D72" s="23">
        <v>0</v>
      </c>
      <c r="E72" s="23">
        <v>0.33</v>
      </c>
      <c r="F72" s="23">
        <v>0.4</v>
      </c>
      <c r="G72" s="23">
        <v>0</v>
      </c>
      <c r="H72" s="23">
        <v>0.15</v>
      </c>
      <c r="I72" s="23">
        <v>-0.19350000000000001</v>
      </c>
      <c r="J72" s="23">
        <v>3.049963875</v>
      </c>
      <c r="K72" s="23">
        <v>2.92</v>
      </c>
      <c r="M72" s="24">
        <f t="shared" ref="M72:T72" si="69">RANK(D72,D$57:D$74,FALSE)</f>
        <v>18</v>
      </c>
      <c r="N72" s="24">
        <f t="shared" si="69"/>
        <v>9</v>
      </c>
      <c r="O72" s="24">
        <f t="shared" si="69"/>
        <v>6</v>
      </c>
      <c r="P72" s="24">
        <f t="shared" si="69"/>
        <v>16</v>
      </c>
      <c r="Q72" s="24">
        <f t="shared" si="69"/>
        <v>16</v>
      </c>
      <c r="R72" s="24">
        <f t="shared" si="69"/>
        <v>5</v>
      </c>
      <c r="S72" s="24">
        <f t="shared" si="69"/>
        <v>8</v>
      </c>
      <c r="T72" s="24">
        <f t="shared" si="69"/>
        <v>12</v>
      </c>
      <c r="X72" s="25"/>
    </row>
    <row r="73" spans="1:24" ht="15.75" hidden="1" customHeight="1">
      <c r="A73" s="22" t="s">
        <v>50</v>
      </c>
      <c r="B73" s="4">
        <v>2009</v>
      </c>
      <c r="C73" s="4" t="s">
        <v>51</v>
      </c>
      <c r="D73" s="23">
        <v>0.66666666699999999</v>
      </c>
      <c r="E73" s="23">
        <v>0.5</v>
      </c>
      <c r="F73" s="23">
        <v>0.4</v>
      </c>
      <c r="G73" s="23">
        <v>0.875</v>
      </c>
      <c r="H73" s="23">
        <v>0.70967741900000003</v>
      </c>
      <c r="I73" s="23">
        <v>1.1947000000000001</v>
      </c>
      <c r="J73" s="23">
        <v>5.1944469839999998</v>
      </c>
      <c r="K73" s="23">
        <v>1.57</v>
      </c>
      <c r="M73" s="24">
        <f t="shared" ref="M73:T73" si="70">RANK(D73,D$57:D$74,FALSE)</f>
        <v>4</v>
      </c>
      <c r="N73" s="24">
        <f t="shared" si="70"/>
        <v>4</v>
      </c>
      <c r="O73" s="24">
        <f t="shared" si="70"/>
        <v>6</v>
      </c>
      <c r="P73" s="24">
        <f t="shared" si="70"/>
        <v>1</v>
      </c>
      <c r="Q73" s="24">
        <f t="shared" si="70"/>
        <v>3</v>
      </c>
      <c r="R73" s="24">
        <f t="shared" si="70"/>
        <v>2</v>
      </c>
      <c r="S73" s="24">
        <f t="shared" si="70"/>
        <v>2</v>
      </c>
      <c r="T73" s="24">
        <f t="shared" si="70"/>
        <v>17</v>
      </c>
      <c r="X73" s="25"/>
    </row>
    <row r="74" spans="1:24" ht="15.75" hidden="1" customHeight="1">
      <c r="A74" s="26" t="s">
        <v>53</v>
      </c>
      <c r="B74" s="27">
        <v>2009</v>
      </c>
      <c r="C74" s="27" t="s">
        <v>54</v>
      </c>
      <c r="D74" s="28">
        <v>0.125</v>
      </c>
      <c r="E74" s="28">
        <v>0.16666666699999999</v>
      </c>
      <c r="F74" s="28">
        <v>0</v>
      </c>
      <c r="G74" s="28">
        <v>0.14285714299999999</v>
      </c>
      <c r="H74" s="28">
        <v>0.12903225800000001</v>
      </c>
      <c r="I74" s="28">
        <v>-1.1578999999999999</v>
      </c>
      <c r="J74" s="28">
        <v>1.4463037379999999</v>
      </c>
      <c r="K74" s="28">
        <v>5.4</v>
      </c>
      <c r="L74" s="29"/>
      <c r="M74" s="30">
        <f t="shared" ref="M74:T74" si="71">RANK(D74,D$57:D$74,FALSE)</f>
        <v>16</v>
      </c>
      <c r="N74" s="30">
        <f t="shared" si="71"/>
        <v>16</v>
      </c>
      <c r="O74" s="30">
        <f t="shared" si="71"/>
        <v>15</v>
      </c>
      <c r="P74" s="30">
        <f t="shared" si="71"/>
        <v>14</v>
      </c>
      <c r="Q74" s="30">
        <f t="shared" si="71"/>
        <v>17</v>
      </c>
      <c r="R74" s="30">
        <f t="shared" si="71"/>
        <v>18</v>
      </c>
      <c r="S74" s="30">
        <f t="shared" si="71"/>
        <v>18</v>
      </c>
      <c r="T74" s="30">
        <f t="shared" si="71"/>
        <v>4</v>
      </c>
      <c r="U74" s="29"/>
      <c r="V74" s="29"/>
      <c r="W74" s="29"/>
      <c r="X74" s="31"/>
    </row>
    <row r="75" spans="1:24" ht="15.75" customHeight="1">
      <c r="A75" s="16" t="s">
        <v>15</v>
      </c>
      <c r="B75" s="17">
        <v>2010</v>
      </c>
      <c r="C75" s="17" t="s">
        <v>16</v>
      </c>
      <c r="D75" s="18">
        <v>0.5</v>
      </c>
      <c r="E75" s="18">
        <v>0.4</v>
      </c>
      <c r="F75" s="18">
        <v>0.25</v>
      </c>
      <c r="G75" s="18">
        <v>0.71</v>
      </c>
      <c r="H75" s="18">
        <v>0.55000000000000004</v>
      </c>
      <c r="I75" s="18">
        <v>-0.41260000000000002</v>
      </c>
      <c r="J75" s="18">
        <v>2.5626825420000001</v>
      </c>
      <c r="K75" s="18">
        <v>2.66</v>
      </c>
      <c r="L75" s="19"/>
      <c r="M75" s="20">
        <f t="shared" ref="M75:T75" si="72">RANK(D75,D$75:D$92,FALSE)</f>
        <v>8</v>
      </c>
      <c r="N75" s="20">
        <f t="shared" si="72"/>
        <v>8</v>
      </c>
      <c r="O75" s="20">
        <f t="shared" si="72"/>
        <v>16</v>
      </c>
      <c r="P75" s="20">
        <f t="shared" si="72"/>
        <v>6</v>
      </c>
      <c r="Q75" s="20">
        <f t="shared" si="72"/>
        <v>7</v>
      </c>
      <c r="R75" s="20">
        <f t="shared" si="72"/>
        <v>10</v>
      </c>
      <c r="S75" s="20">
        <f t="shared" si="72"/>
        <v>12</v>
      </c>
      <c r="T75" s="20">
        <f t="shared" si="72"/>
        <v>13</v>
      </c>
      <c r="U75" s="19"/>
      <c r="V75" s="19"/>
      <c r="W75" s="19"/>
      <c r="X75" s="21"/>
    </row>
    <row r="76" spans="1:24" ht="15.75" hidden="1" customHeight="1">
      <c r="A76" s="22" t="s">
        <v>19</v>
      </c>
      <c r="B76" s="4">
        <v>2010</v>
      </c>
      <c r="C76" s="4" t="s">
        <v>20</v>
      </c>
      <c r="D76" s="23">
        <v>0.42</v>
      </c>
      <c r="E76" s="23">
        <v>0</v>
      </c>
      <c r="F76" s="23">
        <v>0.4</v>
      </c>
      <c r="G76" s="23">
        <v>0.5</v>
      </c>
      <c r="H76" s="23">
        <v>0.41</v>
      </c>
      <c r="I76" s="23">
        <v>-0.44219999999999998</v>
      </c>
      <c r="J76" s="23">
        <v>2.3148031009999999</v>
      </c>
      <c r="K76" s="23">
        <v>9.92</v>
      </c>
      <c r="M76" s="24">
        <f t="shared" ref="M76:T76" si="73">RANK(D76,D$75:D$92,FALSE)</f>
        <v>11</v>
      </c>
      <c r="N76" s="24">
        <f t="shared" si="73"/>
        <v>17</v>
      </c>
      <c r="O76" s="24">
        <f t="shared" si="73"/>
        <v>6</v>
      </c>
      <c r="P76" s="24">
        <f t="shared" si="73"/>
        <v>9</v>
      </c>
      <c r="Q76" s="24">
        <f t="shared" si="73"/>
        <v>12</v>
      </c>
      <c r="R76" s="24">
        <f t="shared" si="73"/>
        <v>11</v>
      </c>
      <c r="S76" s="24">
        <f t="shared" si="73"/>
        <v>14</v>
      </c>
      <c r="T76" s="24">
        <f t="shared" si="73"/>
        <v>1</v>
      </c>
      <c r="X76" s="25"/>
    </row>
    <row r="77" spans="1:24" ht="15.75" hidden="1" customHeight="1">
      <c r="A77" s="22" t="s">
        <v>21</v>
      </c>
      <c r="B77" s="4">
        <v>2010</v>
      </c>
      <c r="C77" s="4" t="s">
        <v>22</v>
      </c>
      <c r="D77" s="23">
        <v>0.63</v>
      </c>
      <c r="E77" s="23">
        <v>0.5</v>
      </c>
      <c r="F77" s="23">
        <v>0.4</v>
      </c>
      <c r="G77" s="23">
        <v>0.88</v>
      </c>
      <c r="H77" s="23">
        <v>0.69</v>
      </c>
      <c r="I77" s="23">
        <v>1E-4</v>
      </c>
      <c r="J77" s="23">
        <v>3.521275938</v>
      </c>
      <c r="K77" s="23">
        <v>2.48</v>
      </c>
      <c r="M77" s="24">
        <f t="shared" ref="M77:T77" si="74">RANK(D77,D$75:D$92,FALSE)</f>
        <v>5</v>
      </c>
      <c r="N77" s="24">
        <f t="shared" si="74"/>
        <v>4</v>
      </c>
      <c r="O77" s="24">
        <f t="shared" si="74"/>
        <v>6</v>
      </c>
      <c r="P77" s="24">
        <f t="shared" si="74"/>
        <v>1</v>
      </c>
      <c r="Q77" s="24">
        <f t="shared" si="74"/>
        <v>5</v>
      </c>
      <c r="R77" s="24">
        <f t="shared" si="74"/>
        <v>4</v>
      </c>
      <c r="S77" s="24">
        <f t="shared" si="74"/>
        <v>4</v>
      </c>
      <c r="T77" s="24">
        <f t="shared" si="74"/>
        <v>15</v>
      </c>
      <c r="X77" s="25"/>
    </row>
    <row r="78" spans="1:24" ht="15.75" customHeight="1">
      <c r="A78" s="22" t="s">
        <v>24</v>
      </c>
      <c r="B78" s="4">
        <v>2010</v>
      </c>
      <c r="C78" s="4" t="s">
        <v>25</v>
      </c>
      <c r="D78" s="23">
        <v>0.31</v>
      </c>
      <c r="E78" s="23">
        <v>0.67</v>
      </c>
      <c r="F78" s="23">
        <v>0.5</v>
      </c>
      <c r="G78" s="23">
        <v>0.75</v>
      </c>
      <c r="H78" s="23">
        <v>0.55000000000000004</v>
      </c>
      <c r="I78" s="23">
        <v>1.4856</v>
      </c>
      <c r="J78" s="23">
        <v>5.363317383</v>
      </c>
      <c r="K78" s="23">
        <v>3.94</v>
      </c>
      <c r="M78" s="24">
        <f t="shared" ref="M78:T78" si="75">RANK(D78,D$75:D$92,FALSE)</f>
        <v>13</v>
      </c>
      <c r="N78" s="24">
        <f t="shared" si="75"/>
        <v>1</v>
      </c>
      <c r="O78" s="24">
        <f t="shared" si="75"/>
        <v>3</v>
      </c>
      <c r="P78" s="24">
        <f t="shared" si="75"/>
        <v>4</v>
      </c>
      <c r="Q78" s="24">
        <f t="shared" si="75"/>
        <v>7</v>
      </c>
      <c r="R78" s="24">
        <f t="shared" si="75"/>
        <v>1</v>
      </c>
      <c r="S78" s="24">
        <f t="shared" si="75"/>
        <v>1</v>
      </c>
      <c r="T78" s="24">
        <f t="shared" si="75"/>
        <v>6</v>
      </c>
      <c r="X78" s="25"/>
    </row>
    <row r="79" spans="1:24" ht="15.75" hidden="1" customHeight="1">
      <c r="A79" s="22" t="s">
        <v>26</v>
      </c>
      <c r="B79" s="4">
        <v>2010</v>
      </c>
      <c r="C79" s="4" t="s">
        <v>27</v>
      </c>
      <c r="D79" s="23">
        <v>0.27</v>
      </c>
      <c r="E79" s="23">
        <v>0.33</v>
      </c>
      <c r="F79" s="23">
        <v>0.5</v>
      </c>
      <c r="G79" s="23">
        <v>0</v>
      </c>
      <c r="H79" s="23">
        <v>0.27</v>
      </c>
      <c r="I79" s="23">
        <v>-0.41039999999999999</v>
      </c>
      <c r="J79" s="23">
        <v>3.4830269380000001</v>
      </c>
      <c r="K79" s="23">
        <v>2.08</v>
      </c>
      <c r="M79" s="24">
        <f t="shared" ref="M79:T79" si="76">RANK(D79,D$75:D$92,FALSE)</f>
        <v>14</v>
      </c>
      <c r="N79" s="24">
        <f t="shared" si="76"/>
        <v>10</v>
      </c>
      <c r="O79" s="24">
        <f t="shared" si="76"/>
        <v>3</v>
      </c>
      <c r="P79" s="24">
        <f t="shared" si="76"/>
        <v>16</v>
      </c>
      <c r="Q79" s="24">
        <f t="shared" si="76"/>
        <v>16</v>
      </c>
      <c r="R79" s="24">
        <f t="shared" si="76"/>
        <v>9</v>
      </c>
      <c r="S79" s="24">
        <f t="shared" si="76"/>
        <v>5</v>
      </c>
      <c r="T79" s="24">
        <f t="shared" si="76"/>
        <v>17</v>
      </c>
      <c r="X79" s="25"/>
    </row>
    <row r="80" spans="1:24" ht="15.75" hidden="1" customHeight="1">
      <c r="A80" s="22" t="s">
        <v>28</v>
      </c>
      <c r="B80" s="4">
        <v>2010</v>
      </c>
      <c r="C80" s="4" t="s">
        <v>29</v>
      </c>
      <c r="D80" s="23">
        <v>0.86</v>
      </c>
      <c r="E80" s="23">
        <v>0.2</v>
      </c>
      <c r="F80" s="23">
        <v>0.4</v>
      </c>
      <c r="G80" s="23">
        <v>0.71</v>
      </c>
      <c r="H80" s="23">
        <v>0.71</v>
      </c>
      <c r="I80" s="23">
        <v>0.6411</v>
      </c>
      <c r="J80" s="23">
        <v>5.2772804000000004</v>
      </c>
      <c r="K80" s="23">
        <v>2.2599999999999998</v>
      </c>
      <c r="M80" s="24">
        <f t="shared" ref="M80:T80" si="77">RANK(D80,D$75:D$92,FALSE)</f>
        <v>1</v>
      </c>
      <c r="N80" s="24">
        <f t="shared" si="77"/>
        <v>13</v>
      </c>
      <c r="O80" s="24">
        <f t="shared" si="77"/>
        <v>6</v>
      </c>
      <c r="P80" s="24">
        <f t="shared" si="77"/>
        <v>6</v>
      </c>
      <c r="Q80" s="24">
        <f t="shared" si="77"/>
        <v>2</v>
      </c>
      <c r="R80" s="24">
        <f t="shared" si="77"/>
        <v>3</v>
      </c>
      <c r="S80" s="24">
        <f t="shared" si="77"/>
        <v>2</v>
      </c>
      <c r="T80" s="24">
        <f t="shared" si="77"/>
        <v>16</v>
      </c>
      <c r="X80" s="25"/>
    </row>
    <row r="81" spans="1:24" ht="15.75" hidden="1" customHeight="1">
      <c r="A81" s="22" t="s">
        <v>30</v>
      </c>
      <c r="B81" s="4">
        <v>2010</v>
      </c>
      <c r="C81" s="4" t="s">
        <v>31</v>
      </c>
      <c r="D81" s="23">
        <v>0.25</v>
      </c>
      <c r="E81" s="23">
        <v>0.33</v>
      </c>
      <c r="F81" s="23">
        <v>0.4</v>
      </c>
      <c r="G81" s="23">
        <v>0.14000000000000001</v>
      </c>
      <c r="H81" s="23">
        <v>0.28999999999999998</v>
      </c>
      <c r="I81" s="23">
        <v>-0.80759999999999998</v>
      </c>
      <c r="J81" s="23">
        <v>3.0653560120000001</v>
      </c>
      <c r="K81" s="23">
        <v>3.55</v>
      </c>
      <c r="M81" s="24">
        <f t="shared" ref="M81:T81" si="78">RANK(D81,D$75:D$92,FALSE)</f>
        <v>15</v>
      </c>
      <c r="N81" s="24">
        <f t="shared" si="78"/>
        <v>10</v>
      </c>
      <c r="O81" s="24">
        <f t="shared" si="78"/>
        <v>6</v>
      </c>
      <c r="P81" s="24">
        <f t="shared" si="78"/>
        <v>15</v>
      </c>
      <c r="Q81" s="24">
        <f t="shared" si="78"/>
        <v>15</v>
      </c>
      <c r="R81" s="24">
        <f t="shared" si="78"/>
        <v>15</v>
      </c>
      <c r="S81" s="24">
        <f t="shared" si="78"/>
        <v>8</v>
      </c>
      <c r="T81" s="24">
        <f t="shared" si="78"/>
        <v>9</v>
      </c>
      <c r="X81" s="25"/>
    </row>
    <row r="82" spans="1:24" ht="15.75" hidden="1" customHeight="1">
      <c r="A82" s="22" t="s">
        <v>32</v>
      </c>
      <c r="B82" s="4">
        <v>2010</v>
      </c>
      <c r="C82" s="4" t="s">
        <v>33</v>
      </c>
      <c r="D82" s="23">
        <v>0.81</v>
      </c>
      <c r="E82" s="23">
        <v>0.6</v>
      </c>
      <c r="F82" s="23">
        <v>0.75</v>
      </c>
      <c r="G82" s="23">
        <v>0.86</v>
      </c>
      <c r="H82" s="23">
        <v>0.86</v>
      </c>
      <c r="I82" s="23">
        <v>-0.85909999999999997</v>
      </c>
      <c r="J82" s="23">
        <v>1.99428747</v>
      </c>
      <c r="K82" s="23">
        <v>9.25</v>
      </c>
      <c r="M82" s="24">
        <f t="shared" ref="M82:T82" si="79">RANK(D82,D$75:D$92,FALSE)</f>
        <v>2</v>
      </c>
      <c r="N82" s="24">
        <f t="shared" si="79"/>
        <v>2</v>
      </c>
      <c r="O82" s="24">
        <f t="shared" si="79"/>
        <v>1</v>
      </c>
      <c r="P82" s="24">
        <f t="shared" si="79"/>
        <v>3</v>
      </c>
      <c r="Q82" s="24">
        <f t="shared" si="79"/>
        <v>1</v>
      </c>
      <c r="R82" s="24">
        <f t="shared" si="79"/>
        <v>16</v>
      </c>
      <c r="S82" s="24">
        <f t="shared" si="79"/>
        <v>16</v>
      </c>
      <c r="T82" s="24">
        <f t="shared" si="79"/>
        <v>2</v>
      </c>
      <c r="X82" s="25"/>
    </row>
    <row r="83" spans="1:24" ht="15.75" hidden="1" customHeight="1">
      <c r="A83" s="22" t="s">
        <v>34</v>
      </c>
      <c r="B83" s="4">
        <v>2010</v>
      </c>
      <c r="C83" s="4" t="s">
        <v>35</v>
      </c>
      <c r="D83" s="23">
        <v>0.4</v>
      </c>
      <c r="E83" s="23">
        <v>0.17</v>
      </c>
      <c r="F83" s="23">
        <v>0.5</v>
      </c>
      <c r="G83" s="23">
        <v>0.38</v>
      </c>
      <c r="H83" s="23">
        <v>0.4</v>
      </c>
      <c r="I83" s="23">
        <v>-0.48060000000000003</v>
      </c>
      <c r="J83" s="23">
        <v>2.7238555409999998</v>
      </c>
      <c r="K83" s="23">
        <v>4.12</v>
      </c>
      <c r="M83" s="24">
        <f t="shared" ref="M83:T83" si="80">RANK(D83,D$75:D$92,FALSE)</f>
        <v>12</v>
      </c>
      <c r="N83" s="24">
        <f t="shared" si="80"/>
        <v>14</v>
      </c>
      <c r="O83" s="24">
        <f t="shared" si="80"/>
        <v>3</v>
      </c>
      <c r="P83" s="24">
        <f t="shared" si="80"/>
        <v>12</v>
      </c>
      <c r="Q83" s="24">
        <f t="shared" si="80"/>
        <v>13</v>
      </c>
      <c r="R83" s="24">
        <f t="shared" si="80"/>
        <v>12</v>
      </c>
      <c r="S83" s="24">
        <f t="shared" si="80"/>
        <v>10</v>
      </c>
      <c r="T83" s="24">
        <f t="shared" si="80"/>
        <v>5</v>
      </c>
      <c r="X83" s="25"/>
    </row>
    <row r="84" spans="1:24" ht="15.75" hidden="1" customHeight="1">
      <c r="A84" s="22" t="s">
        <v>36</v>
      </c>
      <c r="B84" s="4">
        <v>2010</v>
      </c>
      <c r="C84" s="4" t="s">
        <v>37</v>
      </c>
      <c r="D84" s="23">
        <v>0.6</v>
      </c>
      <c r="E84" s="23">
        <v>0.5</v>
      </c>
      <c r="F84" s="23">
        <v>0.4</v>
      </c>
      <c r="G84" s="23">
        <v>0.5</v>
      </c>
      <c r="H84" s="23">
        <v>0.57999999999999996</v>
      </c>
      <c r="I84" s="23">
        <v>-0.8619</v>
      </c>
      <c r="J84" s="23">
        <v>3.117070247</v>
      </c>
      <c r="K84" s="23">
        <v>3.74</v>
      </c>
      <c r="M84" s="24">
        <f t="shared" ref="M84:T84" si="81">RANK(D84,D$75:D$92,FALSE)</f>
        <v>6</v>
      </c>
      <c r="N84" s="24">
        <f t="shared" si="81"/>
        <v>4</v>
      </c>
      <c r="O84" s="24">
        <f t="shared" si="81"/>
        <v>6</v>
      </c>
      <c r="P84" s="24">
        <f t="shared" si="81"/>
        <v>9</v>
      </c>
      <c r="Q84" s="24">
        <f t="shared" si="81"/>
        <v>6</v>
      </c>
      <c r="R84" s="24">
        <f t="shared" si="81"/>
        <v>17</v>
      </c>
      <c r="S84" s="24">
        <f t="shared" si="81"/>
        <v>7</v>
      </c>
      <c r="T84" s="24">
        <f t="shared" si="81"/>
        <v>8</v>
      </c>
      <c r="X84" s="25"/>
    </row>
    <row r="85" spans="1:24" ht="15.75" customHeight="1">
      <c r="A85" s="22" t="s">
        <v>38</v>
      </c>
      <c r="B85" s="4">
        <v>2010</v>
      </c>
      <c r="C85" s="4" t="s">
        <v>39</v>
      </c>
      <c r="D85" s="23">
        <v>0.75</v>
      </c>
      <c r="E85" s="23">
        <v>0.6</v>
      </c>
      <c r="F85" s="23">
        <v>0.6</v>
      </c>
      <c r="G85" s="23">
        <v>0.5</v>
      </c>
      <c r="H85" s="23">
        <v>0.7</v>
      </c>
      <c r="I85" s="23">
        <v>-0.36940000000000001</v>
      </c>
      <c r="J85" s="23">
        <v>3.2156217539999998</v>
      </c>
      <c r="K85" s="23">
        <v>2.63</v>
      </c>
      <c r="M85" s="24">
        <f t="shared" ref="M85:T85" si="82">RANK(D85,D$75:D$92,FALSE)</f>
        <v>3</v>
      </c>
      <c r="N85" s="24">
        <f t="shared" si="82"/>
        <v>2</v>
      </c>
      <c r="O85" s="24">
        <f t="shared" si="82"/>
        <v>2</v>
      </c>
      <c r="P85" s="24">
        <f t="shared" si="82"/>
        <v>9</v>
      </c>
      <c r="Q85" s="24">
        <f t="shared" si="82"/>
        <v>4</v>
      </c>
      <c r="R85" s="24">
        <f t="shared" si="82"/>
        <v>8</v>
      </c>
      <c r="S85" s="24">
        <f t="shared" si="82"/>
        <v>6</v>
      </c>
      <c r="T85" s="24">
        <f t="shared" si="82"/>
        <v>14</v>
      </c>
      <c r="X85" s="25"/>
    </row>
    <row r="86" spans="1:24" ht="15.75" hidden="1" customHeight="1">
      <c r="A86" s="22" t="s">
        <v>40</v>
      </c>
      <c r="B86" s="4">
        <v>2010</v>
      </c>
      <c r="C86" s="4" t="s">
        <v>41</v>
      </c>
      <c r="D86" s="23">
        <v>0.13</v>
      </c>
      <c r="E86" s="23">
        <v>0.5</v>
      </c>
      <c r="F86" s="23">
        <v>0.4</v>
      </c>
      <c r="G86" s="23">
        <v>0.38</v>
      </c>
      <c r="H86" s="23">
        <v>0.32</v>
      </c>
      <c r="I86" s="23">
        <v>-0.77329999999999999</v>
      </c>
      <c r="J86" s="23">
        <v>2.0860953499999999</v>
      </c>
      <c r="K86" s="23">
        <v>3.87</v>
      </c>
      <c r="M86" s="24">
        <f t="shared" ref="M86:T86" si="83">RANK(D86,D$75:D$92,FALSE)</f>
        <v>16</v>
      </c>
      <c r="N86" s="24">
        <f t="shared" si="83"/>
        <v>4</v>
      </c>
      <c r="O86" s="24">
        <f t="shared" si="83"/>
        <v>6</v>
      </c>
      <c r="P86" s="24">
        <f t="shared" si="83"/>
        <v>12</v>
      </c>
      <c r="Q86" s="24">
        <f t="shared" si="83"/>
        <v>14</v>
      </c>
      <c r="R86" s="24">
        <f t="shared" si="83"/>
        <v>14</v>
      </c>
      <c r="S86" s="24">
        <f t="shared" si="83"/>
        <v>15</v>
      </c>
      <c r="T86" s="24">
        <f t="shared" si="83"/>
        <v>7</v>
      </c>
      <c r="X86" s="25"/>
    </row>
    <row r="87" spans="1:24" ht="15.75" hidden="1" customHeight="1">
      <c r="A87" s="22" t="s">
        <v>42</v>
      </c>
      <c r="B87" s="4">
        <v>2010</v>
      </c>
      <c r="C87" s="4" t="s">
        <v>43</v>
      </c>
      <c r="D87" s="23">
        <v>0.47</v>
      </c>
      <c r="E87" s="23">
        <v>0.4</v>
      </c>
      <c r="F87" s="23">
        <v>0.4</v>
      </c>
      <c r="G87" s="23">
        <v>0.33</v>
      </c>
      <c r="H87" s="23">
        <v>0.48</v>
      </c>
      <c r="I87" s="23">
        <v>-0.35070000000000001</v>
      </c>
      <c r="J87" s="23">
        <v>2.509433756</v>
      </c>
      <c r="K87" s="23">
        <v>6.84</v>
      </c>
      <c r="M87" s="24">
        <f t="shared" ref="M87:T87" si="84">RANK(D87,D$75:D$92,FALSE)</f>
        <v>9</v>
      </c>
      <c r="N87" s="24">
        <f t="shared" si="84"/>
        <v>8</v>
      </c>
      <c r="O87" s="24">
        <f t="shared" si="84"/>
        <v>6</v>
      </c>
      <c r="P87" s="24">
        <f t="shared" si="84"/>
        <v>14</v>
      </c>
      <c r="Q87" s="24">
        <f t="shared" si="84"/>
        <v>10</v>
      </c>
      <c r="R87" s="24">
        <f t="shared" si="84"/>
        <v>7</v>
      </c>
      <c r="S87" s="24">
        <f t="shared" si="84"/>
        <v>13</v>
      </c>
      <c r="T87" s="24">
        <f t="shared" si="84"/>
        <v>3</v>
      </c>
      <c r="X87" s="25"/>
    </row>
    <row r="88" spans="1:24" ht="15.75" hidden="1" customHeight="1">
      <c r="A88" s="22" t="s">
        <v>44</v>
      </c>
      <c r="B88" s="4">
        <v>2010</v>
      </c>
      <c r="C88" s="4" t="s">
        <v>45</v>
      </c>
      <c r="D88" s="23">
        <v>0.53</v>
      </c>
      <c r="E88" s="23">
        <v>0.17</v>
      </c>
      <c r="F88" s="23">
        <v>0.4</v>
      </c>
      <c r="G88" s="23">
        <v>0.63</v>
      </c>
      <c r="H88" s="23">
        <v>0.52</v>
      </c>
      <c r="I88" s="23">
        <v>-0.24979999999999999</v>
      </c>
      <c r="J88" s="23">
        <v>2.6135228659999998</v>
      </c>
      <c r="K88" s="23">
        <v>4.54</v>
      </c>
      <c r="M88" s="24">
        <f t="shared" ref="M88:T88" si="85">RANK(D88,D$75:D$92,FALSE)</f>
        <v>7</v>
      </c>
      <c r="N88" s="24">
        <f t="shared" si="85"/>
        <v>14</v>
      </c>
      <c r="O88" s="24">
        <f t="shared" si="85"/>
        <v>6</v>
      </c>
      <c r="P88" s="24">
        <f t="shared" si="85"/>
        <v>8</v>
      </c>
      <c r="Q88" s="24">
        <f t="shared" si="85"/>
        <v>9</v>
      </c>
      <c r="R88" s="24">
        <f t="shared" si="85"/>
        <v>6</v>
      </c>
      <c r="S88" s="24">
        <f t="shared" si="85"/>
        <v>11</v>
      </c>
      <c r="T88" s="24">
        <f t="shared" si="85"/>
        <v>4</v>
      </c>
      <c r="X88" s="25"/>
    </row>
    <row r="89" spans="1:24" ht="15.75" hidden="1" customHeight="1">
      <c r="A89" s="22" t="s">
        <v>46</v>
      </c>
      <c r="B89" s="4">
        <v>2010</v>
      </c>
      <c r="C89" s="4" t="s">
        <v>47</v>
      </c>
      <c r="D89" s="23">
        <v>0.1</v>
      </c>
      <c r="E89" s="23">
        <v>0</v>
      </c>
      <c r="F89" s="23">
        <v>0</v>
      </c>
      <c r="G89" s="23">
        <v>0</v>
      </c>
      <c r="H89" s="23">
        <v>0.04</v>
      </c>
      <c r="I89" s="23">
        <v>-0.74080000000000001</v>
      </c>
      <c r="J89" s="23">
        <v>1.6995683720000001</v>
      </c>
      <c r="K89" s="23">
        <v>3.3</v>
      </c>
      <c r="M89" s="24">
        <f t="shared" ref="M89:T89" si="86">RANK(D89,D$75:D$92,FALSE)</f>
        <v>17</v>
      </c>
      <c r="N89" s="24">
        <f t="shared" si="86"/>
        <v>17</v>
      </c>
      <c r="O89" s="24">
        <f t="shared" si="86"/>
        <v>18</v>
      </c>
      <c r="P89" s="24">
        <f t="shared" si="86"/>
        <v>16</v>
      </c>
      <c r="Q89" s="24">
        <f t="shared" si="86"/>
        <v>18</v>
      </c>
      <c r="R89" s="24">
        <f t="shared" si="86"/>
        <v>13</v>
      </c>
      <c r="S89" s="24">
        <f t="shared" si="86"/>
        <v>17</v>
      </c>
      <c r="T89" s="24">
        <f t="shared" si="86"/>
        <v>10</v>
      </c>
      <c r="X89" s="25"/>
    </row>
    <row r="90" spans="1:24" ht="15.75" hidden="1" customHeight="1">
      <c r="A90" s="22" t="s">
        <v>48</v>
      </c>
      <c r="B90" s="4">
        <v>2010</v>
      </c>
      <c r="C90" s="4" t="s">
        <v>49</v>
      </c>
      <c r="D90" s="23">
        <v>0</v>
      </c>
      <c r="E90" s="23">
        <v>0.33</v>
      </c>
      <c r="F90" s="23">
        <v>0.4</v>
      </c>
      <c r="G90" s="23">
        <v>0</v>
      </c>
      <c r="H90" s="23">
        <v>0.15</v>
      </c>
      <c r="I90" s="23">
        <v>-0.2303</v>
      </c>
      <c r="J90" s="23">
        <v>2.9860166110000002</v>
      </c>
      <c r="K90" s="23">
        <v>3.19</v>
      </c>
      <c r="M90" s="24">
        <f t="shared" ref="M90:T90" si="87">RANK(D90,D$75:D$92,FALSE)</f>
        <v>18</v>
      </c>
      <c r="N90" s="24">
        <f t="shared" si="87"/>
        <v>10</v>
      </c>
      <c r="O90" s="24">
        <f t="shared" si="87"/>
        <v>6</v>
      </c>
      <c r="P90" s="24">
        <f t="shared" si="87"/>
        <v>16</v>
      </c>
      <c r="Q90" s="24">
        <f t="shared" si="87"/>
        <v>17</v>
      </c>
      <c r="R90" s="24">
        <f t="shared" si="87"/>
        <v>5</v>
      </c>
      <c r="S90" s="24">
        <f t="shared" si="87"/>
        <v>9</v>
      </c>
      <c r="T90" s="24">
        <f t="shared" si="87"/>
        <v>11</v>
      </c>
      <c r="X90" s="25"/>
    </row>
    <row r="91" spans="1:24" ht="15.75" hidden="1" customHeight="1">
      <c r="A91" s="22" t="s">
        <v>50</v>
      </c>
      <c r="B91" s="4">
        <v>2010</v>
      </c>
      <c r="C91" s="4" t="s">
        <v>51</v>
      </c>
      <c r="D91" s="23">
        <v>0.66666666699999999</v>
      </c>
      <c r="E91" s="23">
        <v>0.5</v>
      </c>
      <c r="F91" s="23">
        <v>0.4</v>
      </c>
      <c r="G91" s="23">
        <v>0.875</v>
      </c>
      <c r="H91" s="23">
        <v>0.70967741900000003</v>
      </c>
      <c r="I91" s="23">
        <v>1.2442</v>
      </c>
      <c r="J91" s="23">
        <v>5.2631786810000003</v>
      </c>
      <c r="K91" s="23">
        <v>1.67</v>
      </c>
      <c r="M91" s="24">
        <f t="shared" ref="M91:T91" si="88">RANK(D91,D$75:D$92,FALSE)</f>
        <v>4</v>
      </c>
      <c r="N91" s="24">
        <f t="shared" si="88"/>
        <v>4</v>
      </c>
      <c r="O91" s="24">
        <f t="shared" si="88"/>
        <v>6</v>
      </c>
      <c r="P91" s="24">
        <f t="shared" si="88"/>
        <v>2</v>
      </c>
      <c r="Q91" s="24">
        <f t="shared" si="88"/>
        <v>3</v>
      </c>
      <c r="R91" s="24">
        <f t="shared" si="88"/>
        <v>2</v>
      </c>
      <c r="S91" s="24">
        <f t="shared" si="88"/>
        <v>3</v>
      </c>
      <c r="T91" s="24">
        <f t="shared" si="88"/>
        <v>18</v>
      </c>
      <c r="X91" s="25"/>
    </row>
    <row r="92" spans="1:24" ht="15.75" hidden="1" customHeight="1">
      <c r="A92" s="26" t="s">
        <v>53</v>
      </c>
      <c r="B92" s="27">
        <v>2010</v>
      </c>
      <c r="C92" s="27" t="s">
        <v>54</v>
      </c>
      <c r="D92" s="28">
        <v>0.4375</v>
      </c>
      <c r="E92" s="28">
        <v>0.16666666699999999</v>
      </c>
      <c r="F92" s="28">
        <v>0.2</v>
      </c>
      <c r="G92" s="28">
        <v>0.71428571399999996</v>
      </c>
      <c r="H92" s="28">
        <v>0.45161290300000001</v>
      </c>
      <c r="I92" s="28">
        <v>-1.2036</v>
      </c>
      <c r="J92" s="28">
        <v>1.692310038</v>
      </c>
      <c r="K92" s="28">
        <v>2.85</v>
      </c>
      <c r="L92" s="29"/>
      <c r="M92" s="30">
        <f t="shared" ref="M92:T92" si="89">RANK(D92,D$75:D$92,FALSE)</f>
        <v>10</v>
      </c>
      <c r="N92" s="30">
        <f t="shared" si="89"/>
        <v>16</v>
      </c>
      <c r="O92" s="30">
        <f t="shared" si="89"/>
        <v>17</v>
      </c>
      <c r="P92" s="30">
        <f t="shared" si="89"/>
        <v>5</v>
      </c>
      <c r="Q92" s="30">
        <f t="shared" si="89"/>
        <v>11</v>
      </c>
      <c r="R92" s="30">
        <f t="shared" si="89"/>
        <v>18</v>
      </c>
      <c r="S92" s="30">
        <f t="shared" si="89"/>
        <v>18</v>
      </c>
      <c r="T92" s="30">
        <f t="shared" si="89"/>
        <v>12</v>
      </c>
      <c r="U92" s="29"/>
      <c r="V92" s="29"/>
      <c r="W92" s="29"/>
      <c r="X92" s="31"/>
    </row>
    <row r="93" spans="1:24" ht="15.75" customHeight="1">
      <c r="A93" s="16" t="s">
        <v>15</v>
      </c>
      <c r="B93" s="17">
        <v>2011</v>
      </c>
      <c r="C93" s="17" t="s">
        <v>16</v>
      </c>
      <c r="D93" s="18">
        <v>0.5</v>
      </c>
      <c r="E93" s="18">
        <v>0.4</v>
      </c>
      <c r="F93" s="18">
        <v>0.25</v>
      </c>
      <c r="G93" s="18">
        <v>0.71</v>
      </c>
      <c r="H93" s="18">
        <v>0.55000000000000004</v>
      </c>
      <c r="I93" s="18">
        <v>-0.40210000000000001</v>
      </c>
      <c r="J93" s="18">
        <v>2.579641579</v>
      </c>
      <c r="K93" s="18">
        <v>2.5299999999999998</v>
      </c>
      <c r="L93" s="19"/>
      <c r="M93" s="20">
        <f t="shared" ref="M93:T93" si="90">RANK(D93,D$93:D$110,FALSE)</f>
        <v>10</v>
      </c>
      <c r="N93" s="20">
        <f t="shared" si="90"/>
        <v>10</v>
      </c>
      <c r="O93" s="20">
        <f t="shared" si="90"/>
        <v>16</v>
      </c>
      <c r="P93" s="20">
        <f t="shared" si="90"/>
        <v>7</v>
      </c>
      <c r="Q93" s="20">
        <f t="shared" si="90"/>
        <v>9</v>
      </c>
      <c r="R93" s="20">
        <f t="shared" si="90"/>
        <v>10</v>
      </c>
      <c r="S93" s="20">
        <f t="shared" si="90"/>
        <v>13</v>
      </c>
      <c r="T93" s="20">
        <f t="shared" si="90"/>
        <v>14</v>
      </c>
      <c r="U93" s="19"/>
      <c r="V93" s="19"/>
      <c r="W93" s="19"/>
      <c r="X93" s="21"/>
    </row>
    <row r="94" spans="1:24" ht="15.75" hidden="1" customHeight="1">
      <c r="A94" s="22" t="s">
        <v>19</v>
      </c>
      <c r="B94" s="4">
        <v>2011</v>
      </c>
      <c r="C94" s="4" t="s">
        <v>20</v>
      </c>
      <c r="D94" s="23">
        <v>0.42</v>
      </c>
      <c r="E94" s="23">
        <v>0</v>
      </c>
      <c r="F94" s="23">
        <v>0.4</v>
      </c>
      <c r="G94" s="23">
        <v>0.5</v>
      </c>
      <c r="H94" s="23">
        <v>0.41</v>
      </c>
      <c r="I94" s="23">
        <v>-0.53439999999999999</v>
      </c>
      <c r="J94" s="23">
        <v>3.0197959719999998</v>
      </c>
      <c r="K94" s="23">
        <v>12.09</v>
      </c>
      <c r="M94" s="24">
        <f t="shared" ref="M94:T94" si="91">RANK(D94,D$93:D$110,FALSE)</f>
        <v>13</v>
      </c>
      <c r="N94" s="24">
        <f t="shared" si="91"/>
        <v>17</v>
      </c>
      <c r="O94" s="24">
        <f t="shared" si="91"/>
        <v>6</v>
      </c>
      <c r="P94" s="24">
        <f t="shared" si="91"/>
        <v>10</v>
      </c>
      <c r="Q94" s="24">
        <f t="shared" si="91"/>
        <v>14</v>
      </c>
      <c r="R94" s="24">
        <f t="shared" si="91"/>
        <v>12</v>
      </c>
      <c r="S94" s="24">
        <f t="shared" si="91"/>
        <v>8</v>
      </c>
      <c r="T94" s="24">
        <f t="shared" si="91"/>
        <v>1</v>
      </c>
      <c r="X94" s="25"/>
    </row>
    <row r="95" spans="1:24" ht="15.75" hidden="1" customHeight="1">
      <c r="A95" s="22" t="s">
        <v>21</v>
      </c>
      <c r="B95" s="4">
        <v>2011</v>
      </c>
      <c r="C95" s="4" t="s">
        <v>22</v>
      </c>
      <c r="D95" s="23">
        <v>0.63</v>
      </c>
      <c r="E95" s="23">
        <v>0.5</v>
      </c>
      <c r="F95" s="23">
        <v>0.4</v>
      </c>
      <c r="G95" s="23">
        <v>0.88</v>
      </c>
      <c r="H95" s="23">
        <v>0.69</v>
      </c>
      <c r="I95" s="23">
        <v>0.14940000000000001</v>
      </c>
      <c r="J95" s="23">
        <v>3.736585823</v>
      </c>
      <c r="K95" s="23">
        <v>1.45</v>
      </c>
      <c r="M95" s="24">
        <f t="shared" ref="M95:T95" si="92">RANK(D95,D$93:D$110,FALSE)</f>
        <v>6</v>
      </c>
      <c r="N95" s="24">
        <f t="shared" si="92"/>
        <v>5</v>
      </c>
      <c r="O95" s="24">
        <f t="shared" si="92"/>
        <v>6</v>
      </c>
      <c r="P95" s="24">
        <f t="shared" si="92"/>
        <v>1</v>
      </c>
      <c r="Q95" s="24">
        <f t="shared" si="92"/>
        <v>6</v>
      </c>
      <c r="R95" s="24">
        <f t="shared" si="92"/>
        <v>4</v>
      </c>
      <c r="S95" s="24">
        <f t="shared" si="92"/>
        <v>4</v>
      </c>
      <c r="T95" s="24">
        <f t="shared" si="92"/>
        <v>17</v>
      </c>
      <c r="X95" s="25"/>
    </row>
    <row r="96" spans="1:24" ht="15.75" customHeight="1">
      <c r="A96" s="22" t="s">
        <v>24</v>
      </c>
      <c r="B96" s="4">
        <v>2011</v>
      </c>
      <c r="C96" s="4" t="s">
        <v>25</v>
      </c>
      <c r="D96" s="23">
        <v>0.31</v>
      </c>
      <c r="E96" s="23">
        <v>0.67</v>
      </c>
      <c r="F96" s="23">
        <v>0.5</v>
      </c>
      <c r="G96" s="23">
        <v>0.75</v>
      </c>
      <c r="H96" s="23">
        <v>0.55000000000000004</v>
      </c>
      <c r="I96" s="23">
        <v>1.5227999999999999</v>
      </c>
      <c r="J96" s="23">
        <v>5.4673900299999998</v>
      </c>
      <c r="K96" s="23">
        <v>4.09</v>
      </c>
      <c r="M96" s="24">
        <f t="shared" ref="M96:T96" si="93">RANK(D96,D$93:D$110,FALSE)</f>
        <v>14</v>
      </c>
      <c r="N96" s="24">
        <f t="shared" si="93"/>
        <v>1</v>
      </c>
      <c r="O96" s="24">
        <f t="shared" si="93"/>
        <v>4</v>
      </c>
      <c r="P96" s="24">
        <f t="shared" si="93"/>
        <v>4</v>
      </c>
      <c r="Q96" s="24">
        <f t="shared" si="93"/>
        <v>9</v>
      </c>
      <c r="R96" s="24">
        <f t="shared" si="93"/>
        <v>1</v>
      </c>
      <c r="S96" s="24">
        <f t="shared" si="93"/>
        <v>1</v>
      </c>
      <c r="T96" s="24">
        <f t="shared" si="93"/>
        <v>7</v>
      </c>
      <c r="X96" s="25"/>
    </row>
    <row r="97" spans="1:24" ht="15.75" hidden="1" customHeight="1">
      <c r="A97" s="22" t="s">
        <v>26</v>
      </c>
      <c r="B97" s="4">
        <v>2011</v>
      </c>
      <c r="C97" s="4" t="s">
        <v>27</v>
      </c>
      <c r="D97" s="23">
        <v>0.67</v>
      </c>
      <c r="E97" s="23">
        <v>0.67</v>
      </c>
      <c r="F97" s="23">
        <v>0.75</v>
      </c>
      <c r="G97" s="23">
        <v>0.75</v>
      </c>
      <c r="H97" s="23">
        <v>0.77</v>
      </c>
      <c r="I97" s="23">
        <v>-0.30149999999999999</v>
      </c>
      <c r="J97" s="23">
        <v>3.5037926740000001</v>
      </c>
      <c r="K97" s="23">
        <v>2.41</v>
      </c>
      <c r="M97" s="24">
        <f t="shared" ref="M97:T97" si="94">RANK(D97,D$93:D$110,FALSE)</f>
        <v>4</v>
      </c>
      <c r="N97" s="24">
        <f t="shared" si="94"/>
        <v>1</v>
      </c>
      <c r="O97" s="24">
        <f t="shared" si="94"/>
        <v>1</v>
      </c>
      <c r="P97" s="24">
        <f t="shared" si="94"/>
        <v>4</v>
      </c>
      <c r="Q97" s="24">
        <f t="shared" si="94"/>
        <v>2</v>
      </c>
      <c r="R97" s="24">
        <f t="shared" si="94"/>
        <v>7</v>
      </c>
      <c r="S97" s="24">
        <f t="shared" si="94"/>
        <v>6</v>
      </c>
      <c r="T97" s="24">
        <f t="shared" si="94"/>
        <v>15</v>
      </c>
      <c r="X97" s="25"/>
    </row>
    <row r="98" spans="1:24" ht="15.75" hidden="1" customHeight="1">
      <c r="A98" s="22" t="s">
        <v>28</v>
      </c>
      <c r="B98" s="4">
        <v>2011</v>
      </c>
      <c r="C98" s="4" t="s">
        <v>29</v>
      </c>
      <c r="D98" s="23">
        <v>0.86</v>
      </c>
      <c r="E98" s="23">
        <v>0.2</v>
      </c>
      <c r="F98" s="23">
        <v>0.4</v>
      </c>
      <c r="G98" s="23">
        <v>0.71</v>
      </c>
      <c r="H98" s="23">
        <v>0.71</v>
      </c>
      <c r="I98" s="23">
        <v>0.58819999999999995</v>
      </c>
      <c r="J98" s="23">
        <v>4.8753637230000004</v>
      </c>
      <c r="K98" s="23">
        <v>1.42</v>
      </c>
      <c r="M98" s="24">
        <f t="shared" ref="M98:T98" si="95">RANK(D98,D$93:D$110,FALSE)</f>
        <v>1</v>
      </c>
      <c r="N98" s="24">
        <f t="shared" si="95"/>
        <v>14</v>
      </c>
      <c r="O98" s="24">
        <f t="shared" si="95"/>
        <v>6</v>
      </c>
      <c r="P98" s="24">
        <f t="shared" si="95"/>
        <v>7</v>
      </c>
      <c r="Q98" s="24">
        <f t="shared" si="95"/>
        <v>3</v>
      </c>
      <c r="R98" s="24">
        <f t="shared" si="95"/>
        <v>3</v>
      </c>
      <c r="S98" s="24">
        <f t="shared" si="95"/>
        <v>3</v>
      </c>
      <c r="T98" s="24">
        <f t="shared" si="95"/>
        <v>18</v>
      </c>
      <c r="X98" s="25"/>
    </row>
    <row r="99" spans="1:24" ht="15.75" hidden="1" customHeight="1">
      <c r="A99" s="22" t="s">
        <v>30</v>
      </c>
      <c r="B99" s="4">
        <v>2011</v>
      </c>
      <c r="C99" s="4" t="s">
        <v>31</v>
      </c>
      <c r="D99" s="23">
        <v>0.25</v>
      </c>
      <c r="E99" s="23">
        <v>0.33</v>
      </c>
      <c r="F99" s="23">
        <v>0.4</v>
      </c>
      <c r="G99" s="23">
        <v>0.14000000000000001</v>
      </c>
      <c r="H99" s="23">
        <v>0.28999999999999998</v>
      </c>
      <c r="I99" s="23">
        <v>-0.76080000000000003</v>
      </c>
      <c r="J99" s="23">
        <v>2.6924653279999999</v>
      </c>
      <c r="K99" s="23">
        <v>3.09</v>
      </c>
      <c r="M99" s="24">
        <f t="shared" ref="M99:T99" si="96">RANK(D99,D$93:D$110,FALSE)</f>
        <v>15</v>
      </c>
      <c r="N99" s="24">
        <f t="shared" si="96"/>
        <v>12</v>
      </c>
      <c r="O99" s="24">
        <f t="shared" si="96"/>
        <v>6</v>
      </c>
      <c r="P99" s="24">
        <f t="shared" si="96"/>
        <v>16</v>
      </c>
      <c r="Q99" s="24">
        <f t="shared" si="96"/>
        <v>16</v>
      </c>
      <c r="R99" s="24">
        <f t="shared" si="96"/>
        <v>15</v>
      </c>
      <c r="S99" s="24">
        <f t="shared" si="96"/>
        <v>10</v>
      </c>
      <c r="T99" s="24">
        <f t="shared" si="96"/>
        <v>12</v>
      </c>
      <c r="X99" s="25"/>
    </row>
    <row r="100" spans="1:24" ht="15.75" hidden="1" customHeight="1">
      <c r="A100" s="22" t="s">
        <v>32</v>
      </c>
      <c r="B100" s="4">
        <v>2011</v>
      </c>
      <c r="C100" s="4" t="s">
        <v>33</v>
      </c>
      <c r="D100" s="23">
        <v>0.81</v>
      </c>
      <c r="E100" s="23">
        <v>0.6</v>
      </c>
      <c r="F100" s="23">
        <v>0.75</v>
      </c>
      <c r="G100" s="23">
        <v>0.86</v>
      </c>
      <c r="H100" s="23">
        <v>0.86</v>
      </c>
      <c r="I100" s="23">
        <v>-0.79290000000000005</v>
      </c>
      <c r="J100" s="23">
        <v>2.3041409960000001</v>
      </c>
      <c r="K100" s="23">
        <v>10.14</v>
      </c>
      <c r="M100" s="24">
        <f t="shared" ref="M100:T100" si="97">RANK(D100,D$93:D$110,FALSE)</f>
        <v>2</v>
      </c>
      <c r="N100" s="24">
        <f t="shared" si="97"/>
        <v>3</v>
      </c>
      <c r="O100" s="24">
        <f t="shared" si="97"/>
        <v>1</v>
      </c>
      <c r="P100" s="24">
        <f t="shared" si="97"/>
        <v>3</v>
      </c>
      <c r="Q100" s="24">
        <f t="shared" si="97"/>
        <v>1</v>
      </c>
      <c r="R100" s="24">
        <f t="shared" si="97"/>
        <v>16</v>
      </c>
      <c r="S100" s="24">
        <f t="shared" si="97"/>
        <v>14</v>
      </c>
      <c r="T100" s="24">
        <f t="shared" si="97"/>
        <v>2</v>
      </c>
      <c r="X100" s="25"/>
    </row>
    <row r="101" spans="1:24" ht="15.75" hidden="1" customHeight="1">
      <c r="A101" s="22" t="s">
        <v>34</v>
      </c>
      <c r="B101" s="4">
        <v>2011</v>
      </c>
      <c r="C101" s="4" t="s">
        <v>35</v>
      </c>
      <c r="D101" s="23">
        <v>0.53</v>
      </c>
      <c r="E101" s="23">
        <v>0.5</v>
      </c>
      <c r="F101" s="23">
        <v>0.5</v>
      </c>
      <c r="G101" s="23">
        <v>0.5</v>
      </c>
      <c r="H101" s="23">
        <v>0.56999999999999995</v>
      </c>
      <c r="I101" s="23">
        <v>-0.47060000000000002</v>
      </c>
      <c r="J101" s="23">
        <v>2.6471542690000001</v>
      </c>
      <c r="K101" s="23">
        <v>3.97</v>
      </c>
      <c r="M101" s="24">
        <f t="shared" ref="M101:T101" si="98">RANK(D101,D$93:D$110,FALSE)</f>
        <v>8</v>
      </c>
      <c r="N101" s="24">
        <f t="shared" si="98"/>
        <v>5</v>
      </c>
      <c r="O101" s="24">
        <f t="shared" si="98"/>
        <v>4</v>
      </c>
      <c r="P101" s="24">
        <f t="shared" si="98"/>
        <v>10</v>
      </c>
      <c r="Q101" s="24">
        <f t="shared" si="98"/>
        <v>8</v>
      </c>
      <c r="R101" s="24">
        <f t="shared" si="98"/>
        <v>11</v>
      </c>
      <c r="S101" s="24">
        <f t="shared" si="98"/>
        <v>11</v>
      </c>
      <c r="T101" s="24">
        <f t="shared" si="98"/>
        <v>8</v>
      </c>
      <c r="X101" s="25"/>
    </row>
    <row r="102" spans="1:24" ht="15.75" hidden="1" customHeight="1">
      <c r="A102" s="22" t="s">
        <v>36</v>
      </c>
      <c r="B102" s="4">
        <v>2011</v>
      </c>
      <c r="C102" s="4" t="s">
        <v>37</v>
      </c>
      <c r="D102" s="23">
        <v>0.6</v>
      </c>
      <c r="E102" s="23">
        <v>0.5</v>
      </c>
      <c r="F102" s="23">
        <v>0.4</v>
      </c>
      <c r="G102" s="23">
        <v>0.5</v>
      </c>
      <c r="H102" s="23">
        <v>0.57999999999999996</v>
      </c>
      <c r="I102" s="23">
        <v>-0.79669999999999996</v>
      </c>
      <c r="J102" s="23">
        <v>3.5981816339999999</v>
      </c>
      <c r="K102" s="23">
        <v>4.62</v>
      </c>
      <c r="M102" s="24">
        <f t="shared" ref="M102:T102" si="99">RANK(D102,D$93:D$110,FALSE)</f>
        <v>7</v>
      </c>
      <c r="N102" s="24">
        <f t="shared" si="99"/>
        <v>5</v>
      </c>
      <c r="O102" s="24">
        <f t="shared" si="99"/>
        <v>6</v>
      </c>
      <c r="P102" s="24">
        <f t="shared" si="99"/>
        <v>10</v>
      </c>
      <c r="Q102" s="24">
        <f t="shared" si="99"/>
        <v>7</v>
      </c>
      <c r="R102" s="24">
        <f t="shared" si="99"/>
        <v>17</v>
      </c>
      <c r="S102" s="24">
        <f t="shared" si="99"/>
        <v>5</v>
      </c>
      <c r="T102" s="24">
        <f t="shared" si="99"/>
        <v>5</v>
      </c>
      <c r="X102" s="25"/>
    </row>
    <row r="103" spans="1:24" ht="15.75" customHeight="1">
      <c r="A103" s="22" t="s">
        <v>38</v>
      </c>
      <c r="B103" s="4">
        <v>2011</v>
      </c>
      <c r="C103" s="4" t="s">
        <v>39</v>
      </c>
      <c r="D103" s="23">
        <v>0.75</v>
      </c>
      <c r="E103" s="23">
        <v>0.6</v>
      </c>
      <c r="F103" s="23">
        <v>0.6</v>
      </c>
      <c r="G103" s="23">
        <v>0.5</v>
      </c>
      <c r="H103" s="23">
        <v>0.7</v>
      </c>
      <c r="I103" s="23">
        <v>-0.4</v>
      </c>
      <c r="J103" s="23">
        <v>3.2425991289999998</v>
      </c>
      <c r="K103" s="23">
        <v>2.68</v>
      </c>
      <c r="M103" s="24">
        <f t="shared" ref="M103:T103" si="100">RANK(D103,D$93:D$110,FALSE)</f>
        <v>3</v>
      </c>
      <c r="N103" s="24">
        <f t="shared" si="100"/>
        <v>3</v>
      </c>
      <c r="O103" s="24">
        <f t="shared" si="100"/>
        <v>3</v>
      </c>
      <c r="P103" s="24">
        <f t="shared" si="100"/>
        <v>10</v>
      </c>
      <c r="Q103" s="24">
        <f t="shared" si="100"/>
        <v>5</v>
      </c>
      <c r="R103" s="24">
        <f t="shared" si="100"/>
        <v>9</v>
      </c>
      <c r="S103" s="24">
        <f t="shared" si="100"/>
        <v>7</v>
      </c>
      <c r="T103" s="24">
        <f t="shared" si="100"/>
        <v>13</v>
      </c>
      <c r="X103" s="25"/>
    </row>
    <row r="104" spans="1:24" ht="15.75" hidden="1" customHeight="1">
      <c r="A104" s="22" t="s">
        <v>40</v>
      </c>
      <c r="B104" s="4">
        <v>2011</v>
      </c>
      <c r="C104" s="4" t="s">
        <v>41</v>
      </c>
      <c r="D104" s="23">
        <v>0.13</v>
      </c>
      <c r="E104" s="23">
        <v>0.5</v>
      </c>
      <c r="F104" s="23">
        <v>0.4</v>
      </c>
      <c r="G104" s="23">
        <v>0.38</v>
      </c>
      <c r="H104" s="23">
        <v>0.32</v>
      </c>
      <c r="I104" s="23">
        <v>-0.73709999999999998</v>
      </c>
      <c r="J104" s="23">
        <v>1.802729319</v>
      </c>
      <c r="K104" s="23">
        <v>3.5</v>
      </c>
      <c r="M104" s="24">
        <f t="shared" ref="M104:T104" si="101">RANK(D104,D$93:D$110,FALSE)</f>
        <v>16</v>
      </c>
      <c r="N104" s="24">
        <f t="shared" si="101"/>
        <v>5</v>
      </c>
      <c r="O104" s="24">
        <f t="shared" si="101"/>
        <v>6</v>
      </c>
      <c r="P104" s="24">
        <f t="shared" si="101"/>
        <v>14</v>
      </c>
      <c r="Q104" s="24">
        <f t="shared" si="101"/>
        <v>15</v>
      </c>
      <c r="R104" s="24">
        <f t="shared" si="101"/>
        <v>14</v>
      </c>
      <c r="S104" s="24">
        <f t="shared" si="101"/>
        <v>16</v>
      </c>
      <c r="T104" s="24">
        <f t="shared" si="101"/>
        <v>10</v>
      </c>
      <c r="X104" s="25"/>
    </row>
    <row r="105" spans="1:24" ht="15.75" hidden="1" customHeight="1">
      <c r="A105" s="22" t="s">
        <v>42</v>
      </c>
      <c r="B105" s="4">
        <v>2011</v>
      </c>
      <c r="C105" s="4" t="s">
        <v>43</v>
      </c>
      <c r="D105" s="23">
        <v>0.47</v>
      </c>
      <c r="E105" s="23">
        <v>0.4</v>
      </c>
      <c r="F105" s="23">
        <v>0.4</v>
      </c>
      <c r="G105" s="23">
        <v>0.33</v>
      </c>
      <c r="H105" s="23">
        <v>0.48</v>
      </c>
      <c r="I105" s="23">
        <v>-0.33929999999999999</v>
      </c>
      <c r="J105" s="23">
        <v>2.1088303640000001</v>
      </c>
      <c r="K105" s="23">
        <v>7.31</v>
      </c>
      <c r="M105" s="24">
        <f t="shared" ref="M105:T105" si="102">RANK(D105,D$93:D$110,FALSE)</f>
        <v>11</v>
      </c>
      <c r="N105" s="24">
        <f t="shared" si="102"/>
        <v>10</v>
      </c>
      <c r="O105" s="24">
        <f t="shared" si="102"/>
        <v>6</v>
      </c>
      <c r="P105" s="24">
        <f t="shared" si="102"/>
        <v>15</v>
      </c>
      <c r="Q105" s="24">
        <f t="shared" si="102"/>
        <v>12</v>
      </c>
      <c r="R105" s="24">
        <f t="shared" si="102"/>
        <v>8</v>
      </c>
      <c r="S105" s="24">
        <f t="shared" si="102"/>
        <v>15</v>
      </c>
      <c r="T105" s="24">
        <f t="shared" si="102"/>
        <v>3</v>
      </c>
      <c r="X105" s="25"/>
    </row>
    <row r="106" spans="1:24" ht="15.75" hidden="1" customHeight="1">
      <c r="A106" s="22" t="s">
        <v>44</v>
      </c>
      <c r="B106" s="4">
        <v>2011</v>
      </c>
      <c r="C106" s="4" t="s">
        <v>45</v>
      </c>
      <c r="D106" s="23">
        <v>0.53</v>
      </c>
      <c r="E106" s="23">
        <v>0.17</v>
      </c>
      <c r="F106" s="23">
        <v>0.4</v>
      </c>
      <c r="G106" s="23">
        <v>0.63</v>
      </c>
      <c r="H106" s="23">
        <v>0.52</v>
      </c>
      <c r="I106" s="23">
        <v>-0.24859999999999999</v>
      </c>
      <c r="J106" s="23">
        <v>2.617560852</v>
      </c>
      <c r="K106" s="23">
        <v>4.3099999999999996</v>
      </c>
      <c r="M106" s="24">
        <f t="shared" ref="M106:T106" si="103">RANK(D106,D$93:D$110,FALSE)</f>
        <v>8</v>
      </c>
      <c r="N106" s="24">
        <f t="shared" si="103"/>
        <v>15</v>
      </c>
      <c r="O106" s="24">
        <f t="shared" si="103"/>
        <v>6</v>
      </c>
      <c r="P106" s="24">
        <f t="shared" si="103"/>
        <v>9</v>
      </c>
      <c r="Q106" s="24">
        <f t="shared" si="103"/>
        <v>11</v>
      </c>
      <c r="R106" s="24">
        <f t="shared" si="103"/>
        <v>6</v>
      </c>
      <c r="S106" s="24">
        <f t="shared" si="103"/>
        <v>12</v>
      </c>
      <c r="T106" s="24">
        <f t="shared" si="103"/>
        <v>6</v>
      </c>
      <c r="X106" s="25"/>
    </row>
    <row r="107" spans="1:24" ht="15.75" hidden="1" customHeight="1">
      <c r="A107" s="22" t="s">
        <v>46</v>
      </c>
      <c r="B107" s="4">
        <v>2011</v>
      </c>
      <c r="C107" s="4" t="s">
        <v>47</v>
      </c>
      <c r="D107" s="23">
        <v>0.1</v>
      </c>
      <c r="E107" s="23">
        <v>0</v>
      </c>
      <c r="F107" s="23">
        <v>0</v>
      </c>
      <c r="G107" s="23">
        <v>0</v>
      </c>
      <c r="H107" s="23">
        <v>0.04</v>
      </c>
      <c r="I107" s="23">
        <v>-0.71299999999999997</v>
      </c>
      <c r="J107" s="23">
        <v>1.7777737060000001</v>
      </c>
      <c r="K107" s="23">
        <v>3.77</v>
      </c>
      <c r="M107" s="24">
        <f t="shared" ref="M107:T107" si="104">RANK(D107,D$93:D$110,FALSE)</f>
        <v>17</v>
      </c>
      <c r="N107" s="24">
        <f t="shared" si="104"/>
        <v>17</v>
      </c>
      <c r="O107" s="24">
        <f t="shared" si="104"/>
        <v>18</v>
      </c>
      <c r="P107" s="24">
        <f t="shared" si="104"/>
        <v>17</v>
      </c>
      <c r="Q107" s="24">
        <f t="shared" si="104"/>
        <v>18</v>
      </c>
      <c r="R107" s="24">
        <f t="shared" si="104"/>
        <v>13</v>
      </c>
      <c r="S107" s="24">
        <f t="shared" si="104"/>
        <v>17</v>
      </c>
      <c r="T107" s="24">
        <f t="shared" si="104"/>
        <v>9</v>
      </c>
      <c r="X107" s="25"/>
    </row>
    <row r="108" spans="1:24" ht="15.75" hidden="1" customHeight="1">
      <c r="A108" s="22" t="s">
        <v>48</v>
      </c>
      <c r="B108" s="4">
        <v>2011</v>
      </c>
      <c r="C108" s="4" t="s">
        <v>49</v>
      </c>
      <c r="D108" s="23">
        <v>0</v>
      </c>
      <c r="E108" s="23">
        <v>0.33</v>
      </c>
      <c r="F108" s="23">
        <v>0.4</v>
      </c>
      <c r="G108" s="23">
        <v>0</v>
      </c>
      <c r="H108" s="23">
        <v>0.15</v>
      </c>
      <c r="I108" s="23">
        <v>-0.21249999999999999</v>
      </c>
      <c r="J108" s="23">
        <v>2.8814839000000001</v>
      </c>
      <c r="K108" s="23">
        <v>3.1</v>
      </c>
      <c r="M108" s="24">
        <f t="shared" ref="M108:T108" si="105">RANK(D108,D$93:D$110,FALSE)</f>
        <v>18</v>
      </c>
      <c r="N108" s="24">
        <f t="shared" si="105"/>
        <v>12</v>
      </c>
      <c r="O108" s="24">
        <f t="shared" si="105"/>
        <v>6</v>
      </c>
      <c r="P108" s="24">
        <f t="shared" si="105"/>
        <v>17</v>
      </c>
      <c r="Q108" s="24">
        <f t="shared" si="105"/>
        <v>17</v>
      </c>
      <c r="R108" s="24">
        <f t="shared" si="105"/>
        <v>5</v>
      </c>
      <c r="S108" s="24">
        <f t="shared" si="105"/>
        <v>9</v>
      </c>
      <c r="T108" s="24">
        <f t="shared" si="105"/>
        <v>11</v>
      </c>
      <c r="X108" s="25"/>
    </row>
    <row r="109" spans="1:24" ht="15.75" hidden="1" customHeight="1">
      <c r="A109" s="22" t="s">
        <v>50</v>
      </c>
      <c r="B109" s="4">
        <v>2011</v>
      </c>
      <c r="C109" s="4" t="s">
        <v>51</v>
      </c>
      <c r="D109" s="23">
        <v>0.66666666699999999</v>
      </c>
      <c r="E109" s="23">
        <v>0.5</v>
      </c>
      <c r="F109" s="23">
        <v>0.4</v>
      </c>
      <c r="G109" s="23">
        <v>0.875</v>
      </c>
      <c r="H109" s="23">
        <v>0.70967741900000003</v>
      </c>
      <c r="I109" s="23">
        <v>1.2350000000000001</v>
      </c>
      <c r="J109" s="23">
        <v>5.2759052320000004</v>
      </c>
      <c r="K109" s="23">
        <v>1.47</v>
      </c>
      <c r="M109" s="24">
        <f t="shared" ref="M109:T109" si="106">RANK(D109,D$93:D$110,FALSE)</f>
        <v>5</v>
      </c>
      <c r="N109" s="24">
        <f t="shared" si="106"/>
        <v>5</v>
      </c>
      <c r="O109" s="24">
        <f t="shared" si="106"/>
        <v>6</v>
      </c>
      <c r="P109" s="24">
        <f t="shared" si="106"/>
        <v>2</v>
      </c>
      <c r="Q109" s="24">
        <f t="shared" si="106"/>
        <v>4</v>
      </c>
      <c r="R109" s="24">
        <f t="shared" si="106"/>
        <v>2</v>
      </c>
      <c r="S109" s="24">
        <f t="shared" si="106"/>
        <v>2</v>
      </c>
      <c r="T109" s="24">
        <f t="shared" si="106"/>
        <v>16</v>
      </c>
      <c r="X109" s="25"/>
    </row>
    <row r="110" spans="1:24" ht="15.75" hidden="1" customHeight="1">
      <c r="A110" s="26" t="s">
        <v>53</v>
      </c>
      <c r="B110" s="27">
        <v>2011</v>
      </c>
      <c r="C110" s="27" t="s">
        <v>54</v>
      </c>
      <c r="D110" s="28">
        <v>0.4375</v>
      </c>
      <c r="E110" s="28">
        <v>0.16666666699999999</v>
      </c>
      <c r="F110" s="28">
        <v>0.2</v>
      </c>
      <c r="G110" s="28">
        <v>0.71428571399999996</v>
      </c>
      <c r="H110" s="28">
        <v>0.45161290300000001</v>
      </c>
      <c r="I110" s="28">
        <v>-1.1575</v>
      </c>
      <c r="J110" s="28">
        <v>1.6490233569999999</v>
      </c>
      <c r="K110" s="28">
        <v>6.46</v>
      </c>
      <c r="L110" s="29"/>
      <c r="M110" s="30">
        <f t="shared" ref="M110:T110" si="107">RANK(D110,D$93:D$110,FALSE)</f>
        <v>12</v>
      </c>
      <c r="N110" s="30">
        <f t="shared" si="107"/>
        <v>16</v>
      </c>
      <c r="O110" s="30">
        <f t="shared" si="107"/>
        <v>17</v>
      </c>
      <c r="P110" s="30">
        <f t="shared" si="107"/>
        <v>6</v>
      </c>
      <c r="Q110" s="30">
        <f t="shared" si="107"/>
        <v>13</v>
      </c>
      <c r="R110" s="30">
        <f t="shared" si="107"/>
        <v>18</v>
      </c>
      <c r="S110" s="30">
        <f t="shared" si="107"/>
        <v>18</v>
      </c>
      <c r="T110" s="30">
        <f t="shared" si="107"/>
        <v>4</v>
      </c>
      <c r="U110" s="29"/>
      <c r="V110" s="29"/>
      <c r="W110" s="29"/>
      <c r="X110" s="31"/>
    </row>
    <row r="111" spans="1:24" ht="15.75" customHeight="1">
      <c r="A111" s="16" t="s">
        <v>15</v>
      </c>
      <c r="B111" s="17">
        <v>2012</v>
      </c>
      <c r="C111" s="17" t="s">
        <v>16</v>
      </c>
      <c r="D111" s="18">
        <v>0.5</v>
      </c>
      <c r="E111" s="18">
        <v>0.4</v>
      </c>
      <c r="F111" s="18">
        <v>0.25</v>
      </c>
      <c r="G111" s="18">
        <v>0.71</v>
      </c>
      <c r="H111" s="18">
        <v>0.55000000000000004</v>
      </c>
      <c r="I111" s="18">
        <v>-0.49180000000000001</v>
      </c>
      <c r="J111" s="18">
        <v>2.2740424049999999</v>
      </c>
      <c r="K111" s="18">
        <v>2.25</v>
      </c>
      <c r="L111" s="19"/>
      <c r="M111" s="20">
        <f t="shared" ref="M111:T111" si="108">RANK(D111,D$111:D$128,FALSE)</f>
        <v>10</v>
      </c>
      <c r="N111" s="20">
        <f t="shared" si="108"/>
        <v>10</v>
      </c>
      <c r="O111" s="20">
        <f t="shared" si="108"/>
        <v>16</v>
      </c>
      <c r="P111" s="20">
        <f t="shared" si="108"/>
        <v>7</v>
      </c>
      <c r="Q111" s="20">
        <f t="shared" si="108"/>
        <v>9</v>
      </c>
      <c r="R111" s="20">
        <f t="shared" si="108"/>
        <v>10</v>
      </c>
      <c r="S111" s="20">
        <f t="shared" si="108"/>
        <v>15</v>
      </c>
      <c r="T111" s="20">
        <f t="shared" si="108"/>
        <v>15</v>
      </c>
      <c r="U111" s="19"/>
      <c r="V111" s="19"/>
      <c r="W111" s="19"/>
      <c r="X111" s="21"/>
    </row>
    <row r="112" spans="1:24" ht="15.75" hidden="1" customHeight="1">
      <c r="A112" s="22" t="s">
        <v>19</v>
      </c>
      <c r="B112" s="4">
        <v>2012</v>
      </c>
      <c r="C112" s="4" t="s">
        <v>20</v>
      </c>
      <c r="D112" s="23">
        <v>0.42</v>
      </c>
      <c r="E112" s="23">
        <v>0</v>
      </c>
      <c r="F112" s="23">
        <v>0.4</v>
      </c>
      <c r="G112" s="23">
        <v>0.5</v>
      </c>
      <c r="H112" s="23">
        <v>0.41</v>
      </c>
      <c r="I112" s="23">
        <v>-0.7097</v>
      </c>
      <c r="J112" s="23">
        <v>3.1437922870000001</v>
      </c>
      <c r="K112" s="23">
        <v>10.8</v>
      </c>
      <c r="M112" s="24">
        <f t="shared" ref="M112:T112" si="109">RANK(D112,D$111:D$128,FALSE)</f>
        <v>13</v>
      </c>
      <c r="N112" s="24">
        <f t="shared" si="109"/>
        <v>17</v>
      </c>
      <c r="O112" s="24">
        <f t="shared" si="109"/>
        <v>6</v>
      </c>
      <c r="P112" s="24">
        <f t="shared" si="109"/>
        <v>10</v>
      </c>
      <c r="Q112" s="24">
        <f t="shared" si="109"/>
        <v>14</v>
      </c>
      <c r="R112" s="24">
        <f t="shared" si="109"/>
        <v>13</v>
      </c>
      <c r="S112" s="24">
        <f t="shared" si="109"/>
        <v>8</v>
      </c>
      <c r="T112" s="24">
        <f t="shared" si="109"/>
        <v>1</v>
      </c>
      <c r="X112" s="25"/>
    </row>
    <row r="113" spans="1:24" ht="15.75" hidden="1" customHeight="1">
      <c r="A113" s="22" t="s">
        <v>21</v>
      </c>
      <c r="B113" s="4">
        <v>2012</v>
      </c>
      <c r="C113" s="4" t="s">
        <v>22</v>
      </c>
      <c r="D113" s="23">
        <v>0.63</v>
      </c>
      <c r="E113" s="23">
        <v>0.5</v>
      </c>
      <c r="F113" s="23">
        <v>0.4</v>
      </c>
      <c r="G113" s="23">
        <v>0.88</v>
      </c>
      <c r="H113" s="23">
        <v>0.69</v>
      </c>
      <c r="I113" s="23">
        <v>-6.7599999999999993E-2</v>
      </c>
      <c r="J113" s="23">
        <v>3.7506258360000002</v>
      </c>
      <c r="K113" s="23">
        <v>1.48</v>
      </c>
      <c r="M113" s="24">
        <f t="shared" ref="M113:T113" si="110">RANK(D113,D$111:D$128,FALSE)</f>
        <v>6</v>
      </c>
      <c r="N113" s="24">
        <f t="shared" si="110"/>
        <v>5</v>
      </c>
      <c r="O113" s="24">
        <f t="shared" si="110"/>
        <v>6</v>
      </c>
      <c r="P113" s="24">
        <f t="shared" si="110"/>
        <v>1</v>
      </c>
      <c r="Q113" s="24">
        <f t="shared" si="110"/>
        <v>6</v>
      </c>
      <c r="R113" s="24">
        <f t="shared" si="110"/>
        <v>4</v>
      </c>
      <c r="S113" s="24">
        <f t="shared" si="110"/>
        <v>5</v>
      </c>
      <c r="T113" s="24">
        <f t="shared" si="110"/>
        <v>16</v>
      </c>
      <c r="X113" s="25"/>
    </row>
    <row r="114" spans="1:24" ht="15.75" customHeight="1">
      <c r="A114" s="22" t="s">
        <v>24</v>
      </c>
      <c r="B114" s="4">
        <v>2012</v>
      </c>
      <c r="C114" s="4" t="s">
        <v>25</v>
      </c>
      <c r="D114" s="23">
        <v>0.31</v>
      </c>
      <c r="E114" s="23">
        <v>0.67</v>
      </c>
      <c r="F114" s="23">
        <v>0.5</v>
      </c>
      <c r="G114" s="23">
        <v>0.75</v>
      </c>
      <c r="H114" s="23">
        <v>0.55000000000000004</v>
      </c>
      <c r="I114" s="23">
        <v>1.573</v>
      </c>
      <c r="J114" s="23">
        <v>5.318310318</v>
      </c>
      <c r="K114" s="23">
        <v>4</v>
      </c>
      <c r="M114" s="24">
        <f t="shared" ref="M114:T114" si="111">RANK(D114,D$111:D$128,FALSE)</f>
        <v>14</v>
      </c>
      <c r="N114" s="24">
        <f t="shared" si="111"/>
        <v>1</v>
      </c>
      <c r="O114" s="24">
        <f t="shared" si="111"/>
        <v>4</v>
      </c>
      <c r="P114" s="24">
        <f t="shared" si="111"/>
        <v>4</v>
      </c>
      <c r="Q114" s="24">
        <f t="shared" si="111"/>
        <v>9</v>
      </c>
      <c r="R114" s="24">
        <f t="shared" si="111"/>
        <v>1</v>
      </c>
      <c r="S114" s="24">
        <f t="shared" si="111"/>
        <v>1</v>
      </c>
      <c r="T114" s="24">
        <f t="shared" si="111"/>
        <v>9</v>
      </c>
      <c r="X114" s="25"/>
    </row>
    <row r="115" spans="1:24" ht="15.75" hidden="1" customHeight="1">
      <c r="A115" s="22" t="s">
        <v>26</v>
      </c>
      <c r="B115" s="4">
        <v>2012</v>
      </c>
      <c r="C115" s="4" t="s">
        <v>27</v>
      </c>
      <c r="D115" s="23">
        <v>0.67</v>
      </c>
      <c r="E115" s="23">
        <v>0.67</v>
      </c>
      <c r="F115" s="23">
        <v>0.75</v>
      </c>
      <c r="G115" s="23">
        <v>0.75</v>
      </c>
      <c r="H115" s="23">
        <v>0.77</v>
      </c>
      <c r="I115" s="23">
        <v>-0.42520000000000002</v>
      </c>
      <c r="J115" s="23">
        <v>3.1660264250000001</v>
      </c>
      <c r="K115" s="23">
        <v>2.82</v>
      </c>
      <c r="M115" s="24">
        <f t="shared" ref="M115:T115" si="112">RANK(D115,D$111:D$128,FALSE)</f>
        <v>4</v>
      </c>
      <c r="N115" s="24">
        <f t="shared" si="112"/>
        <v>1</v>
      </c>
      <c r="O115" s="24">
        <f t="shared" si="112"/>
        <v>1</v>
      </c>
      <c r="P115" s="24">
        <f t="shared" si="112"/>
        <v>4</v>
      </c>
      <c r="Q115" s="24">
        <f t="shared" si="112"/>
        <v>2</v>
      </c>
      <c r="R115" s="24">
        <f t="shared" si="112"/>
        <v>9</v>
      </c>
      <c r="S115" s="24">
        <f t="shared" si="112"/>
        <v>7</v>
      </c>
      <c r="T115" s="24">
        <f t="shared" si="112"/>
        <v>13</v>
      </c>
      <c r="X115" s="25"/>
    </row>
    <row r="116" spans="1:24" ht="15.75" hidden="1" customHeight="1">
      <c r="A116" s="22" t="s">
        <v>28</v>
      </c>
      <c r="B116" s="4">
        <v>2012</v>
      </c>
      <c r="C116" s="4" t="s">
        <v>29</v>
      </c>
      <c r="D116" s="23">
        <v>0.86</v>
      </c>
      <c r="E116" s="23">
        <v>0.2</v>
      </c>
      <c r="F116" s="23">
        <v>0.4</v>
      </c>
      <c r="G116" s="23">
        <v>0.71</v>
      </c>
      <c r="H116" s="23">
        <v>0.71</v>
      </c>
      <c r="I116" s="23">
        <v>0.59199999999999997</v>
      </c>
      <c r="J116" s="23">
        <v>4.6659242880000003</v>
      </c>
      <c r="K116" s="23">
        <v>1.42</v>
      </c>
      <c r="M116" s="24">
        <f t="shared" ref="M116:T116" si="113">RANK(D116,D$111:D$128,FALSE)</f>
        <v>1</v>
      </c>
      <c r="N116" s="24">
        <f t="shared" si="113"/>
        <v>14</v>
      </c>
      <c r="O116" s="24">
        <f t="shared" si="113"/>
        <v>6</v>
      </c>
      <c r="P116" s="24">
        <f t="shared" si="113"/>
        <v>7</v>
      </c>
      <c r="Q116" s="24">
        <f t="shared" si="113"/>
        <v>3</v>
      </c>
      <c r="R116" s="24">
        <f t="shared" si="113"/>
        <v>3</v>
      </c>
      <c r="S116" s="24">
        <f t="shared" si="113"/>
        <v>3</v>
      </c>
      <c r="T116" s="24">
        <f t="shared" si="113"/>
        <v>18</v>
      </c>
      <c r="X116" s="25"/>
    </row>
    <row r="117" spans="1:24" ht="15.75" hidden="1" customHeight="1">
      <c r="A117" s="22" t="s">
        <v>30</v>
      </c>
      <c r="B117" s="4">
        <v>2012</v>
      </c>
      <c r="C117" s="4" t="s">
        <v>31</v>
      </c>
      <c r="D117" s="23">
        <v>0.25</v>
      </c>
      <c r="E117" s="23">
        <v>0.33</v>
      </c>
      <c r="F117" s="23">
        <v>0.4</v>
      </c>
      <c r="G117" s="23">
        <v>0.14000000000000001</v>
      </c>
      <c r="H117" s="23">
        <v>0.28999999999999998</v>
      </c>
      <c r="I117" s="23">
        <v>-0.80359999999999998</v>
      </c>
      <c r="J117" s="23">
        <v>2.5846568759999999</v>
      </c>
      <c r="K117" s="23">
        <v>5.59</v>
      </c>
      <c r="M117" s="24">
        <f t="shared" ref="M117:T117" si="114">RANK(D117,D$111:D$128,FALSE)</f>
        <v>15</v>
      </c>
      <c r="N117" s="24">
        <f t="shared" si="114"/>
        <v>12</v>
      </c>
      <c r="O117" s="24">
        <f t="shared" si="114"/>
        <v>6</v>
      </c>
      <c r="P117" s="24">
        <f t="shared" si="114"/>
        <v>16</v>
      </c>
      <c r="Q117" s="24">
        <f t="shared" si="114"/>
        <v>16</v>
      </c>
      <c r="R117" s="24">
        <f t="shared" si="114"/>
        <v>15</v>
      </c>
      <c r="S117" s="24">
        <f t="shared" si="114"/>
        <v>11</v>
      </c>
      <c r="T117" s="24">
        <f t="shared" si="114"/>
        <v>4</v>
      </c>
      <c r="X117" s="25"/>
    </row>
    <row r="118" spans="1:24" ht="15.75" hidden="1" customHeight="1">
      <c r="A118" s="22" t="s">
        <v>32</v>
      </c>
      <c r="B118" s="4">
        <v>2012</v>
      </c>
      <c r="C118" s="4" t="s">
        <v>33</v>
      </c>
      <c r="D118" s="23">
        <v>0.81</v>
      </c>
      <c r="E118" s="23">
        <v>0.6</v>
      </c>
      <c r="F118" s="23">
        <v>0.75</v>
      </c>
      <c r="G118" s="23">
        <v>0.86</v>
      </c>
      <c r="H118" s="23">
        <v>0.86</v>
      </c>
      <c r="I118" s="23">
        <v>-0.66469999999999996</v>
      </c>
      <c r="J118" s="23">
        <v>2.4507099999999999</v>
      </c>
      <c r="K118" s="23">
        <v>10.51</v>
      </c>
      <c r="M118" s="24">
        <f t="shared" ref="M118:T118" si="115">RANK(D118,D$111:D$128,FALSE)</f>
        <v>2</v>
      </c>
      <c r="N118" s="24">
        <f t="shared" si="115"/>
        <v>3</v>
      </c>
      <c r="O118" s="24">
        <f t="shared" si="115"/>
        <v>1</v>
      </c>
      <c r="P118" s="24">
        <f t="shared" si="115"/>
        <v>3</v>
      </c>
      <c r="Q118" s="24">
        <f t="shared" si="115"/>
        <v>1</v>
      </c>
      <c r="R118" s="24">
        <f t="shared" si="115"/>
        <v>12</v>
      </c>
      <c r="S118" s="24">
        <f t="shared" si="115"/>
        <v>13</v>
      </c>
      <c r="T118" s="24">
        <f t="shared" si="115"/>
        <v>2</v>
      </c>
      <c r="X118" s="25"/>
    </row>
    <row r="119" spans="1:24" ht="15.75" hidden="1" customHeight="1">
      <c r="A119" s="22" t="s">
        <v>34</v>
      </c>
      <c r="B119" s="4">
        <v>2012</v>
      </c>
      <c r="C119" s="4" t="s">
        <v>35</v>
      </c>
      <c r="D119" s="23">
        <v>0.53</v>
      </c>
      <c r="E119" s="23">
        <v>0.5</v>
      </c>
      <c r="F119" s="23">
        <v>0.5</v>
      </c>
      <c r="G119" s="23">
        <v>0.5</v>
      </c>
      <c r="H119" s="23">
        <v>0.56999999999999995</v>
      </c>
      <c r="I119" s="23">
        <v>-0.61680000000000001</v>
      </c>
      <c r="J119" s="23">
        <v>2.8581009119999998</v>
      </c>
      <c r="K119" s="23">
        <v>3.3</v>
      </c>
      <c r="M119" s="24">
        <f t="shared" ref="M119:T119" si="116">RANK(D119,D$111:D$128,FALSE)</f>
        <v>8</v>
      </c>
      <c r="N119" s="24">
        <f t="shared" si="116"/>
        <v>5</v>
      </c>
      <c r="O119" s="24">
        <f t="shared" si="116"/>
        <v>4</v>
      </c>
      <c r="P119" s="24">
        <f t="shared" si="116"/>
        <v>10</v>
      </c>
      <c r="Q119" s="24">
        <f t="shared" si="116"/>
        <v>8</v>
      </c>
      <c r="R119" s="24">
        <f t="shared" si="116"/>
        <v>11</v>
      </c>
      <c r="S119" s="24">
        <f t="shared" si="116"/>
        <v>9</v>
      </c>
      <c r="T119" s="24">
        <f t="shared" si="116"/>
        <v>12</v>
      </c>
      <c r="X119" s="25"/>
    </row>
    <row r="120" spans="1:24" ht="15.75" hidden="1" customHeight="1">
      <c r="A120" s="22" t="s">
        <v>36</v>
      </c>
      <c r="B120" s="4">
        <v>2012</v>
      </c>
      <c r="C120" s="4" t="s">
        <v>37</v>
      </c>
      <c r="D120" s="23">
        <v>0.6</v>
      </c>
      <c r="E120" s="23">
        <v>0.5</v>
      </c>
      <c r="F120" s="23">
        <v>0.4</v>
      </c>
      <c r="G120" s="23">
        <v>0.5</v>
      </c>
      <c r="H120" s="23">
        <v>0.57999999999999996</v>
      </c>
      <c r="I120" s="23">
        <v>-0.94879999999999998</v>
      </c>
      <c r="J120" s="23">
        <v>3.7633698390000001</v>
      </c>
      <c r="K120" s="23">
        <v>4.6100000000000003</v>
      </c>
      <c r="M120" s="24">
        <f t="shared" ref="M120:T120" si="117">RANK(D120,D$111:D$128,FALSE)</f>
        <v>7</v>
      </c>
      <c r="N120" s="24">
        <f t="shared" si="117"/>
        <v>5</v>
      </c>
      <c r="O120" s="24">
        <f t="shared" si="117"/>
        <v>6</v>
      </c>
      <c r="P120" s="24">
        <f t="shared" si="117"/>
        <v>10</v>
      </c>
      <c r="Q120" s="24">
        <f t="shared" si="117"/>
        <v>7</v>
      </c>
      <c r="R120" s="24">
        <f t="shared" si="117"/>
        <v>17</v>
      </c>
      <c r="S120" s="24">
        <f t="shared" si="117"/>
        <v>4</v>
      </c>
      <c r="T120" s="24">
        <f t="shared" si="117"/>
        <v>7</v>
      </c>
      <c r="X120" s="25"/>
    </row>
    <row r="121" spans="1:24" ht="15.75" customHeight="1">
      <c r="A121" s="22" t="s">
        <v>38</v>
      </c>
      <c r="B121" s="4">
        <v>2012</v>
      </c>
      <c r="C121" s="4" t="s">
        <v>39</v>
      </c>
      <c r="D121" s="23">
        <v>0.75</v>
      </c>
      <c r="E121" s="23">
        <v>0.6</v>
      </c>
      <c r="F121" s="23">
        <v>0.6</v>
      </c>
      <c r="G121" s="23">
        <v>0.5</v>
      </c>
      <c r="H121" s="23">
        <v>0.7</v>
      </c>
      <c r="I121" s="23">
        <v>-0.40760000000000002</v>
      </c>
      <c r="J121" s="23">
        <v>3.3644231339999999</v>
      </c>
      <c r="K121" s="23">
        <v>2.48</v>
      </c>
      <c r="M121" s="24">
        <f t="shared" ref="M121:T121" si="118">RANK(D121,D$111:D$128,FALSE)</f>
        <v>3</v>
      </c>
      <c r="N121" s="24">
        <f t="shared" si="118"/>
        <v>3</v>
      </c>
      <c r="O121" s="24">
        <f t="shared" si="118"/>
        <v>3</v>
      </c>
      <c r="P121" s="24">
        <f t="shared" si="118"/>
        <v>10</v>
      </c>
      <c r="Q121" s="24">
        <f t="shared" si="118"/>
        <v>5</v>
      </c>
      <c r="R121" s="24">
        <f t="shared" si="118"/>
        <v>8</v>
      </c>
      <c r="S121" s="24">
        <f t="shared" si="118"/>
        <v>6</v>
      </c>
      <c r="T121" s="24">
        <f t="shared" si="118"/>
        <v>14</v>
      </c>
      <c r="X121" s="25"/>
    </row>
    <row r="122" spans="1:24" ht="15.75" hidden="1" customHeight="1">
      <c r="A122" s="22" t="s">
        <v>40</v>
      </c>
      <c r="B122" s="4">
        <v>2012</v>
      </c>
      <c r="C122" s="4" t="s">
        <v>41</v>
      </c>
      <c r="D122" s="23">
        <v>0.13</v>
      </c>
      <c r="E122" s="23">
        <v>0.5</v>
      </c>
      <c r="F122" s="23">
        <v>0.4</v>
      </c>
      <c r="G122" s="23">
        <v>0.38</v>
      </c>
      <c r="H122" s="23">
        <v>0.32</v>
      </c>
      <c r="I122" s="23">
        <v>-0.78039999999999998</v>
      </c>
      <c r="J122" s="23">
        <v>2.2183719819999999</v>
      </c>
      <c r="K122" s="23">
        <v>3.74</v>
      </c>
      <c r="M122" s="24">
        <f t="shared" ref="M122:T122" si="119">RANK(D122,D$111:D$128,FALSE)</f>
        <v>16</v>
      </c>
      <c r="N122" s="24">
        <f t="shared" si="119"/>
        <v>5</v>
      </c>
      <c r="O122" s="24">
        <f t="shared" si="119"/>
        <v>6</v>
      </c>
      <c r="P122" s="24">
        <f t="shared" si="119"/>
        <v>14</v>
      </c>
      <c r="Q122" s="24">
        <f t="shared" si="119"/>
        <v>15</v>
      </c>
      <c r="R122" s="24">
        <f t="shared" si="119"/>
        <v>14</v>
      </c>
      <c r="S122" s="24">
        <f t="shared" si="119"/>
        <v>16</v>
      </c>
      <c r="T122" s="24">
        <f t="shared" si="119"/>
        <v>10</v>
      </c>
      <c r="X122" s="25"/>
    </row>
    <row r="123" spans="1:24" ht="15.75" hidden="1" customHeight="1">
      <c r="A123" s="22" t="s">
        <v>42</v>
      </c>
      <c r="B123" s="4">
        <v>2012</v>
      </c>
      <c r="C123" s="4" t="s">
        <v>43</v>
      </c>
      <c r="D123" s="23">
        <v>0.47</v>
      </c>
      <c r="E123" s="23">
        <v>0.4</v>
      </c>
      <c r="F123" s="23">
        <v>0.4</v>
      </c>
      <c r="G123" s="23">
        <v>0.33</v>
      </c>
      <c r="H123" s="23">
        <v>0.48</v>
      </c>
      <c r="I123" s="23">
        <v>-0.37980000000000003</v>
      </c>
      <c r="J123" s="23">
        <v>2.2908838450000002</v>
      </c>
      <c r="K123" s="23">
        <v>7.4</v>
      </c>
      <c r="M123" s="24">
        <f t="shared" ref="M123:T123" si="120">RANK(D123,D$111:D$128,FALSE)</f>
        <v>11</v>
      </c>
      <c r="N123" s="24">
        <f t="shared" si="120"/>
        <v>10</v>
      </c>
      <c r="O123" s="24">
        <f t="shared" si="120"/>
        <v>6</v>
      </c>
      <c r="P123" s="24">
        <f t="shared" si="120"/>
        <v>15</v>
      </c>
      <c r="Q123" s="24">
        <f t="shared" si="120"/>
        <v>12</v>
      </c>
      <c r="R123" s="24">
        <f t="shared" si="120"/>
        <v>5</v>
      </c>
      <c r="S123" s="24">
        <f t="shared" si="120"/>
        <v>14</v>
      </c>
      <c r="T123" s="24">
        <f t="shared" si="120"/>
        <v>3</v>
      </c>
      <c r="X123" s="25"/>
    </row>
    <row r="124" spans="1:24" ht="15.75" hidden="1" customHeight="1">
      <c r="A124" s="22" t="s">
        <v>44</v>
      </c>
      <c r="B124" s="4">
        <v>2012</v>
      </c>
      <c r="C124" s="4" t="s">
        <v>45</v>
      </c>
      <c r="D124" s="23">
        <v>0.53</v>
      </c>
      <c r="E124" s="23">
        <v>0.17</v>
      </c>
      <c r="F124" s="23">
        <v>0.4</v>
      </c>
      <c r="G124" s="23">
        <v>0.63</v>
      </c>
      <c r="H124" s="23">
        <v>0.52</v>
      </c>
      <c r="I124" s="23">
        <v>-0.39340000000000003</v>
      </c>
      <c r="J124" s="23">
        <v>2.4834233060000002</v>
      </c>
      <c r="K124" s="23">
        <v>4.41</v>
      </c>
      <c r="M124" s="24">
        <f t="shared" ref="M124:T124" si="121">RANK(D124,D$111:D$128,FALSE)</f>
        <v>8</v>
      </c>
      <c r="N124" s="24">
        <f t="shared" si="121"/>
        <v>15</v>
      </c>
      <c r="O124" s="24">
        <f t="shared" si="121"/>
        <v>6</v>
      </c>
      <c r="P124" s="24">
        <f t="shared" si="121"/>
        <v>9</v>
      </c>
      <c r="Q124" s="24">
        <f t="shared" si="121"/>
        <v>11</v>
      </c>
      <c r="R124" s="24">
        <f t="shared" si="121"/>
        <v>7</v>
      </c>
      <c r="S124" s="24">
        <f t="shared" si="121"/>
        <v>12</v>
      </c>
      <c r="T124" s="24">
        <f t="shared" si="121"/>
        <v>8</v>
      </c>
      <c r="X124" s="25"/>
    </row>
    <row r="125" spans="1:24" ht="15.75" hidden="1" customHeight="1">
      <c r="A125" s="22" t="s">
        <v>46</v>
      </c>
      <c r="B125" s="4">
        <v>2012</v>
      </c>
      <c r="C125" s="4" t="s">
        <v>47</v>
      </c>
      <c r="D125" s="23">
        <v>0.1</v>
      </c>
      <c r="E125" s="23">
        <v>0</v>
      </c>
      <c r="F125" s="23">
        <v>0</v>
      </c>
      <c r="G125" s="23">
        <v>0</v>
      </c>
      <c r="H125" s="23">
        <v>0.04</v>
      </c>
      <c r="I125" s="23">
        <v>-0.84560000000000002</v>
      </c>
      <c r="J125" s="23">
        <v>1.859185825</v>
      </c>
      <c r="K125" s="23">
        <v>4.67</v>
      </c>
      <c r="M125" s="24">
        <f t="shared" ref="M125:T125" si="122">RANK(D125,D$111:D$128,FALSE)</f>
        <v>17</v>
      </c>
      <c r="N125" s="24">
        <f t="shared" si="122"/>
        <v>17</v>
      </c>
      <c r="O125" s="24">
        <f t="shared" si="122"/>
        <v>18</v>
      </c>
      <c r="P125" s="24">
        <f t="shared" si="122"/>
        <v>17</v>
      </c>
      <c r="Q125" s="24">
        <f t="shared" si="122"/>
        <v>18</v>
      </c>
      <c r="R125" s="24">
        <f t="shared" si="122"/>
        <v>16</v>
      </c>
      <c r="S125" s="24">
        <f t="shared" si="122"/>
        <v>17</v>
      </c>
      <c r="T125" s="24">
        <f t="shared" si="122"/>
        <v>6</v>
      </c>
      <c r="X125" s="25"/>
    </row>
    <row r="126" spans="1:24" ht="15.75" hidden="1" customHeight="1">
      <c r="A126" s="22" t="s">
        <v>48</v>
      </c>
      <c r="B126" s="4">
        <v>2012</v>
      </c>
      <c r="C126" s="4" t="s">
        <v>49</v>
      </c>
      <c r="D126" s="23">
        <v>0</v>
      </c>
      <c r="E126" s="23">
        <v>0.33</v>
      </c>
      <c r="F126" s="23">
        <v>0.4</v>
      </c>
      <c r="G126" s="23">
        <v>0</v>
      </c>
      <c r="H126" s="23">
        <v>0.15</v>
      </c>
      <c r="I126" s="23">
        <v>-0.38669999999999999</v>
      </c>
      <c r="J126" s="23">
        <v>2.6657211759999999</v>
      </c>
      <c r="K126" s="23">
        <v>3.31</v>
      </c>
      <c r="M126" s="24">
        <f t="shared" ref="M126:T126" si="123">RANK(D126,D$111:D$128,FALSE)</f>
        <v>18</v>
      </c>
      <c r="N126" s="24">
        <f t="shared" si="123"/>
        <v>12</v>
      </c>
      <c r="O126" s="24">
        <f t="shared" si="123"/>
        <v>6</v>
      </c>
      <c r="P126" s="24">
        <f t="shared" si="123"/>
        <v>17</v>
      </c>
      <c r="Q126" s="24">
        <f t="shared" si="123"/>
        <v>17</v>
      </c>
      <c r="R126" s="24">
        <f t="shared" si="123"/>
        <v>6</v>
      </c>
      <c r="S126" s="24">
        <f t="shared" si="123"/>
        <v>10</v>
      </c>
      <c r="T126" s="24">
        <f t="shared" si="123"/>
        <v>11</v>
      </c>
      <c r="X126" s="25"/>
    </row>
    <row r="127" spans="1:24" ht="15.75" hidden="1" customHeight="1">
      <c r="A127" s="22" t="s">
        <v>50</v>
      </c>
      <c r="B127" s="4">
        <v>2012</v>
      </c>
      <c r="C127" s="4" t="s">
        <v>51</v>
      </c>
      <c r="D127" s="23">
        <v>0.66666666699999999</v>
      </c>
      <c r="E127" s="23">
        <v>0.5</v>
      </c>
      <c r="F127" s="23">
        <v>0.4</v>
      </c>
      <c r="G127" s="23">
        <v>0.875</v>
      </c>
      <c r="H127" s="23">
        <v>0.70967741900000003</v>
      </c>
      <c r="I127" s="23">
        <v>1.3205</v>
      </c>
      <c r="J127" s="23">
        <v>5.2231120400000002</v>
      </c>
      <c r="K127" s="23">
        <v>1.45</v>
      </c>
      <c r="M127" s="24">
        <f t="shared" ref="M127:T127" si="124">RANK(D127,D$111:D$128,FALSE)</f>
        <v>5</v>
      </c>
      <c r="N127" s="24">
        <f t="shared" si="124"/>
        <v>5</v>
      </c>
      <c r="O127" s="24">
        <f t="shared" si="124"/>
        <v>6</v>
      </c>
      <c r="P127" s="24">
        <f t="shared" si="124"/>
        <v>2</v>
      </c>
      <c r="Q127" s="24">
        <f t="shared" si="124"/>
        <v>4</v>
      </c>
      <c r="R127" s="24">
        <f t="shared" si="124"/>
        <v>2</v>
      </c>
      <c r="S127" s="24">
        <f t="shared" si="124"/>
        <v>2</v>
      </c>
      <c r="T127" s="24">
        <f t="shared" si="124"/>
        <v>17</v>
      </c>
      <c r="X127" s="25"/>
    </row>
    <row r="128" spans="1:24" ht="15.75" hidden="1" customHeight="1">
      <c r="A128" s="26" t="s">
        <v>53</v>
      </c>
      <c r="B128" s="27">
        <v>2012</v>
      </c>
      <c r="C128" s="27" t="s">
        <v>54</v>
      </c>
      <c r="D128" s="28">
        <v>0.4375</v>
      </c>
      <c r="E128" s="28">
        <v>0.16666666699999999</v>
      </c>
      <c r="F128" s="28">
        <v>0.2</v>
      </c>
      <c r="G128" s="28">
        <v>0.71428571399999996</v>
      </c>
      <c r="H128" s="28">
        <v>0.45161290300000001</v>
      </c>
      <c r="I128" s="28">
        <v>-1.2549999999999999</v>
      </c>
      <c r="J128" s="28">
        <v>1.272421129</v>
      </c>
      <c r="K128" s="28">
        <v>4.7699999999999996</v>
      </c>
      <c r="L128" s="29"/>
      <c r="M128" s="30">
        <f t="shared" ref="M128:T128" si="125">RANK(D128,D$111:D$128,FALSE)</f>
        <v>12</v>
      </c>
      <c r="N128" s="30">
        <f t="shared" si="125"/>
        <v>16</v>
      </c>
      <c r="O128" s="30">
        <f t="shared" si="125"/>
        <v>17</v>
      </c>
      <c r="P128" s="30">
        <f t="shared" si="125"/>
        <v>6</v>
      </c>
      <c r="Q128" s="30">
        <f t="shared" si="125"/>
        <v>13</v>
      </c>
      <c r="R128" s="30">
        <f t="shared" si="125"/>
        <v>18</v>
      </c>
      <c r="S128" s="30">
        <f t="shared" si="125"/>
        <v>18</v>
      </c>
      <c r="T128" s="30">
        <f t="shared" si="125"/>
        <v>5</v>
      </c>
      <c r="U128" s="29"/>
      <c r="V128" s="29"/>
      <c r="W128" s="29"/>
      <c r="X128" s="31"/>
    </row>
    <row r="129" spans="1:24" ht="15.75" customHeight="1">
      <c r="A129" s="16" t="s">
        <v>15</v>
      </c>
      <c r="B129" s="17">
        <v>2013</v>
      </c>
      <c r="C129" s="17" t="s">
        <v>16</v>
      </c>
      <c r="D129" s="18">
        <v>0.5</v>
      </c>
      <c r="E129" s="18">
        <v>0.4</v>
      </c>
      <c r="F129" s="18">
        <v>0.25</v>
      </c>
      <c r="G129" s="18">
        <v>0.71</v>
      </c>
      <c r="H129" s="18">
        <v>0.55000000000000004</v>
      </c>
      <c r="I129" s="18">
        <v>-0.46279999999999999</v>
      </c>
      <c r="J129" s="18">
        <v>2.3763348980000001</v>
      </c>
      <c r="K129" s="18">
        <v>2.85</v>
      </c>
      <c r="L129" s="19"/>
      <c r="M129" s="20">
        <f t="shared" ref="M129:T129" si="126">RANK(D129,D$129:D$146,FALSE)</f>
        <v>10</v>
      </c>
      <c r="N129" s="20">
        <f t="shared" si="126"/>
        <v>11</v>
      </c>
      <c r="O129" s="20">
        <f t="shared" si="126"/>
        <v>16</v>
      </c>
      <c r="P129" s="20">
        <f t="shared" si="126"/>
        <v>7</v>
      </c>
      <c r="Q129" s="20">
        <f t="shared" si="126"/>
        <v>9</v>
      </c>
      <c r="R129" s="20">
        <f t="shared" si="126"/>
        <v>9</v>
      </c>
      <c r="S129" s="20">
        <f t="shared" si="126"/>
        <v>16</v>
      </c>
      <c r="T129" s="20">
        <f t="shared" si="126"/>
        <v>15</v>
      </c>
      <c r="U129" s="19"/>
      <c r="V129" s="19"/>
      <c r="W129" s="19"/>
      <c r="X129" s="21"/>
    </row>
    <row r="130" spans="1:24" ht="15.75" hidden="1" customHeight="1">
      <c r="A130" s="22" t="s">
        <v>19</v>
      </c>
      <c r="B130" s="4">
        <v>2013</v>
      </c>
      <c r="C130" s="4" t="s">
        <v>20</v>
      </c>
      <c r="D130" s="23">
        <v>0.42</v>
      </c>
      <c r="E130" s="23">
        <v>0</v>
      </c>
      <c r="F130" s="23">
        <v>0.4</v>
      </c>
      <c r="G130" s="23">
        <v>0.5</v>
      </c>
      <c r="H130" s="23">
        <v>0.41</v>
      </c>
      <c r="I130" s="23">
        <v>-0.58840000000000003</v>
      </c>
      <c r="J130" s="23">
        <v>3.1043295039999999</v>
      </c>
      <c r="K130" s="23">
        <v>13.53</v>
      </c>
      <c r="M130" s="24">
        <f t="shared" ref="M130:T130" si="127">RANK(D130,D$129:D$146,FALSE)</f>
        <v>13</v>
      </c>
      <c r="N130" s="24">
        <f t="shared" si="127"/>
        <v>17</v>
      </c>
      <c r="O130" s="24">
        <f t="shared" si="127"/>
        <v>6</v>
      </c>
      <c r="P130" s="24">
        <f t="shared" si="127"/>
        <v>10</v>
      </c>
      <c r="Q130" s="24">
        <f t="shared" si="127"/>
        <v>14</v>
      </c>
      <c r="R130" s="24">
        <f t="shared" si="127"/>
        <v>12</v>
      </c>
      <c r="S130" s="24">
        <f t="shared" si="127"/>
        <v>7</v>
      </c>
      <c r="T130" s="24">
        <f t="shared" si="127"/>
        <v>1</v>
      </c>
      <c r="X130" s="25"/>
    </row>
    <row r="131" spans="1:24" ht="15.75" hidden="1" customHeight="1">
      <c r="A131" s="22" t="s">
        <v>21</v>
      </c>
      <c r="B131" s="4">
        <v>2013</v>
      </c>
      <c r="C131" s="4" t="s">
        <v>22</v>
      </c>
      <c r="D131" s="23">
        <v>0.63</v>
      </c>
      <c r="E131" s="23">
        <v>0.5</v>
      </c>
      <c r="F131" s="23">
        <v>0.4</v>
      </c>
      <c r="G131" s="23">
        <v>0.88</v>
      </c>
      <c r="H131" s="23">
        <v>0.69</v>
      </c>
      <c r="I131" s="23">
        <v>-0.1169</v>
      </c>
      <c r="J131" s="23">
        <v>3.8672258030000002</v>
      </c>
      <c r="K131" s="23">
        <v>1.54</v>
      </c>
      <c r="M131" s="24">
        <f t="shared" ref="M131:T131" si="128">RANK(D131,D$129:D$146,FALSE)</f>
        <v>6</v>
      </c>
      <c r="N131" s="24">
        <f t="shared" si="128"/>
        <v>5</v>
      </c>
      <c r="O131" s="24">
        <f t="shared" si="128"/>
        <v>6</v>
      </c>
      <c r="P131" s="24">
        <f t="shared" si="128"/>
        <v>1</v>
      </c>
      <c r="Q131" s="24">
        <f t="shared" si="128"/>
        <v>6</v>
      </c>
      <c r="R131" s="24">
        <f t="shared" si="128"/>
        <v>4</v>
      </c>
      <c r="S131" s="24">
        <f t="shared" si="128"/>
        <v>4</v>
      </c>
      <c r="T131" s="24">
        <f t="shared" si="128"/>
        <v>17</v>
      </c>
      <c r="X131" s="25"/>
    </row>
    <row r="132" spans="1:24" ht="15.75" customHeight="1">
      <c r="A132" s="22" t="s">
        <v>24</v>
      </c>
      <c r="B132" s="4">
        <v>2013</v>
      </c>
      <c r="C132" s="4" t="s">
        <v>25</v>
      </c>
      <c r="D132" s="23">
        <v>0.31</v>
      </c>
      <c r="E132" s="23">
        <v>0.67</v>
      </c>
      <c r="F132" s="23">
        <v>0.5</v>
      </c>
      <c r="G132" s="23">
        <v>0.75</v>
      </c>
      <c r="H132" s="23">
        <v>0.55000000000000004</v>
      </c>
      <c r="I132" s="23">
        <v>1.5318000000000001</v>
      </c>
      <c r="J132" s="23">
        <v>5.2887643500000001</v>
      </c>
      <c r="K132" s="23">
        <v>3.66</v>
      </c>
      <c r="M132" s="24">
        <f t="shared" ref="M132:T132" si="129">RANK(D132,D$129:D$146,FALSE)</f>
        <v>14</v>
      </c>
      <c r="N132" s="24">
        <f t="shared" si="129"/>
        <v>1</v>
      </c>
      <c r="O132" s="24">
        <f t="shared" si="129"/>
        <v>4</v>
      </c>
      <c r="P132" s="24">
        <f t="shared" si="129"/>
        <v>4</v>
      </c>
      <c r="Q132" s="24">
        <f t="shared" si="129"/>
        <v>9</v>
      </c>
      <c r="R132" s="24">
        <f t="shared" si="129"/>
        <v>1</v>
      </c>
      <c r="S132" s="24">
        <f t="shared" si="129"/>
        <v>2</v>
      </c>
      <c r="T132" s="24">
        <f t="shared" si="129"/>
        <v>9</v>
      </c>
      <c r="X132" s="25"/>
    </row>
    <row r="133" spans="1:24" ht="15.75" hidden="1" customHeight="1">
      <c r="A133" s="22" t="s">
        <v>26</v>
      </c>
      <c r="B133" s="4">
        <v>2013</v>
      </c>
      <c r="C133" s="4" t="s">
        <v>27</v>
      </c>
      <c r="D133" s="23">
        <v>0.67</v>
      </c>
      <c r="E133" s="23">
        <v>0.67</v>
      </c>
      <c r="F133" s="23">
        <v>0.75</v>
      </c>
      <c r="G133" s="23">
        <v>0.75</v>
      </c>
      <c r="H133" s="23">
        <v>0.77</v>
      </c>
      <c r="I133" s="23">
        <v>-0.43030000000000002</v>
      </c>
      <c r="J133" s="23">
        <v>3.0436613920000002</v>
      </c>
      <c r="K133" s="23">
        <v>3.15</v>
      </c>
      <c r="M133" s="24">
        <f t="shared" ref="M133:T133" si="130">RANK(D133,D$129:D$146,FALSE)</f>
        <v>4</v>
      </c>
      <c r="N133" s="24">
        <f t="shared" si="130"/>
        <v>1</v>
      </c>
      <c r="O133" s="24">
        <f t="shared" si="130"/>
        <v>1</v>
      </c>
      <c r="P133" s="24">
        <f t="shared" si="130"/>
        <v>4</v>
      </c>
      <c r="Q133" s="24">
        <f t="shared" si="130"/>
        <v>2</v>
      </c>
      <c r="R133" s="24">
        <f t="shared" si="130"/>
        <v>7</v>
      </c>
      <c r="S133" s="24">
        <f t="shared" si="130"/>
        <v>9</v>
      </c>
      <c r="T133" s="24">
        <f t="shared" si="130"/>
        <v>11</v>
      </c>
      <c r="X133" s="25"/>
    </row>
    <row r="134" spans="1:24" ht="15.75" hidden="1" customHeight="1">
      <c r="A134" s="22" t="s">
        <v>28</v>
      </c>
      <c r="B134" s="4">
        <v>2013</v>
      </c>
      <c r="C134" s="4" t="s">
        <v>29</v>
      </c>
      <c r="D134" s="23">
        <v>0.86</v>
      </c>
      <c r="E134" s="23">
        <v>0.2</v>
      </c>
      <c r="F134" s="23">
        <v>0.4</v>
      </c>
      <c r="G134" s="23">
        <v>0.71</v>
      </c>
      <c r="H134" s="23">
        <v>0.71</v>
      </c>
      <c r="I134" s="23">
        <v>0.60119999999999996</v>
      </c>
      <c r="J134" s="23">
        <v>4.8186705720000003</v>
      </c>
      <c r="K134" s="23">
        <v>1.61</v>
      </c>
      <c r="M134" s="24">
        <f t="shared" ref="M134:T134" si="131">RANK(D134,D$129:D$146,FALSE)</f>
        <v>1</v>
      </c>
      <c r="N134" s="24">
        <f t="shared" si="131"/>
        <v>14</v>
      </c>
      <c r="O134" s="24">
        <f t="shared" si="131"/>
        <v>6</v>
      </c>
      <c r="P134" s="24">
        <f t="shared" si="131"/>
        <v>7</v>
      </c>
      <c r="Q134" s="24">
        <f t="shared" si="131"/>
        <v>3</v>
      </c>
      <c r="R134" s="24">
        <f t="shared" si="131"/>
        <v>3</v>
      </c>
      <c r="S134" s="24">
        <f t="shared" si="131"/>
        <v>3</v>
      </c>
      <c r="T134" s="24">
        <f t="shared" si="131"/>
        <v>16</v>
      </c>
      <c r="X134" s="25"/>
    </row>
    <row r="135" spans="1:24" ht="15.75" hidden="1" customHeight="1">
      <c r="A135" s="22" t="s">
        <v>30</v>
      </c>
      <c r="B135" s="4">
        <v>2013</v>
      </c>
      <c r="C135" s="4" t="s">
        <v>31</v>
      </c>
      <c r="D135" s="23">
        <v>0.25</v>
      </c>
      <c r="E135" s="23">
        <v>0.33</v>
      </c>
      <c r="F135" s="23">
        <v>0.4</v>
      </c>
      <c r="G135" s="23">
        <v>0.14000000000000001</v>
      </c>
      <c r="H135" s="23">
        <v>0.28999999999999998</v>
      </c>
      <c r="I135" s="23">
        <v>-0.82789999999999997</v>
      </c>
      <c r="J135" s="23">
        <v>2.379313738</v>
      </c>
      <c r="K135" s="23">
        <v>3.26</v>
      </c>
      <c r="M135" s="24">
        <f t="shared" ref="M135:T135" si="132">RANK(D135,D$129:D$146,FALSE)</f>
        <v>15</v>
      </c>
      <c r="N135" s="24">
        <f t="shared" si="132"/>
        <v>13</v>
      </c>
      <c r="O135" s="24">
        <f t="shared" si="132"/>
        <v>6</v>
      </c>
      <c r="P135" s="24">
        <f t="shared" si="132"/>
        <v>16</v>
      </c>
      <c r="Q135" s="24">
        <f t="shared" si="132"/>
        <v>16</v>
      </c>
      <c r="R135" s="24">
        <f t="shared" si="132"/>
        <v>15</v>
      </c>
      <c r="S135" s="24">
        <f t="shared" si="132"/>
        <v>15</v>
      </c>
      <c r="T135" s="24">
        <f t="shared" si="132"/>
        <v>10</v>
      </c>
      <c r="X135" s="25"/>
    </row>
    <row r="136" spans="1:24" ht="15.75" hidden="1" customHeight="1">
      <c r="A136" s="22" t="s">
        <v>32</v>
      </c>
      <c r="B136" s="4">
        <v>2013</v>
      </c>
      <c r="C136" s="4" t="s">
        <v>33</v>
      </c>
      <c r="D136" s="23">
        <v>0.81</v>
      </c>
      <c r="E136" s="23">
        <v>0.6</v>
      </c>
      <c r="F136" s="23">
        <v>0.75</v>
      </c>
      <c r="G136" s="23">
        <v>0.86</v>
      </c>
      <c r="H136" s="23">
        <v>0.86</v>
      </c>
      <c r="I136" s="23">
        <v>-0.61250000000000004</v>
      </c>
      <c r="J136" s="23">
        <v>3.1589180479999999</v>
      </c>
      <c r="K136" s="23">
        <v>12.18</v>
      </c>
      <c r="M136" s="24">
        <f t="shared" ref="M136:T136" si="133">RANK(D136,D$129:D$146,FALSE)</f>
        <v>2</v>
      </c>
      <c r="N136" s="24">
        <f t="shared" si="133"/>
        <v>3</v>
      </c>
      <c r="O136" s="24">
        <f t="shared" si="133"/>
        <v>1</v>
      </c>
      <c r="P136" s="24">
        <f t="shared" si="133"/>
        <v>3</v>
      </c>
      <c r="Q136" s="24">
        <f t="shared" si="133"/>
        <v>1</v>
      </c>
      <c r="R136" s="24">
        <f t="shared" si="133"/>
        <v>13</v>
      </c>
      <c r="S136" s="24">
        <f t="shared" si="133"/>
        <v>6</v>
      </c>
      <c r="T136" s="24">
        <f t="shared" si="133"/>
        <v>2</v>
      </c>
      <c r="X136" s="25"/>
    </row>
    <row r="137" spans="1:24" ht="15.75" hidden="1" customHeight="1">
      <c r="A137" s="22" t="s">
        <v>34</v>
      </c>
      <c r="B137" s="4">
        <v>2013</v>
      </c>
      <c r="C137" s="4" t="s">
        <v>35</v>
      </c>
      <c r="D137" s="23">
        <v>0.53</v>
      </c>
      <c r="E137" s="23">
        <v>0.5</v>
      </c>
      <c r="F137" s="23">
        <v>0.5</v>
      </c>
      <c r="G137" s="23">
        <v>0.5</v>
      </c>
      <c r="H137" s="23">
        <v>0.56999999999999995</v>
      </c>
      <c r="I137" s="23">
        <v>-0.57840000000000003</v>
      </c>
      <c r="J137" s="23">
        <v>3.0268887260000001</v>
      </c>
      <c r="K137" s="23">
        <v>3</v>
      </c>
      <c r="M137" s="24">
        <f t="shared" ref="M137:T137" si="134">RANK(D137,D$129:D$146,FALSE)</f>
        <v>8</v>
      </c>
      <c r="N137" s="24">
        <f t="shared" si="134"/>
        <v>5</v>
      </c>
      <c r="O137" s="24">
        <f t="shared" si="134"/>
        <v>4</v>
      </c>
      <c r="P137" s="24">
        <f t="shared" si="134"/>
        <v>10</v>
      </c>
      <c r="Q137" s="24">
        <f t="shared" si="134"/>
        <v>8</v>
      </c>
      <c r="R137" s="24">
        <f t="shared" si="134"/>
        <v>11</v>
      </c>
      <c r="S137" s="24">
        <f t="shared" si="134"/>
        <v>10</v>
      </c>
      <c r="T137" s="24">
        <f t="shared" si="134"/>
        <v>13</v>
      </c>
      <c r="X137" s="25"/>
    </row>
    <row r="138" spans="1:24" ht="15.75" hidden="1" customHeight="1">
      <c r="A138" s="22" t="s">
        <v>36</v>
      </c>
      <c r="B138" s="4">
        <v>2013</v>
      </c>
      <c r="C138" s="4" t="s">
        <v>37</v>
      </c>
      <c r="D138" s="23">
        <v>0.6</v>
      </c>
      <c r="E138" s="23">
        <v>0.5</v>
      </c>
      <c r="F138" s="23">
        <v>0.4</v>
      </c>
      <c r="G138" s="23">
        <v>0.5</v>
      </c>
      <c r="H138" s="23">
        <v>0.57999999999999996</v>
      </c>
      <c r="I138" s="23">
        <v>-0.95920000000000005</v>
      </c>
      <c r="J138" s="23">
        <v>2.9688681670000001</v>
      </c>
      <c r="K138" s="23">
        <v>5.23</v>
      </c>
      <c r="M138" s="24">
        <f t="shared" ref="M138:T138" si="135">RANK(D138,D$129:D$146,FALSE)</f>
        <v>7</v>
      </c>
      <c r="N138" s="24">
        <f t="shared" si="135"/>
        <v>5</v>
      </c>
      <c r="O138" s="24">
        <f t="shared" si="135"/>
        <v>6</v>
      </c>
      <c r="P138" s="24">
        <f t="shared" si="135"/>
        <v>10</v>
      </c>
      <c r="Q138" s="24">
        <f t="shared" si="135"/>
        <v>7</v>
      </c>
      <c r="R138" s="24">
        <f t="shared" si="135"/>
        <v>16</v>
      </c>
      <c r="S138" s="24">
        <f t="shared" si="135"/>
        <v>11</v>
      </c>
      <c r="T138" s="24">
        <f t="shared" si="135"/>
        <v>5</v>
      </c>
      <c r="X138" s="25"/>
    </row>
    <row r="139" spans="1:24" ht="15.75" customHeight="1">
      <c r="A139" s="22" t="s">
        <v>38</v>
      </c>
      <c r="B139" s="4">
        <v>2013</v>
      </c>
      <c r="C139" s="4" t="s">
        <v>39</v>
      </c>
      <c r="D139" s="23">
        <v>0.75</v>
      </c>
      <c r="E139" s="23">
        <v>0.6</v>
      </c>
      <c r="F139" s="23">
        <v>0.6</v>
      </c>
      <c r="G139" s="23">
        <v>0.5</v>
      </c>
      <c r="H139" s="23">
        <v>0.7</v>
      </c>
      <c r="I139" s="23">
        <v>-0.47270000000000001</v>
      </c>
      <c r="J139" s="23">
        <v>3.3480613620000002</v>
      </c>
      <c r="K139" s="23">
        <v>3.14</v>
      </c>
      <c r="M139" s="24">
        <f t="shared" ref="M139:T139" si="136">RANK(D139,D$129:D$146,FALSE)</f>
        <v>3</v>
      </c>
      <c r="N139" s="24">
        <f t="shared" si="136"/>
        <v>3</v>
      </c>
      <c r="O139" s="24">
        <f t="shared" si="136"/>
        <v>3</v>
      </c>
      <c r="P139" s="24">
        <f t="shared" si="136"/>
        <v>10</v>
      </c>
      <c r="Q139" s="24">
        <f t="shared" si="136"/>
        <v>5</v>
      </c>
      <c r="R139" s="24">
        <f t="shared" si="136"/>
        <v>10</v>
      </c>
      <c r="S139" s="24">
        <f t="shared" si="136"/>
        <v>5</v>
      </c>
      <c r="T139" s="24">
        <f t="shared" si="136"/>
        <v>12</v>
      </c>
      <c r="X139" s="25"/>
    </row>
    <row r="140" spans="1:24" ht="15.75" hidden="1" customHeight="1">
      <c r="A140" s="22" t="s">
        <v>40</v>
      </c>
      <c r="B140" s="4">
        <v>2013</v>
      </c>
      <c r="C140" s="4" t="s">
        <v>41</v>
      </c>
      <c r="D140" s="23">
        <v>0.13</v>
      </c>
      <c r="E140" s="23">
        <v>0.5</v>
      </c>
      <c r="F140" s="23">
        <v>0.4</v>
      </c>
      <c r="G140" s="23">
        <v>0.38</v>
      </c>
      <c r="H140" s="23">
        <v>0.32</v>
      </c>
      <c r="I140" s="23">
        <v>-0.73380000000000001</v>
      </c>
      <c r="J140" s="23">
        <v>2.6374404029999998</v>
      </c>
      <c r="K140" s="23">
        <v>3.84</v>
      </c>
      <c r="M140" s="24">
        <f t="shared" ref="M140:T140" si="137">RANK(D140,D$129:D$146,FALSE)</f>
        <v>16</v>
      </c>
      <c r="N140" s="24">
        <f t="shared" si="137"/>
        <v>5</v>
      </c>
      <c r="O140" s="24">
        <f t="shared" si="137"/>
        <v>6</v>
      </c>
      <c r="P140" s="24">
        <f t="shared" si="137"/>
        <v>14</v>
      </c>
      <c r="Q140" s="24">
        <f t="shared" si="137"/>
        <v>15</v>
      </c>
      <c r="R140" s="24">
        <f t="shared" si="137"/>
        <v>14</v>
      </c>
      <c r="S140" s="24">
        <f t="shared" si="137"/>
        <v>13</v>
      </c>
      <c r="T140" s="24">
        <f t="shared" si="137"/>
        <v>7</v>
      </c>
      <c r="X140" s="25"/>
    </row>
    <row r="141" spans="1:24" ht="15.75" hidden="1" customHeight="1">
      <c r="A141" s="22" t="s">
        <v>42</v>
      </c>
      <c r="B141" s="4">
        <v>2013</v>
      </c>
      <c r="C141" s="4" t="s">
        <v>43</v>
      </c>
      <c r="D141" s="23">
        <v>0.47</v>
      </c>
      <c r="E141" s="23">
        <v>0.4</v>
      </c>
      <c r="F141" s="23">
        <v>0.4</v>
      </c>
      <c r="G141" s="23">
        <v>0.33</v>
      </c>
      <c r="H141" s="23">
        <v>0.48</v>
      </c>
      <c r="I141" s="23">
        <v>-0.3589</v>
      </c>
      <c r="J141" s="23">
        <v>2.6966468689999998</v>
      </c>
      <c r="K141" s="23">
        <v>8.51</v>
      </c>
      <c r="M141" s="24">
        <f t="shared" ref="M141:T141" si="138">RANK(D141,D$129:D$146,FALSE)</f>
        <v>11</v>
      </c>
      <c r="N141" s="24">
        <f t="shared" si="138"/>
        <v>11</v>
      </c>
      <c r="O141" s="24">
        <f t="shared" si="138"/>
        <v>6</v>
      </c>
      <c r="P141" s="24">
        <f t="shared" si="138"/>
        <v>15</v>
      </c>
      <c r="Q141" s="24">
        <f t="shared" si="138"/>
        <v>12</v>
      </c>
      <c r="R141" s="24">
        <f t="shared" si="138"/>
        <v>6</v>
      </c>
      <c r="S141" s="24">
        <f t="shared" si="138"/>
        <v>12</v>
      </c>
      <c r="T141" s="24">
        <f t="shared" si="138"/>
        <v>3</v>
      </c>
      <c r="X141" s="25"/>
    </row>
    <row r="142" spans="1:24" ht="15.75" hidden="1" customHeight="1">
      <c r="A142" s="22" t="s">
        <v>44</v>
      </c>
      <c r="B142" s="4">
        <v>2013</v>
      </c>
      <c r="C142" s="4" t="s">
        <v>45</v>
      </c>
      <c r="D142" s="23">
        <v>0.53</v>
      </c>
      <c r="E142" s="23">
        <v>0.17</v>
      </c>
      <c r="F142" s="23">
        <v>0.4</v>
      </c>
      <c r="G142" s="23">
        <v>0.63</v>
      </c>
      <c r="H142" s="23">
        <v>0.52</v>
      </c>
      <c r="I142" s="23">
        <v>-0.43609999999999999</v>
      </c>
      <c r="J142" s="23">
        <v>2.5384613069999999</v>
      </c>
      <c r="K142" s="23">
        <v>4.72</v>
      </c>
      <c r="M142" s="24">
        <f t="shared" ref="M142:T142" si="139">RANK(D142,D$129:D$146,FALSE)</f>
        <v>8</v>
      </c>
      <c r="N142" s="24">
        <f t="shared" si="139"/>
        <v>15</v>
      </c>
      <c r="O142" s="24">
        <f t="shared" si="139"/>
        <v>6</v>
      </c>
      <c r="P142" s="24">
        <f t="shared" si="139"/>
        <v>9</v>
      </c>
      <c r="Q142" s="24">
        <f t="shared" si="139"/>
        <v>11</v>
      </c>
      <c r="R142" s="24">
        <f t="shared" si="139"/>
        <v>8</v>
      </c>
      <c r="S142" s="24">
        <f t="shared" si="139"/>
        <v>14</v>
      </c>
      <c r="T142" s="24">
        <f t="shared" si="139"/>
        <v>6</v>
      </c>
      <c r="X142" s="25"/>
    </row>
    <row r="143" spans="1:24" ht="15.75" hidden="1" customHeight="1">
      <c r="A143" s="22" t="s">
        <v>46</v>
      </c>
      <c r="B143" s="4">
        <v>2013</v>
      </c>
      <c r="C143" s="4" t="s">
        <v>47</v>
      </c>
      <c r="D143" s="23">
        <v>0.1</v>
      </c>
      <c r="E143" s="23">
        <v>0</v>
      </c>
      <c r="F143" s="23">
        <v>0</v>
      </c>
      <c r="G143" s="23">
        <v>0</v>
      </c>
      <c r="H143" s="23">
        <v>0.04</v>
      </c>
      <c r="I143" s="23">
        <v>-1.0452999999999999</v>
      </c>
      <c r="J143" s="23">
        <v>1.713446942</v>
      </c>
      <c r="K143" s="23">
        <v>3.77</v>
      </c>
      <c r="M143" s="24">
        <f t="shared" ref="M143:T143" si="140">RANK(D143,D$129:D$146,FALSE)</f>
        <v>17</v>
      </c>
      <c r="N143" s="24">
        <f t="shared" si="140"/>
        <v>17</v>
      </c>
      <c r="O143" s="24">
        <f t="shared" si="140"/>
        <v>18</v>
      </c>
      <c r="P143" s="24">
        <f t="shared" si="140"/>
        <v>17</v>
      </c>
      <c r="Q143" s="24">
        <f t="shared" si="140"/>
        <v>18</v>
      </c>
      <c r="R143" s="24">
        <f t="shared" si="140"/>
        <v>17</v>
      </c>
      <c r="S143" s="24">
        <f t="shared" si="140"/>
        <v>17</v>
      </c>
      <c r="T143" s="24">
        <f t="shared" si="140"/>
        <v>8</v>
      </c>
      <c r="X143" s="25"/>
    </row>
    <row r="144" spans="1:24" ht="15.75" hidden="1" customHeight="1">
      <c r="A144" s="22" t="s">
        <v>48</v>
      </c>
      <c r="B144" s="4">
        <v>2013</v>
      </c>
      <c r="C144" s="4" t="s">
        <v>49</v>
      </c>
      <c r="D144" s="23">
        <v>0</v>
      </c>
      <c r="E144" s="23">
        <v>0.5</v>
      </c>
      <c r="F144" s="23">
        <v>0.4</v>
      </c>
      <c r="G144" s="23">
        <v>0</v>
      </c>
      <c r="H144" s="23">
        <v>0.19</v>
      </c>
      <c r="I144" s="23">
        <v>-0.35249999999999998</v>
      </c>
      <c r="J144" s="23">
        <v>3.0476846129999999</v>
      </c>
      <c r="K144" s="23">
        <v>3</v>
      </c>
      <c r="M144" s="24">
        <f t="shared" ref="M144:T144" si="141">RANK(D144,D$129:D$146,FALSE)</f>
        <v>18</v>
      </c>
      <c r="N144" s="24">
        <f t="shared" si="141"/>
        <v>5</v>
      </c>
      <c r="O144" s="24">
        <f t="shared" si="141"/>
        <v>6</v>
      </c>
      <c r="P144" s="24">
        <f t="shared" si="141"/>
        <v>17</v>
      </c>
      <c r="Q144" s="24">
        <f t="shared" si="141"/>
        <v>17</v>
      </c>
      <c r="R144" s="24">
        <f t="shared" si="141"/>
        <v>5</v>
      </c>
      <c r="S144" s="24">
        <f t="shared" si="141"/>
        <v>8</v>
      </c>
      <c r="T144" s="24">
        <f t="shared" si="141"/>
        <v>13</v>
      </c>
      <c r="X144" s="25"/>
    </row>
    <row r="145" spans="1:24" ht="15.75" hidden="1" customHeight="1">
      <c r="A145" s="22" t="s">
        <v>50</v>
      </c>
      <c r="B145" s="4">
        <v>2013</v>
      </c>
      <c r="C145" s="4" t="s">
        <v>51</v>
      </c>
      <c r="D145" s="23">
        <v>0.66666666699999999</v>
      </c>
      <c r="E145" s="23">
        <v>0.5</v>
      </c>
      <c r="F145" s="23">
        <v>0.4</v>
      </c>
      <c r="G145" s="23">
        <v>0.875</v>
      </c>
      <c r="H145" s="23">
        <v>0.70967741900000003</v>
      </c>
      <c r="I145" s="23">
        <v>1.3584000000000001</v>
      </c>
      <c r="J145" s="23">
        <v>5.4157840909999999</v>
      </c>
      <c r="K145" s="23">
        <v>1.41</v>
      </c>
      <c r="M145" s="24">
        <f t="shared" ref="M145:T145" si="142">RANK(D145,D$129:D$146,FALSE)</f>
        <v>5</v>
      </c>
      <c r="N145" s="24">
        <f t="shared" si="142"/>
        <v>5</v>
      </c>
      <c r="O145" s="24">
        <f t="shared" si="142"/>
        <v>6</v>
      </c>
      <c r="P145" s="24">
        <f t="shared" si="142"/>
        <v>2</v>
      </c>
      <c r="Q145" s="24">
        <f t="shared" si="142"/>
        <v>4</v>
      </c>
      <c r="R145" s="24">
        <f t="shared" si="142"/>
        <v>2</v>
      </c>
      <c r="S145" s="24">
        <f t="shared" si="142"/>
        <v>1</v>
      </c>
      <c r="T145" s="24">
        <f t="shared" si="142"/>
        <v>18</v>
      </c>
      <c r="X145" s="25"/>
    </row>
    <row r="146" spans="1:24" ht="15.75" hidden="1" customHeight="1">
      <c r="A146" s="26" t="s">
        <v>53</v>
      </c>
      <c r="B146" s="27">
        <v>2013</v>
      </c>
      <c r="C146" s="27" t="s">
        <v>54</v>
      </c>
      <c r="D146" s="28">
        <v>0.4375</v>
      </c>
      <c r="E146" s="28">
        <v>0.16666666699999999</v>
      </c>
      <c r="F146" s="28">
        <v>0.2</v>
      </c>
      <c r="G146" s="28">
        <v>0.71428571399999996</v>
      </c>
      <c r="H146" s="28">
        <v>0.45161290300000001</v>
      </c>
      <c r="I146" s="28">
        <v>-1.2865</v>
      </c>
      <c r="J146" s="28">
        <v>1.1132363940000001</v>
      </c>
      <c r="K146" s="28">
        <v>5.53</v>
      </c>
      <c r="L146" s="29"/>
      <c r="M146" s="30">
        <f t="shared" ref="M146:T146" si="143">RANK(D146,D$129:D$146,FALSE)</f>
        <v>12</v>
      </c>
      <c r="N146" s="30">
        <f t="shared" si="143"/>
        <v>16</v>
      </c>
      <c r="O146" s="30">
        <f t="shared" si="143"/>
        <v>17</v>
      </c>
      <c r="P146" s="30">
        <f t="shared" si="143"/>
        <v>6</v>
      </c>
      <c r="Q146" s="30">
        <f t="shared" si="143"/>
        <v>13</v>
      </c>
      <c r="R146" s="30">
        <f t="shared" si="143"/>
        <v>18</v>
      </c>
      <c r="S146" s="30">
        <f t="shared" si="143"/>
        <v>18</v>
      </c>
      <c r="T146" s="30">
        <f t="shared" si="143"/>
        <v>4</v>
      </c>
      <c r="U146" s="29"/>
      <c r="V146" s="29"/>
      <c r="W146" s="29"/>
      <c r="X146" s="31"/>
    </row>
    <row r="147" spans="1:24" ht="15.75" customHeight="1">
      <c r="A147" s="16" t="s">
        <v>15</v>
      </c>
      <c r="B147" s="17">
        <v>2014</v>
      </c>
      <c r="C147" s="17" t="s">
        <v>16</v>
      </c>
      <c r="D147" s="18">
        <v>0.5</v>
      </c>
      <c r="E147" s="18">
        <v>0.4</v>
      </c>
      <c r="F147" s="18">
        <v>0.25</v>
      </c>
      <c r="G147" s="18">
        <v>0.71</v>
      </c>
      <c r="H147" s="18">
        <v>0.55000000000000004</v>
      </c>
      <c r="I147" s="18">
        <v>-0.58069999999999999</v>
      </c>
      <c r="J147" s="18">
        <v>2.2928450900000001</v>
      </c>
      <c r="K147" s="18">
        <v>4.17</v>
      </c>
      <c r="L147" s="19"/>
      <c r="M147" s="20">
        <f t="shared" ref="M147:T147" si="144">RANK(D147,D$147:D$164,FALSE)</f>
        <v>10</v>
      </c>
      <c r="N147" s="20">
        <f t="shared" si="144"/>
        <v>11</v>
      </c>
      <c r="O147" s="20">
        <f t="shared" si="144"/>
        <v>16</v>
      </c>
      <c r="P147" s="20">
        <f t="shared" si="144"/>
        <v>8</v>
      </c>
      <c r="Q147" s="20">
        <f t="shared" si="144"/>
        <v>9</v>
      </c>
      <c r="R147" s="20">
        <f t="shared" si="144"/>
        <v>8</v>
      </c>
      <c r="S147" s="20">
        <f t="shared" si="144"/>
        <v>15</v>
      </c>
      <c r="T147" s="20">
        <f t="shared" si="144"/>
        <v>7</v>
      </c>
      <c r="U147" s="19"/>
      <c r="V147" s="19"/>
      <c r="W147" s="19"/>
      <c r="X147" s="21"/>
    </row>
    <row r="148" spans="1:24" ht="15.75" hidden="1" customHeight="1">
      <c r="A148" s="22" t="s">
        <v>19</v>
      </c>
      <c r="B148" s="4">
        <v>2014</v>
      </c>
      <c r="C148" s="4" t="s">
        <v>20</v>
      </c>
      <c r="D148" s="23">
        <v>0.42</v>
      </c>
      <c r="E148" s="23">
        <v>0</v>
      </c>
      <c r="F148" s="23">
        <v>0.4</v>
      </c>
      <c r="G148" s="23">
        <v>0.5</v>
      </c>
      <c r="H148" s="23">
        <v>0.41</v>
      </c>
      <c r="I148" s="23">
        <v>-0.63929999999999998</v>
      </c>
      <c r="J148" s="23">
        <v>3.2938449379999999</v>
      </c>
      <c r="K148" s="23">
        <v>16.61</v>
      </c>
      <c r="M148" s="24">
        <f t="shared" ref="M148:T148" si="145">RANK(D148,D$147:D$164,FALSE)</f>
        <v>13</v>
      </c>
      <c r="N148" s="24">
        <f t="shared" si="145"/>
        <v>17</v>
      </c>
      <c r="O148" s="24">
        <f t="shared" si="145"/>
        <v>6</v>
      </c>
      <c r="P148" s="24">
        <f t="shared" si="145"/>
        <v>11</v>
      </c>
      <c r="Q148" s="24">
        <f t="shared" si="145"/>
        <v>14</v>
      </c>
      <c r="R148" s="24">
        <f t="shared" si="145"/>
        <v>10</v>
      </c>
      <c r="S148" s="24">
        <f t="shared" si="145"/>
        <v>6</v>
      </c>
      <c r="T148" s="24">
        <f t="shared" si="145"/>
        <v>1</v>
      </c>
      <c r="X148" s="25"/>
    </row>
    <row r="149" spans="1:24" ht="15.75" hidden="1" customHeight="1">
      <c r="A149" s="22" t="s">
        <v>21</v>
      </c>
      <c r="B149" s="4">
        <v>2014</v>
      </c>
      <c r="C149" s="4" t="s">
        <v>22</v>
      </c>
      <c r="D149" s="23">
        <v>0.63</v>
      </c>
      <c r="E149" s="23">
        <v>0.5</v>
      </c>
      <c r="F149" s="23">
        <v>0.4</v>
      </c>
      <c r="G149" s="23">
        <v>0.88</v>
      </c>
      <c r="H149" s="23">
        <v>0.69</v>
      </c>
      <c r="I149" s="23">
        <v>-0.37969999999999998</v>
      </c>
      <c r="J149" s="23">
        <v>3.5531584129999998</v>
      </c>
      <c r="K149" s="23">
        <v>1.69</v>
      </c>
      <c r="M149" s="24">
        <f t="shared" ref="M149:T149" si="146">RANK(D149,D$147:D$164,FALSE)</f>
        <v>6</v>
      </c>
      <c r="N149" s="24">
        <f t="shared" si="146"/>
        <v>5</v>
      </c>
      <c r="O149" s="24">
        <f t="shared" si="146"/>
        <v>6</v>
      </c>
      <c r="P149" s="24">
        <f t="shared" si="146"/>
        <v>1</v>
      </c>
      <c r="Q149" s="24">
        <f t="shared" si="146"/>
        <v>6</v>
      </c>
      <c r="R149" s="24">
        <f t="shared" si="146"/>
        <v>5</v>
      </c>
      <c r="S149" s="24">
        <f t="shared" si="146"/>
        <v>5</v>
      </c>
      <c r="T149" s="24">
        <f t="shared" si="146"/>
        <v>17</v>
      </c>
      <c r="X149" s="25"/>
    </row>
    <row r="150" spans="1:24" ht="15.75" customHeight="1">
      <c r="A150" s="22" t="s">
        <v>24</v>
      </c>
      <c r="B150" s="4">
        <v>2014</v>
      </c>
      <c r="C150" s="4" t="s">
        <v>25</v>
      </c>
      <c r="D150" s="23">
        <v>0.31</v>
      </c>
      <c r="E150" s="23">
        <v>0.67</v>
      </c>
      <c r="F150" s="23">
        <v>0.5</v>
      </c>
      <c r="G150" s="23">
        <v>0.75</v>
      </c>
      <c r="H150" s="23">
        <v>0.55000000000000004</v>
      </c>
      <c r="I150" s="23">
        <v>1.4787999999999999</v>
      </c>
      <c r="J150" s="23">
        <v>5.2127880199999996</v>
      </c>
      <c r="K150" s="23">
        <v>3.82</v>
      </c>
      <c r="M150" s="24">
        <f t="shared" ref="M150:T150" si="147">RANK(D150,D$147:D$164,FALSE)</f>
        <v>14</v>
      </c>
      <c r="N150" s="24">
        <f t="shared" si="147"/>
        <v>1</v>
      </c>
      <c r="O150" s="24">
        <f t="shared" si="147"/>
        <v>4</v>
      </c>
      <c r="P150" s="24">
        <f t="shared" si="147"/>
        <v>5</v>
      </c>
      <c r="Q150" s="24">
        <f t="shared" si="147"/>
        <v>9</v>
      </c>
      <c r="R150" s="24">
        <f t="shared" si="147"/>
        <v>1</v>
      </c>
      <c r="S150" s="24">
        <f t="shared" si="147"/>
        <v>2</v>
      </c>
      <c r="T150" s="24">
        <f t="shared" si="147"/>
        <v>9</v>
      </c>
      <c r="X150" s="25"/>
    </row>
    <row r="151" spans="1:24" ht="15.75" hidden="1" customHeight="1">
      <c r="A151" s="22" t="s">
        <v>26</v>
      </c>
      <c r="B151" s="4">
        <v>2014</v>
      </c>
      <c r="C151" s="4" t="s">
        <v>27</v>
      </c>
      <c r="D151" s="23">
        <v>0.67</v>
      </c>
      <c r="E151" s="23">
        <v>0.67</v>
      </c>
      <c r="F151" s="23">
        <v>0.75</v>
      </c>
      <c r="G151" s="23">
        <v>0.75</v>
      </c>
      <c r="H151" s="23">
        <v>0.77</v>
      </c>
      <c r="I151" s="23">
        <v>-0.39439999999999997</v>
      </c>
      <c r="J151" s="23">
        <v>2.841077308</v>
      </c>
      <c r="K151" s="23">
        <v>3</v>
      </c>
      <c r="M151" s="24">
        <f t="shared" ref="M151:T151" si="148">RANK(D151,D$147:D$164,FALSE)</f>
        <v>4</v>
      </c>
      <c r="N151" s="24">
        <f t="shared" si="148"/>
        <v>1</v>
      </c>
      <c r="O151" s="24">
        <f t="shared" si="148"/>
        <v>1</v>
      </c>
      <c r="P151" s="24">
        <f t="shared" si="148"/>
        <v>5</v>
      </c>
      <c r="Q151" s="24">
        <f t="shared" si="148"/>
        <v>3</v>
      </c>
      <c r="R151" s="24">
        <f t="shared" si="148"/>
        <v>7</v>
      </c>
      <c r="S151" s="24">
        <f t="shared" si="148"/>
        <v>9</v>
      </c>
      <c r="T151" s="24">
        <f t="shared" si="148"/>
        <v>11</v>
      </c>
      <c r="X151" s="25"/>
    </row>
    <row r="152" spans="1:24" ht="15.75" hidden="1" customHeight="1">
      <c r="A152" s="22" t="s">
        <v>28</v>
      </c>
      <c r="B152" s="4">
        <v>2014</v>
      </c>
      <c r="C152" s="4" t="s">
        <v>29</v>
      </c>
      <c r="D152" s="23">
        <v>0.86</v>
      </c>
      <c r="E152" s="23">
        <v>0.2</v>
      </c>
      <c r="F152" s="23">
        <v>0.4</v>
      </c>
      <c r="G152" s="23">
        <v>0.71</v>
      </c>
      <c r="H152" s="23">
        <v>0.71</v>
      </c>
      <c r="I152" s="23">
        <v>0.73009999999999997</v>
      </c>
      <c r="J152" s="23">
        <v>5.0397747759999998</v>
      </c>
      <c r="K152" s="23">
        <v>1.72</v>
      </c>
      <c r="M152" s="24">
        <f t="shared" ref="M152:T152" si="149">RANK(D152,D$147:D$164,FALSE)</f>
        <v>1</v>
      </c>
      <c r="N152" s="24">
        <f t="shared" si="149"/>
        <v>14</v>
      </c>
      <c r="O152" s="24">
        <f t="shared" si="149"/>
        <v>6</v>
      </c>
      <c r="P152" s="24">
        <f t="shared" si="149"/>
        <v>8</v>
      </c>
      <c r="Q152" s="24">
        <f t="shared" si="149"/>
        <v>4</v>
      </c>
      <c r="R152" s="24">
        <f t="shared" si="149"/>
        <v>3</v>
      </c>
      <c r="S152" s="24">
        <f t="shared" si="149"/>
        <v>3</v>
      </c>
      <c r="T152" s="24">
        <f t="shared" si="149"/>
        <v>16</v>
      </c>
      <c r="X152" s="25"/>
    </row>
    <row r="153" spans="1:24" ht="15.75" hidden="1" customHeight="1">
      <c r="A153" s="22" t="s">
        <v>30</v>
      </c>
      <c r="B153" s="4">
        <v>2014</v>
      </c>
      <c r="C153" s="4" t="s">
        <v>31</v>
      </c>
      <c r="D153" s="23">
        <v>0.25</v>
      </c>
      <c r="E153" s="23">
        <v>0.33</v>
      </c>
      <c r="F153" s="23">
        <v>0.4</v>
      </c>
      <c r="G153" s="23">
        <v>0.14000000000000001</v>
      </c>
      <c r="H153" s="23">
        <v>0.28999999999999998</v>
      </c>
      <c r="I153" s="23">
        <v>-0.79010000000000002</v>
      </c>
      <c r="J153" s="23">
        <v>2.4864115010000001</v>
      </c>
      <c r="K153" s="23">
        <v>2.69</v>
      </c>
      <c r="M153" s="24">
        <f t="shared" ref="M153:T153" si="150">RANK(D153,D$147:D$164,FALSE)</f>
        <v>15</v>
      </c>
      <c r="N153" s="24">
        <f t="shared" si="150"/>
        <v>13</v>
      </c>
      <c r="O153" s="24">
        <f t="shared" si="150"/>
        <v>6</v>
      </c>
      <c r="P153" s="24">
        <f t="shared" si="150"/>
        <v>16</v>
      </c>
      <c r="Q153" s="24">
        <f t="shared" si="150"/>
        <v>16</v>
      </c>
      <c r="R153" s="24">
        <f t="shared" si="150"/>
        <v>14</v>
      </c>
      <c r="S153" s="24">
        <f t="shared" si="150"/>
        <v>12</v>
      </c>
      <c r="T153" s="24">
        <f t="shared" si="150"/>
        <v>15</v>
      </c>
      <c r="X153" s="25"/>
    </row>
    <row r="154" spans="1:24" ht="15.75" hidden="1" customHeight="1">
      <c r="A154" s="22" t="s">
        <v>32</v>
      </c>
      <c r="B154" s="4">
        <v>2014</v>
      </c>
      <c r="C154" s="4" t="s">
        <v>33</v>
      </c>
      <c r="D154" s="23">
        <v>0.81</v>
      </c>
      <c r="E154" s="23">
        <v>0.6</v>
      </c>
      <c r="F154" s="23">
        <v>0.75</v>
      </c>
      <c r="G154" s="23">
        <v>0.86</v>
      </c>
      <c r="H154" s="23">
        <v>0.86</v>
      </c>
      <c r="I154" s="23">
        <v>-0.81659999999999999</v>
      </c>
      <c r="J154" s="23">
        <v>2.4864115010000001</v>
      </c>
      <c r="K154" s="23">
        <v>11.55</v>
      </c>
      <c r="M154" s="24">
        <f t="shared" ref="M154:T154" si="151">RANK(D154,D$147:D$164,FALSE)</f>
        <v>2</v>
      </c>
      <c r="N154" s="24">
        <f t="shared" si="151"/>
        <v>3</v>
      </c>
      <c r="O154" s="24">
        <f t="shared" si="151"/>
        <v>1</v>
      </c>
      <c r="P154" s="24">
        <f t="shared" si="151"/>
        <v>4</v>
      </c>
      <c r="Q154" s="24">
        <f t="shared" si="151"/>
        <v>1</v>
      </c>
      <c r="R154" s="24">
        <f t="shared" si="151"/>
        <v>15</v>
      </c>
      <c r="S154" s="24">
        <f t="shared" si="151"/>
        <v>12</v>
      </c>
      <c r="T154" s="24">
        <f t="shared" si="151"/>
        <v>2</v>
      </c>
      <c r="X154" s="25"/>
    </row>
    <row r="155" spans="1:24" ht="15.75" hidden="1" customHeight="1">
      <c r="A155" s="22" t="s">
        <v>34</v>
      </c>
      <c r="B155" s="4">
        <v>2014</v>
      </c>
      <c r="C155" s="4" t="s">
        <v>35</v>
      </c>
      <c r="D155" s="23">
        <v>0.53</v>
      </c>
      <c r="E155" s="23">
        <v>0.5</v>
      </c>
      <c r="F155" s="23">
        <v>0.5</v>
      </c>
      <c r="G155" s="23">
        <v>0.5</v>
      </c>
      <c r="H155" s="23">
        <v>0.56999999999999995</v>
      </c>
      <c r="I155" s="23">
        <v>-0.70089999999999997</v>
      </c>
      <c r="J155" s="23">
        <v>2.994130782</v>
      </c>
      <c r="K155" s="23">
        <v>2.94</v>
      </c>
      <c r="M155" s="24">
        <f t="shared" ref="M155:T155" si="152">RANK(D155,D$147:D$164,FALSE)</f>
        <v>8</v>
      </c>
      <c r="N155" s="24">
        <f t="shared" si="152"/>
        <v>5</v>
      </c>
      <c r="O155" s="24">
        <f t="shared" si="152"/>
        <v>4</v>
      </c>
      <c r="P155" s="24">
        <f t="shared" si="152"/>
        <v>11</v>
      </c>
      <c r="Q155" s="24">
        <f t="shared" si="152"/>
        <v>8</v>
      </c>
      <c r="R155" s="24">
        <f t="shared" si="152"/>
        <v>11</v>
      </c>
      <c r="S155" s="24">
        <f t="shared" si="152"/>
        <v>8</v>
      </c>
      <c r="T155" s="24">
        <f t="shared" si="152"/>
        <v>12</v>
      </c>
      <c r="X155" s="25"/>
    </row>
    <row r="156" spans="1:24" ht="15.75" hidden="1" customHeight="1">
      <c r="A156" s="22" t="s">
        <v>36</v>
      </c>
      <c r="B156" s="4">
        <v>2014</v>
      </c>
      <c r="C156" s="4" t="s">
        <v>37</v>
      </c>
      <c r="D156" s="23">
        <v>0.6</v>
      </c>
      <c r="E156" s="23">
        <v>0.5</v>
      </c>
      <c r="F156" s="23">
        <v>0.4</v>
      </c>
      <c r="G156" s="23">
        <v>0.5</v>
      </c>
      <c r="H156" s="23">
        <v>0.57999999999999996</v>
      </c>
      <c r="I156" s="23">
        <v>-0.78739999999999999</v>
      </c>
      <c r="J156" s="23">
        <v>2.8283542979999998</v>
      </c>
      <c r="K156" s="23">
        <v>5.19</v>
      </c>
      <c r="M156" s="24">
        <f t="shared" ref="M156:T156" si="153">RANK(D156,D$147:D$164,FALSE)</f>
        <v>7</v>
      </c>
      <c r="N156" s="24">
        <f t="shared" si="153"/>
        <v>5</v>
      </c>
      <c r="O156" s="24">
        <f t="shared" si="153"/>
        <v>6</v>
      </c>
      <c r="P156" s="24">
        <f t="shared" si="153"/>
        <v>11</v>
      </c>
      <c r="Q156" s="24">
        <f t="shared" si="153"/>
        <v>7</v>
      </c>
      <c r="R156" s="24">
        <f t="shared" si="153"/>
        <v>13</v>
      </c>
      <c r="S156" s="24">
        <f t="shared" si="153"/>
        <v>10</v>
      </c>
      <c r="T156" s="24">
        <f t="shared" si="153"/>
        <v>5</v>
      </c>
      <c r="X156" s="25"/>
    </row>
    <row r="157" spans="1:24" ht="15.75" customHeight="1">
      <c r="A157" s="22" t="s">
        <v>38</v>
      </c>
      <c r="B157" s="4">
        <v>2014</v>
      </c>
      <c r="C157" s="4" t="s">
        <v>39</v>
      </c>
      <c r="D157" s="23">
        <v>0.75</v>
      </c>
      <c r="E157" s="23">
        <v>0.6</v>
      </c>
      <c r="F157" s="23">
        <v>0.6</v>
      </c>
      <c r="G157" s="23">
        <v>0.88</v>
      </c>
      <c r="H157" s="23">
        <v>0.81</v>
      </c>
      <c r="I157" s="23">
        <v>-0.73129999999999995</v>
      </c>
      <c r="J157" s="23">
        <v>3.1979045510000002</v>
      </c>
      <c r="K157" s="23">
        <v>2.9</v>
      </c>
      <c r="M157" s="24">
        <f t="shared" ref="M157:T157" si="154">RANK(D157,D$147:D$164,FALSE)</f>
        <v>3</v>
      </c>
      <c r="N157" s="24">
        <f t="shared" si="154"/>
        <v>3</v>
      </c>
      <c r="O157" s="24">
        <f t="shared" si="154"/>
        <v>3</v>
      </c>
      <c r="P157" s="24">
        <f t="shared" si="154"/>
        <v>1</v>
      </c>
      <c r="Q157" s="24">
        <f t="shared" si="154"/>
        <v>2</v>
      </c>
      <c r="R157" s="24">
        <f t="shared" si="154"/>
        <v>12</v>
      </c>
      <c r="S157" s="24">
        <f t="shared" si="154"/>
        <v>7</v>
      </c>
      <c r="T157" s="24">
        <f t="shared" si="154"/>
        <v>13</v>
      </c>
      <c r="X157" s="25"/>
    </row>
    <row r="158" spans="1:24" ht="15.75" hidden="1" customHeight="1">
      <c r="A158" s="22" t="s">
        <v>40</v>
      </c>
      <c r="B158" s="4">
        <v>2014</v>
      </c>
      <c r="C158" s="4" t="s">
        <v>41</v>
      </c>
      <c r="D158" s="23">
        <v>0.13</v>
      </c>
      <c r="E158" s="23">
        <v>0.5</v>
      </c>
      <c r="F158" s="23">
        <v>0.4</v>
      </c>
      <c r="G158" s="23">
        <v>0.38</v>
      </c>
      <c r="H158" s="23">
        <v>0.32</v>
      </c>
      <c r="I158" s="23">
        <v>-0.88639999999999997</v>
      </c>
      <c r="J158" s="23">
        <v>2.2517110040000001</v>
      </c>
      <c r="K158" s="23">
        <v>4.04</v>
      </c>
      <c r="M158" s="24">
        <f t="shared" ref="M158:T158" si="155">RANK(D158,D$147:D$164,FALSE)</f>
        <v>16</v>
      </c>
      <c r="N158" s="24">
        <f t="shared" si="155"/>
        <v>5</v>
      </c>
      <c r="O158" s="24">
        <f t="shared" si="155"/>
        <v>6</v>
      </c>
      <c r="P158" s="24">
        <f t="shared" si="155"/>
        <v>14</v>
      </c>
      <c r="Q158" s="24">
        <f t="shared" si="155"/>
        <v>15</v>
      </c>
      <c r="R158" s="24">
        <f t="shared" si="155"/>
        <v>16</v>
      </c>
      <c r="S158" s="24">
        <f t="shared" si="155"/>
        <v>16</v>
      </c>
      <c r="T158" s="24">
        <f t="shared" si="155"/>
        <v>8</v>
      </c>
      <c r="X158" s="25"/>
    </row>
    <row r="159" spans="1:24" ht="15.75" hidden="1" customHeight="1">
      <c r="A159" s="22" t="s">
        <v>42</v>
      </c>
      <c r="B159" s="4">
        <v>2014</v>
      </c>
      <c r="C159" s="4" t="s">
        <v>43</v>
      </c>
      <c r="D159" s="23">
        <v>0.47</v>
      </c>
      <c r="E159" s="23">
        <v>0.4</v>
      </c>
      <c r="F159" s="23">
        <v>0.4</v>
      </c>
      <c r="G159" s="23">
        <v>0.33</v>
      </c>
      <c r="H159" s="23">
        <v>0.48</v>
      </c>
      <c r="I159" s="23">
        <v>-0.35470000000000002</v>
      </c>
      <c r="J159" s="23">
        <v>2.707883475</v>
      </c>
      <c r="K159" s="23">
        <v>6.83</v>
      </c>
      <c r="M159" s="24">
        <f t="shared" ref="M159:T159" si="156">RANK(D159,D$147:D$164,FALSE)</f>
        <v>11</v>
      </c>
      <c r="N159" s="24">
        <f t="shared" si="156"/>
        <v>11</v>
      </c>
      <c r="O159" s="24">
        <f t="shared" si="156"/>
        <v>6</v>
      </c>
      <c r="P159" s="24">
        <f t="shared" si="156"/>
        <v>15</v>
      </c>
      <c r="Q159" s="24">
        <f t="shared" si="156"/>
        <v>12</v>
      </c>
      <c r="R159" s="24">
        <f t="shared" si="156"/>
        <v>4</v>
      </c>
      <c r="S159" s="24">
        <f t="shared" si="156"/>
        <v>11</v>
      </c>
      <c r="T159" s="24">
        <f t="shared" si="156"/>
        <v>3</v>
      </c>
      <c r="X159" s="25"/>
    </row>
    <row r="160" spans="1:24" ht="15.75" hidden="1" customHeight="1">
      <c r="A160" s="22" t="s">
        <v>44</v>
      </c>
      <c r="B160" s="4">
        <v>2014</v>
      </c>
      <c r="C160" s="4" t="s">
        <v>45</v>
      </c>
      <c r="D160" s="23">
        <v>0.53</v>
      </c>
      <c r="E160" s="23">
        <v>0.17</v>
      </c>
      <c r="F160" s="23">
        <v>0.4</v>
      </c>
      <c r="G160" s="23">
        <v>0.63</v>
      </c>
      <c r="H160" s="23">
        <v>0.52</v>
      </c>
      <c r="I160" s="23">
        <v>-0.59189999999999998</v>
      </c>
      <c r="J160" s="23">
        <v>2.4704524540000001</v>
      </c>
      <c r="K160" s="23">
        <v>4.84</v>
      </c>
      <c r="M160" s="24">
        <f t="shared" ref="M160:T160" si="157">RANK(D160,D$147:D$164,FALSE)</f>
        <v>8</v>
      </c>
      <c r="N160" s="24">
        <f t="shared" si="157"/>
        <v>15</v>
      </c>
      <c r="O160" s="24">
        <f t="shared" si="157"/>
        <v>6</v>
      </c>
      <c r="P160" s="24">
        <f t="shared" si="157"/>
        <v>10</v>
      </c>
      <c r="Q160" s="24">
        <f t="shared" si="157"/>
        <v>11</v>
      </c>
      <c r="R160" s="24">
        <f t="shared" si="157"/>
        <v>9</v>
      </c>
      <c r="S160" s="24">
        <f t="shared" si="157"/>
        <v>14</v>
      </c>
      <c r="T160" s="24">
        <f t="shared" si="157"/>
        <v>6</v>
      </c>
      <c r="X160" s="25"/>
    </row>
    <row r="161" spans="1:24" ht="15.75" hidden="1" customHeight="1">
      <c r="A161" s="22" t="s">
        <v>46</v>
      </c>
      <c r="B161" s="4">
        <v>2014</v>
      </c>
      <c r="C161" s="4" t="s">
        <v>47</v>
      </c>
      <c r="D161" s="23">
        <v>0.1</v>
      </c>
      <c r="E161" s="23">
        <v>0</v>
      </c>
      <c r="F161" s="23">
        <v>0</v>
      </c>
      <c r="G161" s="23">
        <v>0</v>
      </c>
      <c r="H161" s="23">
        <v>0.04</v>
      </c>
      <c r="I161" s="23">
        <v>-0.99780000000000002</v>
      </c>
      <c r="J161" s="23">
        <v>1.6485011110000001</v>
      </c>
      <c r="K161" s="23">
        <v>3.65</v>
      </c>
      <c r="M161" s="24">
        <f t="shared" ref="M161:T161" si="158">RANK(D161,D$147:D$164,FALSE)</f>
        <v>17</v>
      </c>
      <c r="N161" s="24">
        <f t="shared" si="158"/>
        <v>17</v>
      </c>
      <c r="O161" s="24">
        <f t="shared" si="158"/>
        <v>18</v>
      </c>
      <c r="P161" s="24">
        <f t="shared" si="158"/>
        <v>17</v>
      </c>
      <c r="Q161" s="24">
        <f t="shared" si="158"/>
        <v>18</v>
      </c>
      <c r="R161" s="24">
        <f t="shared" si="158"/>
        <v>17</v>
      </c>
      <c r="S161" s="24">
        <f t="shared" si="158"/>
        <v>17</v>
      </c>
      <c r="T161" s="24">
        <f t="shared" si="158"/>
        <v>10</v>
      </c>
      <c r="X161" s="25"/>
    </row>
    <row r="162" spans="1:24" ht="15.75" hidden="1" customHeight="1">
      <c r="A162" s="22" t="s">
        <v>48</v>
      </c>
      <c r="B162" s="4">
        <v>2014</v>
      </c>
      <c r="C162" s="4" t="s">
        <v>49</v>
      </c>
      <c r="D162" s="23">
        <v>0</v>
      </c>
      <c r="E162" s="23">
        <v>0.5</v>
      </c>
      <c r="F162" s="23">
        <v>0.4</v>
      </c>
      <c r="G162" s="23">
        <v>0</v>
      </c>
      <c r="H162" s="23">
        <v>0.19</v>
      </c>
      <c r="I162" s="23">
        <v>-0.39240000000000003</v>
      </c>
      <c r="J162" s="23">
        <v>3.6138870019999998</v>
      </c>
      <c r="K162" s="23">
        <v>2.77</v>
      </c>
      <c r="M162" s="24">
        <f t="shared" ref="M162:T162" si="159">RANK(D162,D$147:D$164,FALSE)</f>
        <v>18</v>
      </c>
      <c r="N162" s="24">
        <f t="shared" si="159"/>
        <v>5</v>
      </c>
      <c r="O162" s="24">
        <f t="shared" si="159"/>
        <v>6</v>
      </c>
      <c r="P162" s="24">
        <f t="shared" si="159"/>
        <v>17</v>
      </c>
      <c r="Q162" s="24">
        <f t="shared" si="159"/>
        <v>17</v>
      </c>
      <c r="R162" s="24">
        <f t="shared" si="159"/>
        <v>6</v>
      </c>
      <c r="S162" s="24">
        <f t="shared" si="159"/>
        <v>4</v>
      </c>
      <c r="T162" s="24">
        <f t="shared" si="159"/>
        <v>14</v>
      </c>
      <c r="X162" s="25"/>
    </row>
    <row r="163" spans="1:24" ht="15.75" hidden="1" customHeight="1">
      <c r="A163" s="22" t="s">
        <v>50</v>
      </c>
      <c r="B163" s="4">
        <v>2014</v>
      </c>
      <c r="C163" s="4" t="s">
        <v>51</v>
      </c>
      <c r="D163" s="23">
        <v>0.66666666699999999</v>
      </c>
      <c r="E163" s="23">
        <v>0.5</v>
      </c>
      <c r="F163" s="23">
        <v>0.4</v>
      </c>
      <c r="G163" s="23">
        <v>0.875</v>
      </c>
      <c r="H163" s="23">
        <v>0.70967741900000003</v>
      </c>
      <c r="I163" s="23">
        <v>1.3513999999999999</v>
      </c>
      <c r="J163" s="23">
        <v>5.61423922</v>
      </c>
      <c r="K163" s="23">
        <v>1.39</v>
      </c>
      <c r="M163" s="24">
        <f t="shared" ref="M163:T163" si="160">RANK(D163,D$147:D$164,FALSE)</f>
        <v>5</v>
      </c>
      <c r="N163" s="24">
        <f t="shared" si="160"/>
        <v>5</v>
      </c>
      <c r="O163" s="24">
        <f t="shared" si="160"/>
        <v>6</v>
      </c>
      <c r="P163" s="24">
        <f t="shared" si="160"/>
        <v>3</v>
      </c>
      <c r="Q163" s="24">
        <f t="shared" si="160"/>
        <v>5</v>
      </c>
      <c r="R163" s="24">
        <f t="shared" si="160"/>
        <v>2</v>
      </c>
      <c r="S163" s="24">
        <f t="shared" si="160"/>
        <v>1</v>
      </c>
      <c r="T163" s="24">
        <f t="shared" si="160"/>
        <v>18</v>
      </c>
      <c r="X163" s="25"/>
    </row>
    <row r="164" spans="1:24" ht="15.75" hidden="1" customHeight="1">
      <c r="A164" s="26" t="s">
        <v>53</v>
      </c>
      <c r="B164" s="27">
        <v>2014</v>
      </c>
      <c r="C164" s="27" t="s">
        <v>54</v>
      </c>
      <c r="D164" s="28">
        <v>0.4375</v>
      </c>
      <c r="E164" s="28">
        <v>0.16666666699999999</v>
      </c>
      <c r="F164" s="28">
        <v>0.2</v>
      </c>
      <c r="G164" s="28">
        <v>0.71428571399999996</v>
      </c>
      <c r="H164" s="28">
        <v>0.45161290300000001</v>
      </c>
      <c r="I164" s="28">
        <v>-1.3806</v>
      </c>
      <c r="J164" s="28">
        <v>1.1152371299999999</v>
      </c>
      <c r="K164" s="28">
        <v>6.14</v>
      </c>
      <c r="L164" s="29"/>
      <c r="M164" s="30">
        <f t="shared" ref="M164:T164" si="161">RANK(D164,D$147:D$164,FALSE)</f>
        <v>12</v>
      </c>
      <c r="N164" s="30">
        <f t="shared" si="161"/>
        <v>16</v>
      </c>
      <c r="O164" s="30">
        <f t="shared" si="161"/>
        <v>17</v>
      </c>
      <c r="P164" s="30">
        <f t="shared" si="161"/>
        <v>7</v>
      </c>
      <c r="Q164" s="30">
        <f t="shared" si="161"/>
        <v>13</v>
      </c>
      <c r="R164" s="30">
        <f t="shared" si="161"/>
        <v>18</v>
      </c>
      <c r="S164" s="30">
        <f t="shared" si="161"/>
        <v>18</v>
      </c>
      <c r="T164" s="30">
        <f t="shared" si="161"/>
        <v>4</v>
      </c>
      <c r="U164" s="29"/>
      <c r="V164" s="29"/>
      <c r="W164" s="29"/>
      <c r="X164" s="31"/>
    </row>
    <row r="165" spans="1:24" ht="15.75" customHeight="1">
      <c r="A165" s="16" t="s">
        <v>15</v>
      </c>
      <c r="B165" s="17">
        <v>2015</v>
      </c>
      <c r="C165" s="17" t="s">
        <v>16</v>
      </c>
      <c r="D165" s="18">
        <v>0.5</v>
      </c>
      <c r="E165" s="18">
        <v>0.4</v>
      </c>
      <c r="F165" s="18">
        <v>0.25</v>
      </c>
      <c r="G165" s="18">
        <v>0.71</v>
      </c>
      <c r="H165" s="18">
        <v>0.55000000000000004</v>
      </c>
      <c r="I165" s="18">
        <v>-0.58689999999999998</v>
      </c>
      <c r="J165" s="18">
        <v>2.4380000540000002</v>
      </c>
      <c r="K165" s="18">
        <v>2.74</v>
      </c>
      <c r="L165" s="19"/>
      <c r="M165" s="20">
        <f t="shared" ref="M165:T165" si="162">RANK(D165,D$165:D$182,FALSE)</f>
        <v>10</v>
      </c>
      <c r="N165" s="20">
        <f t="shared" si="162"/>
        <v>12</v>
      </c>
      <c r="O165" s="20">
        <f t="shared" si="162"/>
        <v>16</v>
      </c>
      <c r="P165" s="20">
        <f t="shared" si="162"/>
        <v>9</v>
      </c>
      <c r="Q165" s="20">
        <f t="shared" si="162"/>
        <v>10</v>
      </c>
      <c r="R165" s="20">
        <f t="shared" si="162"/>
        <v>9</v>
      </c>
      <c r="S165" s="20">
        <f t="shared" si="162"/>
        <v>14</v>
      </c>
      <c r="T165" s="20">
        <f t="shared" si="162"/>
        <v>13</v>
      </c>
      <c r="U165" s="19"/>
      <c r="V165" s="19"/>
      <c r="W165" s="19"/>
      <c r="X165" s="21"/>
    </row>
    <row r="166" spans="1:24" ht="15.75" hidden="1" customHeight="1">
      <c r="A166" s="22" t="s">
        <v>19</v>
      </c>
      <c r="B166" s="4">
        <v>2015</v>
      </c>
      <c r="C166" s="4" t="s">
        <v>20</v>
      </c>
      <c r="D166" s="23">
        <v>0.42</v>
      </c>
      <c r="E166" s="23">
        <v>0</v>
      </c>
      <c r="F166" s="23">
        <v>0.4</v>
      </c>
      <c r="G166" s="23">
        <v>0.5</v>
      </c>
      <c r="H166" s="23">
        <v>0.41</v>
      </c>
      <c r="I166" s="23">
        <v>-0.68340000000000001</v>
      </c>
      <c r="J166" s="23">
        <v>2.5614255109999999</v>
      </c>
      <c r="K166" s="23">
        <v>13.75</v>
      </c>
      <c r="M166" s="24">
        <f t="shared" ref="M166:T166" si="163">RANK(D166,D$165:D$182,FALSE)</f>
        <v>13</v>
      </c>
      <c r="N166" s="24">
        <f t="shared" si="163"/>
        <v>17</v>
      </c>
      <c r="O166" s="24">
        <f t="shared" si="163"/>
        <v>6</v>
      </c>
      <c r="P166" s="24">
        <f t="shared" si="163"/>
        <v>11</v>
      </c>
      <c r="Q166" s="24">
        <f t="shared" si="163"/>
        <v>14</v>
      </c>
      <c r="R166" s="24">
        <f t="shared" si="163"/>
        <v>12</v>
      </c>
      <c r="S166" s="24">
        <f t="shared" si="163"/>
        <v>13</v>
      </c>
      <c r="T166" s="24">
        <f t="shared" si="163"/>
        <v>1</v>
      </c>
      <c r="X166" s="25"/>
    </row>
    <row r="167" spans="1:24" ht="15.75" hidden="1" customHeight="1">
      <c r="A167" s="22" t="s">
        <v>21</v>
      </c>
      <c r="B167" s="4">
        <v>2015</v>
      </c>
      <c r="C167" s="4" t="s">
        <v>22</v>
      </c>
      <c r="D167" s="23">
        <v>0.63</v>
      </c>
      <c r="E167" s="23">
        <v>0.67</v>
      </c>
      <c r="F167" s="23">
        <v>0.4</v>
      </c>
      <c r="G167" s="23">
        <v>0.88</v>
      </c>
      <c r="H167" s="23">
        <v>0.72</v>
      </c>
      <c r="I167" s="23">
        <v>-0.43269999999999997</v>
      </c>
      <c r="J167" s="23">
        <v>3.3804923869999999</v>
      </c>
      <c r="K167" s="23">
        <v>1.97</v>
      </c>
      <c r="M167" s="24">
        <f t="shared" ref="M167:T167" si="164">RANK(D167,D$165:D$182,FALSE)</f>
        <v>7</v>
      </c>
      <c r="N167" s="24">
        <f t="shared" si="164"/>
        <v>1</v>
      </c>
      <c r="O167" s="24">
        <f t="shared" si="164"/>
        <v>6</v>
      </c>
      <c r="P167" s="24">
        <f t="shared" si="164"/>
        <v>1</v>
      </c>
      <c r="Q167" s="24">
        <f t="shared" si="164"/>
        <v>5</v>
      </c>
      <c r="R167" s="24">
        <f t="shared" si="164"/>
        <v>6</v>
      </c>
      <c r="S167" s="24">
        <f t="shared" si="164"/>
        <v>5</v>
      </c>
      <c r="T167" s="24">
        <f t="shared" si="164"/>
        <v>16</v>
      </c>
      <c r="X167" s="25"/>
    </row>
    <row r="168" spans="1:24" ht="15.75" customHeight="1">
      <c r="A168" s="22" t="s">
        <v>24</v>
      </c>
      <c r="B168" s="4">
        <v>2015</v>
      </c>
      <c r="C168" s="4" t="s">
        <v>25</v>
      </c>
      <c r="D168" s="23">
        <v>0.31</v>
      </c>
      <c r="E168" s="23">
        <v>0.67</v>
      </c>
      <c r="F168" s="23">
        <v>0.5</v>
      </c>
      <c r="G168" s="23">
        <v>0.75</v>
      </c>
      <c r="H168" s="23">
        <v>0.55000000000000004</v>
      </c>
      <c r="I168" s="23">
        <v>1.2587999999999999</v>
      </c>
      <c r="J168" s="23">
        <v>5.0324128249999998</v>
      </c>
      <c r="K168" s="23">
        <v>4.29</v>
      </c>
      <c r="M168" s="24">
        <f t="shared" ref="M168:T168" si="165">RANK(D168,D$165:D$182,FALSE)</f>
        <v>14</v>
      </c>
      <c r="N168" s="24">
        <f t="shared" si="165"/>
        <v>1</v>
      </c>
      <c r="O168" s="24">
        <f t="shared" si="165"/>
        <v>4</v>
      </c>
      <c r="P168" s="24">
        <f t="shared" si="165"/>
        <v>6</v>
      </c>
      <c r="Q168" s="24">
        <f t="shared" si="165"/>
        <v>10</v>
      </c>
      <c r="R168" s="24">
        <f t="shared" si="165"/>
        <v>2</v>
      </c>
      <c r="S168" s="24">
        <f t="shared" si="165"/>
        <v>3</v>
      </c>
      <c r="T168" s="24">
        <f t="shared" si="165"/>
        <v>8</v>
      </c>
      <c r="X168" s="25"/>
    </row>
    <row r="169" spans="1:24" ht="15.75" hidden="1" customHeight="1">
      <c r="A169" s="22" t="s">
        <v>26</v>
      </c>
      <c r="B169" s="4">
        <v>2015</v>
      </c>
      <c r="C169" s="4" t="s">
        <v>27</v>
      </c>
      <c r="D169" s="23">
        <v>0.67</v>
      </c>
      <c r="E169" s="23">
        <v>0.67</v>
      </c>
      <c r="F169" s="23">
        <v>0.75</v>
      </c>
      <c r="G169" s="23">
        <v>0.75</v>
      </c>
      <c r="H169" s="23">
        <v>0.77</v>
      </c>
      <c r="I169" s="23">
        <v>-0.29260000000000003</v>
      </c>
      <c r="J169" s="23">
        <v>2.6909090880000002</v>
      </c>
      <c r="K169" s="23">
        <v>3</v>
      </c>
      <c r="M169" s="24">
        <f t="shared" ref="M169:T169" si="166">RANK(D169,D$165:D$182,FALSE)</f>
        <v>5</v>
      </c>
      <c r="N169" s="24">
        <f t="shared" si="166"/>
        <v>1</v>
      </c>
      <c r="O169" s="24">
        <f t="shared" si="166"/>
        <v>1</v>
      </c>
      <c r="P169" s="24">
        <f t="shared" si="166"/>
        <v>6</v>
      </c>
      <c r="Q169" s="24">
        <f t="shared" si="166"/>
        <v>3</v>
      </c>
      <c r="R169" s="24">
        <f t="shared" si="166"/>
        <v>4</v>
      </c>
      <c r="S169" s="24">
        <f t="shared" si="166"/>
        <v>10</v>
      </c>
      <c r="T169" s="24">
        <f t="shared" si="166"/>
        <v>11</v>
      </c>
      <c r="X169" s="25"/>
    </row>
    <row r="170" spans="1:24" ht="15.75" hidden="1" customHeight="1">
      <c r="A170" s="22" t="s">
        <v>28</v>
      </c>
      <c r="B170" s="4">
        <v>2015</v>
      </c>
      <c r="C170" s="4" t="s">
        <v>29</v>
      </c>
      <c r="D170" s="23">
        <v>0.86</v>
      </c>
      <c r="E170" s="23">
        <v>0.2</v>
      </c>
      <c r="F170" s="23">
        <v>0.4</v>
      </c>
      <c r="G170" s="23">
        <v>0.71</v>
      </c>
      <c r="H170" s="23">
        <v>0.71</v>
      </c>
      <c r="I170" s="23">
        <v>0.70730000000000004</v>
      </c>
      <c r="J170" s="23">
        <v>5.0770333259999996</v>
      </c>
      <c r="K170" s="23">
        <v>1.82</v>
      </c>
      <c r="M170" s="24">
        <f t="shared" ref="M170:T170" si="167">RANK(D170,D$165:D$182,FALSE)</f>
        <v>1</v>
      </c>
      <c r="N170" s="24">
        <f t="shared" si="167"/>
        <v>15</v>
      </c>
      <c r="O170" s="24">
        <f t="shared" si="167"/>
        <v>6</v>
      </c>
      <c r="P170" s="24">
        <f t="shared" si="167"/>
        <v>9</v>
      </c>
      <c r="Q170" s="24">
        <f t="shared" si="167"/>
        <v>6</v>
      </c>
      <c r="R170" s="24">
        <f t="shared" si="167"/>
        <v>3</v>
      </c>
      <c r="S170" s="24">
        <f t="shared" si="167"/>
        <v>2</v>
      </c>
      <c r="T170" s="24">
        <f t="shared" si="167"/>
        <v>17</v>
      </c>
      <c r="X170" s="25"/>
    </row>
    <row r="171" spans="1:24" ht="15.75" hidden="1" customHeight="1">
      <c r="A171" s="22" t="s">
        <v>30</v>
      </c>
      <c r="B171" s="4">
        <v>2015</v>
      </c>
      <c r="C171" s="4" t="s">
        <v>31</v>
      </c>
      <c r="D171" s="23">
        <v>0.25</v>
      </c>
      <c r="E171" s="23">
        <v>0.33</v>
      </c>
      <c r="F171" s="23">
        <v>0.4</v>
      </c>
      <c r="G171" s="23">
        <v>0.14000000000000001</v>
      </c>
      <c r="H171" s="23">
        <v>0.28999999999999998</v>
      </c>
      <c r="I171" s="23">
        <v>-0.76959999999999995</v>
      </c>
      <c r="J171" s="23">
        <v>2.5913110810000002</v>
      </c>
      <c r="K171" s="23">
        <v>2.81</v>
      </c>
      <c r="M171" s="24">
        <f t="shared" ref="M171:T171" si="168">RANK(D171,D$165:D$182,FALSE)</f>
        <v>15</v>
      </c>
      <c r="N171" s="24">
        <f t="shared" si="168"/>
        <v>14</v>
      </c>
      <c r="O171" s="24">
        <f t="shared" si="168"/>
        <v>6</v>
      </c>
      <c r="P171" s="24">
        <f t="shared" si="168"/>
        <v>16</v>
      </c>
      <c r="Q171" s="24">
        <f t="shared" si="168"/>
        <v>16</v>
      </c>
      <c r="R171" s="24">
        <f t="shared" si="168"/>
        <v>15</v>
      </c>
      <c r="S171" s="24">
        <f t="shared" si="168"/>
        <v>12</v>
      </c>
      <c r="T171" s="24">
        <f t="shared" si="168"/>
        <v>12</v>
      </c>
      <c r="X171" s="25"/>
    </row>
    <row r="172" spans="1:24" ht="15.75" hidden="1" customHeight="1">
      <c r="A172" s="22" t="s">
        <v>32</v>
      </c>
      <c r="B172" s="4">
        <v>2015</v>
      </c>
      <c r="C172" s="4" t="s">
        <v>33</v>
      </c>
      <c r="D172" s="23">
        <v>0.81</v>
      </c>
      <c r="E172" s="23">
        <v>0.6</v>
      </c>
      <c r="F172" s="23">
        <v>0.75</v>
      </c>
      <c r="G172" s="23">
        <v>0.86</v>
      </c>
      <c r="H172" s="23">
        <v>0.86</v>
      </c>
      <c r="I172" s="23">
        <v>-0.65400000000000003</v>
      </c>
      <c r="J172" s="23">
        <v>2.1052632330000001</v>
      </c>
      <c r="K172" s="23">
        <v>9.65</v>
      </c>
      <c r="M172" s="24">
        <f t="shared" ref="M172:T172" si="169">RANK(D172,D$165:D$182,FALSE)</f>
        <v>2</v>
      </c>
      <c r="N172" s="24">
        <f t="shared" si="169"/>
        <v>4</v>
      </c>
      <c r="O172" s="24">
        <f t="shared" si="169"/>
        <v>1</v>
      </c>
      <c r="P172" s="24">
        <f t="shared" si="169"/>
        <v>5</v>
      </c>
      <c r="Q172" s="24">
        <f t="shared" si="169"/>
        <v>1</v>
      </c>
      <c r="R172" s="24">
        <f t="shared" si="169"/>
        <v>11</v>
      </c>
      <c r="S172" s="24">
        <f t="shared" si="169"/>
        <v>15</v>
      </c>
      <c r="T172" s="24">
        <f t="shared" si="169"/>
        <v>2</v>
      </c>
      <c r="X172" s="25"/>
    </row>
    <row r="173" spans="1:24" ht="15.75" hidden="1" customHeight="1">
      <c r="A173" s="22" t="s">
        <v>34</v>
      </c>
      <c r="B173" s="4">
        <v>2015</v>
      </c>
      <c r="C173" s="4" t="s">
        <v>35</v>
      </c>
      <c r="D173" s="23">
        <v>0.53</v>
      </c>
      <c r="E173" s="23">
        <v>0.5</v>
      </c>
      <c r="F173" s="23">
        <v>0.5</v>
      </c>
      <c r="G173" s="23">
        <v>0.5</v>
      </c>
      <c r="H173" s="23">
        <v>0.56999999999999995</v>
      </c>
      <c r="I173" s="23">
        <v>-0.71120000000000005</v>
      </c>
      <c r="J173" s="23">
        <v>2.9817047909999999</v>
      </c>
      <c r="K173" s="23">
        <v>2.1800000000000002</v>
      </c>
      <c r="M173" s="24">
        <f t="shared" ref="M173:T173" si="170">RANK(D173,D$165:D$182,FALSE)</f>
        <v>9</v>
      </c>
      <c r="N173" s="24">
        <f t="shared" si="170"/>
        <v>6</v>
      </c>
      <c r="O173" s="24">
        <f t="shared" si="170"/>
        <v>4</v>
      </c>
      <c r="P173" s="24">
        <f t="shared" si="170"/>
        <v>11</v>
      </c>
      <c r="Q173" s="24">
        <f t="shared" si="170"/>
        <v>9</v>
      </c>
      <c r="R173" s="24">
        <f t="shared" si="170"/>
        <v>13</v>
      </c>
      <c r="S173" s="24">
        <f t="shared" si="170"/>
        <v>8</v>
      </c>
      <c r="T173" s="24">
        <f t="shared" si="170"/>
        <v>15</v>
      </c>
      <c r="X173" s="25"/>
    </row>
    <row r="174" spans="1:24" ht="15.75" hidden="1" customHeight="1">
      <c r="A174" s="22" t="s">
        <v>36</v>
      </c>
      <c r="B174" s="4">
        <v>2015</v>
      </c>
      <c r="C174" s="4" t="s">
        <v>37</v>
      </c>
      <c r="D174" s="23">
        <v>0.6</v>
      </c>
      <c r="E174" s="23">
        <v>0.5</v>
      </c>
      <c r="F174" s="23">
        <v>0.4</v>
      </c>
      <c r="G174" s="23">
        <v>0.5</v>
      </c>
      <c r="H174" s="23">
        <v>0.57999999999999996</v>
      </c>
      <c r="I174" s="23">
        <v>-0.56689999999999996</v>
      </c>
      <c r="J174" s="23">
        <v>3.3415355459999998</v>
      </c>
      <c r="K174" s="23">
        <v>4.74</v>
      </c>
      <c r="M174" s="24">
        <f t="shared" ref="M174:T174" si="171">RANK(D174,D$165:D$182,FALSE)</f>
        <v>8</v>
      </c>
      <c r="N174" s="24">
        <f t="shared" si="171"/>
        <v>6</v>
      </c>
      <c r="O174" s="24">
        <f t="shared" si="171"/>
        <v>6</v>
      </c>
      <c r="P174" s="24">
        <f t="shared" si="171"/>
        <v>11</v>
      </c>
      <c r="Q174" s="24">
        <f t="shared" si="171"/>
        <v>8</v>
      </c>
      <c r="R174" s="24">
        <f t="shared" si="171"/>
        <v>8</v>
      </c>
      <c r="S174" s="24">
        <f t="shared" si="171"/>
        <v>6</v>
      </c>
      <c r="T174" s="24">
        <f t="shared" si="171"/>
        <v>6</v>
      </c>
      <c r="X174" s="25"/>
    </row>
    <row r="175" spans="1:24" ht="15.75" customHeight="1">
      <c r="A175" s="22" t="s">
        <v>38</v>
      </c>
      <c r="B175" s="4">
        <v>2015</v>
      </c>
      <c r="C175" s="4" t="s">
        <v>39</v>
      </c>
      <c r="D175" s="23">
        <v>0.75</v>
      </c>
      <c r="E175" s="23">
        <v>0.6</v>
      </c>
      <c r="F175" s="23">
        <v>0.6</v>
      </c>
      <c r="G175" s="23">
        <v>0.88</v>
      </c>
      <c r="H175" s="23">
        <v>0.81</v>
      </c>
      <c r="I175" s="23">
        <v>-0.74209999999999998</v>
      </c>
      <c r="J175" s="23">
        <v>3.174230562</v>
      </c>
      <c r="K175" s="23">
        <v>3.3</v>
      </c>
      <c r="M175" s="24">
        <f t="shared" ref="M175:T175" si="172">RANK(D175,D$165:D$182,FALSE)</f>
        <v>3</v>
      </c>
      <c r="N175" s="24">
        <f t="shared" si="172"/>
        <v>4</v>
      </c>
      <c r="O175" s="24">
        <f t="shared" si="172"/>
        <v>3</v>
      </c>
      <c r="P175" s="24">
        <f t="shared" si="172"/>
        <v>1</v>
      </c>
      <c r="Q175" s="24">
        <f t="shared" si="172"/>
        <v>2</v>
      </c>
      <c r="R175" s="24">
        <f t="shared" si="172"/>
        <v>14</v>
      </c>
      <c r="S175" s="24">
        <f t="shared" si="172"/>
        <v>7</v>
      </c>
      <c r="T175" s="24">
        <f t="shared" si="172"/>
        <v>10</v>
      </c>
      <c r="X175" s="25"/>
    </row>
    <row r="176" spans="1:24" ht="15.75" hidden="1" customHeight="1">
      <c r="A176" s="22" t="s">
        <v>40</v>
      </c>
      <c r="B176" s="4">
        <v>2015</v>
      </c>
      <c r="C176" s="4" t="s">
        <v>41</v>
      </c>
      <c r="D176" s="23">
        <v>0.13</v>
      </c>
      <c r="E176" s="23">
        <v>0.5</v>
      </c>
      <c r="F176" s="23">
        <v>0.4</v>
      </c>
      <c r="G176" s="23">
        <v>0.38</v>
      </c>
      <c r="H176" s="23">
        <v>0.32</v>
      </c>
      <c r="I176" s="23">
        <v>-0.87429999999999997</v>
      </c>
      <c r="J176" s="23">
        <v>1.6786904810000001</v>
      </c>
      <c r="K176" s="23">
        <v>4.51</v>
      </c>
      <c r="M176" s="24">
        <f t="shared" ref="M176:T176" si="173">RANK(D176,D$165:D$182,FALSE)</f>
        <v>16</v>
      </c>
      <c r="N176" s="24">
        <f t="shared" si="173"/>
        <v>6</v>
      </c>
      <c r="O176" s="24">
        <f t="shared" si="173"/>
        <v>6</v>
      </c>
      <c r="P176" s="24">
        <f t="shared" si="173"/>
        <v>14</v>
      </c>
      <c r="Q176" s="24">
        <f t="shared" si="173"/>
        <v>15</v>
      </c>
      <c r="R176" s="24">
        <f t="shared" si="173"/>
        <v>16</v>
      </c>
      <c r="S176" s="24">
        <f t="shared" si="173"/>
        <v>17</v>
      </c>
      <c r="T176" s="24">
        <f t="shared" si="173"/>
        <v>7</v>
      </c>
      <c r="X176" s="25"/>
    </row>
    <row r="177" spans="1:24" ht="15.75" hidden="1" customHeight="1">
      <c r="A177" s="22" t="s">
        <v>42</v>
      </c>
      <c r="B177" s="4">
        <v>2015</v>
      </c>
      <c r="C177" s="4" t="s">
        <v>43</v>
      </c>
      <c r="D177" s="23">
        <v>0.47</v>
      </c>
      <c r="E177" s="23">
        <v>0.4</v>
      </c>
      <c r="F177" s="23">
        <v>0.4</v>
      </c>
      <c r="G177" s="23">
        <v>0.33</v>
      </c>
      <c r="H177" s="23">
        <v>0.48</v>
      </c>
      <c r="I177" s="23">
        <v>-0.34320000000000001</v>
      </c>
      <c r="J177" s="23">
        <v>2.6496941980000002</v>
      </c>
      <c r="K177" s="23">
        <v>6.25</v>
      </c>
      <c r="M177" s="24">
        <f t="shared" ref="M177:T177" si="174">RANK(D177,D$165:D$182,FALSE)</f>
        <v>11</v>
      </c>
      <c r="N177" s="24">
        <f t="shared" si="174"/>
        <v>12</v>
      </c>
      <c r="O177" s="24">
        <f t="shared" si="174"/>
        <v>6</v>
      </c>
      <c r="P177" s="24">
        <f t="shared" si="174"/>
        <v>15</v>
      </c>
      <c r="Q177" s="24">
        <f t="shared" si="174"/>
        <v>12</v>
      </c>
      <c r="R177" s="24">
        <f t="shared" si="174"/>
        <v>5</v>
      </c>
      <c r="S177" s="24">
        <f t="shared" si="174"/>
        <v>11</v>
      </c>
      <c r="T177" s="24">
        <f t="shared" si="174"/>
        <v>3</v>
      </c>
      <c r="X177" s="25"/>
    </row>
    <row r="178" spans="1:24" ht="15.75" hidden="1" customHeight="1">
      <c r="A178" s="22" t="s">
        <v>44</v>
      </c>
      <c r="B178" s="4">
        <v>2015</v>
      </c>
      <c r="C178" s="4" t="s">
        <v>45</v>
      </c>
      <c r="D178" s="23">
        <v>0.73</v>
      </c>
      <c r="E178" s="23">
        <v>0.5</v>
      </c>
      <c r="F178" s="23">
        <v>0.4</v>
      </c>
      <c r="G178" s="23">
        <v>0.88</v>
      </c>
      <c r="H178" s="23">
        <v>0.74</v>
      </c>
      <c r="I178" s="23">
        <v>-0.59699999999999998</v>
      </c>
      <c r="J178" s="23">
        <v>2.7991115689999999</v>
      </c>
      <c r="K178" s="23">
        <v>4.87</v>
      </c>
      <c r="M178" s="24">
        <f t="shared" ref="M178:T178" si="175">RANK(D178,D$165:D$182,FALSE)</f>
        <v>4</v>
      </c>
      <c r="N178" s="24">
        <f t="shared" si="175"/>
        <v>6</v>
      </c>
      <c r="O178" s="24">
        <f t="shared" si="175"/>
        <v>6</v>
      </c>
      <c r="P178" s="24">
        <f t="shared" si="175"/>
        <v>1</v>
      </c>
      <c r="Q178" s="24">
        <f t="shared" si="175"/>
        <v>4</v>
      </c>
      <c r="R178" s="24">
        <f t="shared" si="175"/>
        <v>10</v>
      </c>
      <c r="S178" s="24">
        <f t="shared" si="175"/>
        <v>9</v>
      </c>
      <c r="T178" s="24">
        <f t="shared" si="175"/>
        <v>5</v>
      </c>
      <c r="X178" s="25"/>
    </row>
    <row r="179" spans="1:24" ht="15.75" hidden="1" customHeight="1">
      <c r="A179" s="22" t="s">
        <v>46</v>
      </c>
      <c r="B179" s="4">
        <v>2015</v>
      </c>
      <c r="C179" s="4" t="s">
        <v>47</v>
      </c>
      <c r="D179" s="23">
        <v>0.1</v>
      </c>
      <c r="E179" s="23">
        <v>0</v>
      </c>
      <c r="F179" s="23">
        <v>0</v>
      </c>
      <c r="G179" s="23">
        <v>0</v>
      </c>
      <c r="H179" s="23">
        <v>0.04</v>
      </c>
      <c r="I179" s="23">
        <v>-0.94030000000000002</v>
      </c>
      <c r="J179" s="23">
        <v>1.951998959</v>
      </c>
      <c r="K179" s="23">
        <v>4.12</v>
      </c>
      <c r="M179" s="24">
        <f t="shared" ref="M179:T179" si="176">RANK(D179,D$165:D$182,FALSE)</f>
        <v>17</v>
      </c>
      <c r="N179" s="24">
        <f t="shared" si="176"/>
        <v>17</v>
      </c>
      <c r="O179" s="24">
        <f t="shared" si="176"/>
        <v>18</v>
      </c>
      <c r="P179" s="24">
        <f t="shared" si="176"/>
        <v>17</v>
      </c>
      <c r="Q179" s="24">
        <f t="shared" si="176"/>
        <v>18</v>
      </c>
      <c r="R179" s="24">
        <f t="shared" si="176"/>
        <v>17</v>
      </c>
      <c r="S179" s="24">
        <f t="shared" si="176"/>
        <v>16</v>
      </c>
      <c r="T179" s="24">
        <f t="shared" si="176"/>
        <v>9</v>
      </c>
      <c r="X179" s="25"/>
    </row>
    <row r="180" spans="1:24" ht="15.75" hidden="1" customHeight="1">
      <c r="A180" s="22" t="s">
        <v>48</v>
      </c>
      <c r="B180" s="4">
        <v>2015</v>
      </c>
      <c r="C180" s="4" t="s">
        <v>49</v>
      </c>
      <c r="D180" s="23">
        <v>0</v>
      </c>
      <c r="E180" s="23">
        <v>0.5</v>
      </c>
      <c r="F180" s="23">
        <v>0.4</v>
      </c>
      <c r="G180" s="23">
        <v>0</v>
      </c>
      <c r="H180" s="23">
        <v>0.19</v>
      </c>
      <c r="I180" s="23">
        <v>-0.43459999999999999</v>
      </c>
      <c r="J180" s="23">
        <v>3.4181479069999998</v>
      </c>
      <c r="K180" s="23">
        <v>2.62</v>
      </c>
      <c r="M180" s="24">
        <f t="shared" ref="M180:T180" si="177">RANK(D180,D$165:D$182,FALSE)</f>
        <v>18</v>
      </c>
      <c r="N180" s="24">
        <f t="shared" si="177"/>
        <v>6</v>
      </c>
      <c r="O180" s="24">
        <f t="shared" si="177"/>
        <v>6</v>
      </c>
      <c r="P180" s="24">
        <f t="shared" si="177"/>
        <v>17</v>
      </c>
      <c r="Q180" s="24">
        <f t="shared" si="177"/>
        <v>17</v>
      </c>
      <c r="R180" s="24">
        <f t="shared" si="177"/>
        <v>7</v>
      </c>
      <c r="S180" s="24">
        <f t="shared" si="177"/>
        <v>4</v>
      </c>
      <c r="T180" s="24">
        <f t="shared" si="177"/>
        <v>14</v>
      </c>
      <c r="X180" s="25"/>
    </row>
    <row r="181" spans="1:24" ht="15.75" hidden="1" customHeight="1">
      <c r="A181" s="22" t="s">
        <v>50</v>
      </c>
      <c r="B181" s="4">
        <v>2015</v>
      </c>
      <c r="C181" s="4" t="s">
        <v>51</v>
      </c>
      <c r="D181" s="23">
        <v>0.66666666699999999</v>
      </c>
      <c r="E181" s="23">
        <v>0.5</v>
      </c>
      <c r="F181" s="23">
        <v>0.4</v>
      </c>
      <c r="G181" s="23">
        <v>0.875</v>
      </c>
      <c r="H181" s="23">
        <v>0.70967741900000003</v>
      </c>
      <c r="I181" s="23">
        <v>1.2982</v>
      </c>
      <c r="J181" s="23">
        <v>5.6939561059999999</v>
      </c>
      <c r="K181" s="23">
        <v>1.23</v>
      </c>
      <c r="M181" s="24">
        <f t="shared" ref="M181:T181" si="178">RANK(D181,D$165:D$182,FALSE)</f>
        <v>6</v>
      </c>
      <c r="N181" s="24">
        <f t="shared" si="178"/>
        <v>6</v>
      </c>
      <c r="O181" s="24">
        <f t="shared" si="178"/>
        <v>6</v>
      </c>
      <c r="P181" s="24">
        <f t="shared" si="178"/>
        <v>4</v>
      </c>
      <c r="Q181" s="24">
        <f t="shared" si="178"/>
        <v>7</v>
      </c>
      <c r="R181" s="24">
        <f t="shared" si="178"/>
        <v>1</v>
      </c>
      <c r="S181" s="24">
        <f t="shared" si="178"/>
        <v>1</v>
      </c>
      <c r="T181" s="24">
        <f t="shared" si="178"/>
        <v>18</v>
      </c>
      <c r="X181" s="25"/>
    </row>
    <row r="182" spans="1:24" ht="15.75" hidden="1" customHeight="1">
      <c r="A182" s="26" t="s">
        <v>53</v>
      </c>
      <c r="B182" s="27">
        <v>2015</v>
      </c>
      <c r="C182" s="27" t="s">
        <v>54</v>
      </c>
      <c r="D182" s="28">
        <v>0.4375</v>
      </c>
      <c r="E182" s="28">
        <v>0.16666666699999999</v>
      </c>
      <c r="F182" s="28">
        <v>0.2</v>
      </c>
      <c r="G182" s="28">
        <v>0.71428571399999996</v>
      </c>
      <c r="H182" s="28">
        <v>0.45161290300000001</v>
      </c>
      <c r="I182" s="28">
        <v>-1.3283</v>
      </c>
      <c r="J182" s="28">
        <v>1.1276863930000001</v>
      </c>
      <c r="K182" s="28">
        <v>6.14</v>
      </c>
      <c r="L182" s="29"/>
      <c r="M182" s="30">
        <f t="shared" ref="M182:T182" si="179">RANK(D182,D$165:D$182,FALSE)</f>
        <v>12</v>
      </c>
      <c r="N182" s="30">
        <f t="shared" si="179"/>
        <v>16</v>
      </c>
      <c r="O182" s="30">
        <f t="shared" si="179"/>
        <v>17</v>
      </c>
      <c r="P182" s="30">
        <f t="shared" si="179"/>
        <v>8</v>
      </c>
      <c r="Q182" s="30">
        <f t="shared" si="179"/>
        <v>13</v>
      </c>
      <c r="R182" s="30">
        <f t="shared" si="179"/>
        <v>18</v>
      </c>
      <c r="S182" s="30">
        <f t="shared" si="179"/>
        <v>18</v>
      </c>
      <c r="T182" s="30">
        <f t="shared" si="179"/>
        <v>4</v>
      </c>
      <c r="U182" s="29"/>
      <c r="V182" s="29"/>
      <c r="W182" s="29"/>
      <c r="X182" s="31"/>
    </row>
    <row r="183" spans="1:24" ht="15.75" customHeight="1"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M183" s="24"/>
      <c r="N183" s="33"/>
      <c r="O183" s="33"/>
      <c r="P183" s="33"/>
      <c r="Q183" s="33"/>
      <c r="R183" s="33"/>
      <c r="S183" s="33"/>
      <c r="T183" s="33"/>
    </row>
    <row r="184" spans="1:24" ht="15.75" customHeight="1"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M184" s="13"/>
      <c r="N184" s="13"/>
      <c r="O184" s="13"/>
      <c r="P184" s="13"/>
      <c r="Q184" s="13"/>
      <c r="R184" s="13"/>
      <c r="S184" s="13"/>
      <c r="T184" s="13"/>
    </row>
    <row r="185" spans="1:24" ht="15.75" customHeight="1"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M185" s="13"/>
      <c r="N185" s="13"/>
      <c r="O185" s="13"/>
      <c r="P185" s="13"/>
      <c r="Q185" s="13"/>
      <c r="R185" s="13"/>
      <c r="S185" s="13"/>
      <c r="T185" s="13"/>
    </row>
    <row r="186" spans="1:24" ht="15.75" customHeight="1"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M186" s="13"/>
      <c r="N186" s="13"/>
      <c r="O186" s="13"/>
      <c r="P186" s="13"/>
      <c r="Q186" s="13"/>
      <c r="R186" s="13"/>
      <c r="S186" s="13"/>
      <c r="T186" s="13"/>
    </row>
    <row r="187" spans="1:24" ht="15.75" customHeight="1"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M187" s="13"/>
      <c r="N187" s="13"/>
      <c r="O187" s="13"/>
      <c r="P187" s="13"/>
      <c r="Q187" s="13"/>
      <c r="R187" s="13"/>
      <c r="S187" s="13"/>
      <c r="T187" s="13"/>
    </row>
    <row r="188" spans="1:24" ht="15.75" customHeight="1"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M188" s="13"/>
      <c r="N188" s="13"/>
      <c r="O188" s="13"/>
      <c r="P188" s="13"/>
      <c r="Q188" s="13"/>
      <c r="R188" s="13"/>
      <c r="S188" s="13"/>
      <c r="T188" s="13"/>
    </row>
    <row r="189" spans="1:24" ht="15.75" customHeight="1"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M189" s="13"/>
      <c r="N189" s="13"/>
      <c r="O189" s="13"/>
      <c r="P189" s="13"/>
      <c r="Q189" s="13"/>
      <c r="R189" s="13"/>
      <c r="S189" s="13"/>
      <c r="T189" s="13"/>
    </row>
    <row r="190" spans="1:24" ht="15.75" customHeight="1"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M190" s="13"/>
      <c r="N190" s="13"/>
      <c r="O190" s="13"/>
      <c r="P190" s="13"/>
      <c r="Q190" s="13"/>
      <c r="R190" s="13"/>
      <c r="S190" s="13"/>
      <c r="T190" s="13"/>
    </row>
    <row r="191" spans="1:24" ht="15.75" customHeight="1"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M191" s="13"/>
      <c r="N191" s="13"/>
      <c r="O191" s="13"/>
      <c r="P191" s="13"/>
      <c r="Q191" s="13"/>
      <c r="R191" s="13"/>
      <c r="S191" s="13"/>
      <c r="T191" s="13"/>
    </row>
    <row r="192" spans="1:24" ht="15.75" customHeight="1"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M192" s="13"/>
      <c r="N192" s="13"/>
      <c r="O192" s="13"/>
      <c r="P192" s="13"/>
      <c r="Q192" s="13"/>
      <c r="R192" s="13"/>
      <c r="S192" s="13"/>
      <c r="T192" s="13"/>
    </row>
    <row r="193" spans="2:20" ht="15.75" customHeight="1"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M193" s="13"/>
      <c r="N193" s="13"/>
      <c r="O193" s="13"/>
      <c r="P193" s="13"/>
      <c r="Q193" s="13"/>
      <c r="R193" s="13"/>
      <c r="S193" s="13"/>
      <c r="T193" s="13"/>
    </row>
    <row r="194" spans="2:20" ht="15.75" customHeight="1"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M194" s="13"/>
      <c r="N194" s="13"/>
      <c r="O194" s="13"/>
      <c r="P194" s="13"/>
      <c r="Q194" s="13"/>
      <c r="R194" s="13"/>
      <c r="S194" s="13"/>
      <c r="T194" s="13"/>
    </row>
    <row r="195" spans="2:20" ht="15.75" customHeight="1"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M195" s="13"/>
      <c r="N195" s="13"/>
      <c r="O195" s="13"/>
      <c r="P195" s="13"/>
      <c r="Q195" s="13"/>
      <c r="R195" s="13"/>
      <c r="S195" s="13"/>
      <c r="T195" s="13"/>
    </row>
    <row r="196" spans="2:20" ht="15.75" customHeight="1"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M196" s="13"/>
      <c r="N196" s="13"/>
      <c r="O196" s="13"/>
      <c r="P196" s="13"/>
      <c r="Q196" s="13"/>
      <c r="R196" s="13"/>
      <c r="S196" s="13"/>
      <c r="T196" s="13"/>
    </row>
    <row r="197" spans="2:20" ht="15.75" customHeight="1"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M197" s="13"/>
      <c r="N197" s="13"/>
      <c r="O197" s="13"/>
      <c r="P197" s="13"/>
      <c r="Q197" s="13"/>
      <c r="R197" s="13"/>
      <c r="S197" s="13"/>
      <c r="T197" s="13"/>
    </row>
    <row r="198" spans="2:20" ht="15.75" customHeight="1"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M198" s="13"/>
      <c r="N198" s="13"/>
      <c r="O198" s="13"/>
      <c r="P198" s="13"/>
      <c r="Q198" s="13"/>
      <c r="R198" s="13"/>
      <c r="S198" s="13"/>
      <c r="T198" s="13"/>
    </row>
    <row r="199" spans="2:20" ht="15.75" customHeight="1"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M199" s="13"/>
      <c r="N199" s="13"/>
      <c r="O199" s="13"/>
      <c r="P199" s="13"/>
      <c r="Q199" s="13"/>
      <c r="R199" s="13"/>
      <c r="S199" s="13"/>
      <c r="T199" s="13"/>
    </row>
    <row r="200" spans="2:20" ht="15.75" customHeight="1"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M200" s="13"/>
      <c r="N200" s="13"/>
      <c r="O200" s="13"/>
      <c r="P200" s="13"/>
      <c r="Q200" s="13"/>
      <c r="R200" s="13"/>
      <c r="S200" s="13"/>
      <c r="T200" s="13"/>
    </row>
    <row r="201" spans="2:20" ht="15.75" customHeight="1"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M201" s="13"/>
      <c r="N201" s="13"/>
      <c r="O201" s="13"/>
      <c r="P201" s="13"/>
      <c r="Q201" s="13"/>
      <c r="R201" s="13"/>
      <c r="S201" s="13"/>
      <c r="T201" s="13"/>
    </row>
    <row r="202" spans="2:20" ht="15.75" customHeight="1"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M202" s="13"/>
      <c r="N202" s="13"/>
      <c r="O202" s="13"/>
      <c r="P202" s="13"/>
      <c r="Q202" s="13"/>
      <c r="R202" s="13"/>
      <c r="S202" s="13"/>
      <c r="T202" s="13"/>
    </row>
    <row r="203" spans="2:20" ht="15.75" customHeight="1"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M203" s="13"/>
      <c r="N203" s="13"/>
      <c r="O203" s="13"/>
      <c r="P203" s="13"/>
      <c r="Q203" s="13"/>
      <c r="R203" s="13"/>
      <c r="S203" s="13"/>
      <c r="T203" s="13"/>
    </row>
    <row r="204" spans="2:20" ht="15.75" customHeight="1"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M204" s="13"/>
      <c r="N204" s="13"/>
      <c r="O204" s="13"/>
      <c r="P204" s="13"/>
      <c r="Q204" s="13"/>
      <c r="R204" s="13"/>
      <c r="S204" s="13"/>
      <c r="T204" s="13"/>
    </row>
    <row r="205" spans="2:20" ht="15.75" customHeight="1"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M205" s="13"/>
      <c r="N205" s="13"/>
      <c r="O205" s="13"/>
      <c r="P205" s="13"/>
      <c r="Q205" s="13"/>
      <c r="R205" s="13"/>
      <c r="S205" s="13"/>
      <c r="T205" s="13"/>
    </row>
    <row r="206" spans="2:20" ht="15.75" customHeight="1"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M206" s="13"/>
      <c r="N206" s="13"/>
      <c r="O206" s="13"/>
      <c r="P206" s="13"/>
      <c r="Q206" s="13"/>
      <c r="R206" s="13"/>
      <c r="S206" s="13"/>
      <c r="T206" s="13"/>
    </row>
    <row r="207" spans="2:20" ht="15.75" customHeight="1"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M207" s="13"/>
      <c r="N207" s="13"/>
      <c r="O207" s="13"/>
      <c r="P207" s="13"/>
      <c r="Q207" s="13"/>
      <c r="R207" s="13"/>
      <c r="S207" s="13"/>
      <c r="T207" s="13"/>
    </row>
    <row r="208" spans="2:20" ht="15.75" customHeight="1"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M208" s="13"/>
      <c r="N208" s="13"/>
      <c r="O208" s="13"/>
      <c r="P208" s="13"/>
      <c r="Q208" s="13"/>
      <c r="R208" s="13"/>
      <c r="S208" s="13"/>
      <c r="T208" s="13"/>
    </row>
    <row r="209" spans="2:20" ht="15.75" customHeight="1"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M209" s="13"/>
      <c r="N209" s="13"/>
      <c r="O209" s="13"/>
      <c r="P209" s="13"/>
      <c r="Q209" s="13"/>
      <c r="R209" s="13"/>
      <c r="S209" s="13"/>
      <c r="T209" s="13"/>
    </row>
    <row r="210" spans="2:20" ht="15.75" customHeight="1"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M210" s="13"/>
      <c r="N210" s="13"/>
      <c r="O210" s="13"/>
      <c r="P210" s="13"/>
      <c r="Q210" s="13"/>
      <c r="R210" s="13"/>
      <c r="S210" s="13"/>
      <c r="T210" s="13"/>
    </row>
    <row r="211" spans="2:20" ht="15.75" customHeight="1"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M211" s="13"/>
      <c r="N211" s="13"/>
      <c r="O211" s="13"/>
      <c r="P211" s="13"/>
      <c r="Q211" s="13"/>
      <c r="R211" s="13"/>
      <c r="S211" s="13"/>
      <c r="T211" s="13"/>
    </row>
    <row r="212" spans="2:20" ht="15.75" customHeight="1"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M212" s="13"/>
      <c r="N212" s="13"/>
      <c r="O212" s="13"/>
      <c r="P212" s="13"/>
      <c r="Q212" s="13"/>
      <c r="R212" s="13"/>
      <c r="S212" s="13"/>
      <c r="T212" s="13"/>
    </row>
    <row r="213" spans="2:20" ht="15.75" customHeight="1"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M213" s="13"/>
      <c r="N213" s="13"/>
      <c r="O213" s="13"/>
      <c r="P213" s="13"/>
      <c r="Q213" s="13"/>
      <c r="R213" s="13"/>
      <c r="S213" s="13"/>
      <c r="T213" s="13"/>
    </row>
    <row r="214" spans="2:20" ht="15.75" customHeight="1"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M214" s="13"/>
      <c r="N214" s="13"/>
      <c r="O214" s="13"/>
      <c r="P214" s="13"/>
      <c r="Q214" s="13"/>
      <c r="R214" s="13"/>
      <c r="S214" s="13"/>
      <c r="T214" s="13"/>
    </row>
    <row r="215" spans="2:20" ht="15.75" customHeight="1"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M215" s="13"/>
      <c r="N215" s="13"/>
      <c r="O215" s="13"/>
      <c r="P215" s="13"/>
      <c r="Q215" s="13"/>
      <c r="R215" s="13"/>
      <c r="S215" s="13"/>
      <c r="T215" s="13"/>
    </row>
    <row r="216" spans="2:20" ht="15.75" customHeight="1"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M216" s="13"/>
      <c r="N216" s="13"/>
      <c r="O216" s="13"/>
      <c r="P216" s="13"/>
      <c r="Q216" s="13"/>
      <c r="R216" s="13"/>
      <c r="S216" s="13"/>
      <c r="T216" s="13"/>
    </row>
    <row r="217" spans="2:20" ht="15.75" customHeight="1"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M217" s="13"/>
      <c r="N217" s="13"/>
      <c r="O217" s="13"/>
      <c r="P217" s="13"/>
      <c r="Q217" s="13"/>
      <c r="R217" s="13"/>
      <c r="S217" s="13"/>
      <c r="T217" s="13"/>
    </row>
    <row r="218" spans="2:20" ht="15.75" customHeight="1"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M218" s="13"/>
      <c r="N218" s="13"/>
      <c r="O218" s="13"/>
      <c r="P218" s="13"/>
      <c r="Q218" s="13"/>
      <c r="R218" s="13"/>
      <c r="S218" s="13"/>
      <c r="T218" s="13"/>
    </row>
    <row r="219" spans="2:20" ht="15.75" customHeight="1"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M219" s="13"/>
      <c r="N219" s="13"/>
      <c r="O219" s="13"/>
      <c r="P219" s="13"/>
      <c r="Q219" s="13"/>
      <c r="R219" s="13"/>
      <c r="S219" s="13"/>
      <c r="T219" s="13"/>
    </row>
    <row r="220" spans="2:20" ht="15.75" customHeight="1"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M220" s="13"/>
      <c r="N220" s="13"/>
      <c r="O220" s="13"/>
      <c r="P220" s="13"/>
      <c r="Q220" s="13"/>
      <c r="R220" s="13"/>
      <c r="S220" s="13"/>
      <c r="T220" s="13"/>
    </row>
    <row r="221" spans="2:20" ht="15.75" customHeight="1"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M221" s="13"/>
      <c r="N221" s="13"/>
      <c r="O221" s="13"/>
      <c r="P221" s="13"/>
      <c r="Q221" s="13"/>
      <c r="R221" s="13"/>
      <c r="S221" s="13"/>
      <c r="T221" s="13"/>
    </row>
    <row r="222" spans="2:20" ht="15.75" customHeight="1"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M222" s="13"/>
      <c r="N222" s="13"/>
      <c r="O222" s="13"/>
      <c r="P222" s="13"/>
      <c r="Q222" s="13"/>
      <c r="R222" s="13"/>
      <c r="S222" s="13"/>
      <c r="T222" s="13"/>
    </row>
    <row r="223" spans="2:20" ht="15.75" customHeight="1"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M223" s="13"/>
      <c r="N223" s="13"/>
      <c r="O223" s="13"/>
      <c r="P223" s="13"/>
      <c r="Q223" s="13"/>
      <c r="R223" s="13"/>
      <c r="S223" s="13"/>
      <c r="T223" s="13"/>
    </row>
    <row r="224" spans="2:20" ht="15.75" customHeight="1"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M224" s="13"/>
      <c r="N224" s="13"/>
      <c r="O224" s="13"/>
      <c r="P224" s="13"/>
      <c r="Q224" s="13"/>
      <c r="R224" s="13"/>
      <c r="S224" s="13"/>
      <c r="T224" s="13"/>
    </row>
    <row r="225" spans="2:20" ht="15.75" customHeight="1"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M225" s="13"/>
      <c r="N225" s="13"/>
      <c r="O225" s="13"/>
      <c r="P225" s="13"/>
      <c r="Q225" s="13"/>
      <c r="R225" s="13"/>
      <c r="S225" s="13"/>
      <c r="T225" s="13"/>
    </row>
    <row r="226" spans="2:20" ht="15.75" customHeight="1"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M226" s="13"/>
      <c r="N226" s="13"/>
      <c r="O226" s="13"/>
      <c r="P226" s="13"/>
      <c r="Q226" s="13"/>
      <c r="R226" s="13"/>
      <c r="S226" s="13"/>
      <c r="T226" s="13"/>
    </row>
    <row r="227" spans="2:20" ht="15.75" customHeight="1"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M227" s="13"/>
      <c r="N227" s="13"/>
      <c r="O227" s="13"/>
      <c r="P227" s="13"/>
      <c r="Q227" s="13"/>
      <c r="R227" s="13"/>
      <c r="S227" s="13"/>
      <c r="T227" s="13"/>
    </row>
    <row r="228" spans="2:20" ht="15.75" customHeight="1"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M228" s="13"/>
      <c r="N228" s="13"/>
      <c r="O228" s="13"/>
      <c r="P228" s="13"/>
      <c r="Q228" s="13"/>
      <c r="R228" s="13"/>
      <c r="S228" s="13"/>
      <c r="T228" s="13"/>
    </row>
    <row r="229" spans="2:20" ht="15.75" customHeight="1"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M229" s="13"/>
      <c r="N229" s="13"/>
      <c r="O229" s="13"/>
      <c r="P229" s="13"/>
      <c r="Q229" s="13"/>
      <c r="R229" s="13"/>
      <c r="S229" s="13"/>
      <c r="T229" s="13"/>
    </row>
    <row r="230" spans="2:20" ht="15.75" customHeight="1"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M230" s="13"/>
      <c r="N230" s="13"/>
      <c r="O230" s="13"/>
      <c r="P230" s="13"/>
      <c r="Q230" s="13"/>
      <c r="R230" s="13"/>
      <c r="S230" s="13"/>
      <c r="T230" s="13"/>
    </row>
    <row r="231" spans="2:20" ht="15.75" customHeight="1"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M231" s="13"/>
      <c r="N231" s="13"/>
      <c r="O231" s="13"/>
      <c r="P231" s="13"/>
      <c r="Q231" s="13"/>
      <c r="R231" s="13"/>
      <c r="S231" s="13"/>
      <c r="T231" s="13"/>
    </row>
    <row r="232" spans="2:20" ht="15.75" customHeight="1"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M232" s="13"/>
      <c r="N232" s="13"/>
      <c r="O232" s="13"/>
      <c r="P232" s="13"/>
      <c r="Q232" s="13"/>
      <c r="R232" s="13"/>
      <c r="S232" s="13"/>
      <c r="T232" s="13"/>
    </row>
    <row r="233" spans="2:20" ht="15.75" customHeight="1"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M233" s="13"/>
      <c r="N233" s="13"/>
      <c r="O233" s="13"/>
      <c r="P233" s="13"/>
      <c r="Q233" s="13"/>
      <c r="R233" s="13"/>
      <c r="S233" s="13"/>
      <c r="T233" s="13"/>
    </row>
    <row r="234" spans="2:20" ht="15.75" customHeight="1"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M234" s="13"/>
      <c r="N234" s="13"/>
      <c r="O234" s="13"/>
      <c r="P234" s="13"/>
      <c r="Q234" s="13"/>
      <c r="R234" s="13"/>
      <c r="S234" s="13"/>
      <c r="T234" s="13"/>
    </row>
    <row r="235" spans="2:20" ht="15.75" customHeight="1"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M235" s="13"/>
      <c r="N235" s="13"/>
      <c r="O235" s="13"/>
      <c r="P235" s="13"/>
      <c r="Q235" s="13"/>
      <c r="R235" s="13"/>
      <c r="S235" s="13"/>
      <c r="T235" s="13"/>
    </row>
    <row r="236" spans="2:20" ht="15.75" customHeight="1"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M236" s="13"/>
      <c r="N236" s="13"/>
      <c r="O236" s="13"/>
      <c r="P236" s="13"/>
      <c r="Q236" s="13"/>
      <c r="R236" s="13"/>
      <c r="S236" s="13"/>
      <c r="T236" s="13"/>
    </row>
    <row r="237" spans="2:20" ht="15.75" customHeight="1"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M237" s="13"/>
      <c r="N237" s="13"/>
      <c r="O237" s="13"/>
      <c r="P237" s="13"/>
      <c r="Q237" s="13"/>
      <c r="R237" s="13"/>
      <c r="S237" s="13"/>
      <c r="T237" s="13"/>
    </row>
    <row r="238" spans="2:20" ht="15.75" customHeight="1"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M238" s="13"/>
      <c r="N238" s="13"/>
      <c r="O238" s="13"/>
      <c r="P238" s="13"/>
      <c r="Q238" s="13"/>
      <c r="R238" s="13"/>
      <c r="S238" s="13"/>
      <c r="T238" s="13"/>
    </row>
    <row r="239" spans="2:20" ht="15.75" customHeight="1"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M239" s="13"/>
      <c r="N239" s="13"/>
      <c r="O239" s="13"/>
      <c r="P239" s="13"/>
      <c r="Q239" s="13"/>
      <c r="R239" s="13"/>
      <c r="S239" s="13"/>
      <c r="T239" s="13"/>
    </row>
    <row r="240" spans="2:20" ht="15.75" customHeight="1"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M240" s="13"/>
      <c r="N240" s="13"/>
      <c r="O240" s="13"/>
      <c r="P240" s="13"/>
      <c r="Q240" s="13"/>
      <c r="R240" s="13"/>
      <c r="S240" s="13"/>
      <c r="T240" s="13"/>
    </row>
    <row r="241" spans="2:20" ht="15.75" customHeight="1"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M241" s="13"/>
      <c r="N241" s="13"/>
      <c r="O241" s="13"/>
      <c r="P241" s="13"/>
      <c r="Q241" s="13"/>
      <c r="R241" s="13"/>
      <c r="S241" s="13"/>
      <c r="T241" s="13"/>
    </row>
    <row r="242" spans="2:20" ht="15.75" customHeight="1"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M242" s="13"/>
      <c r="N242" s="13"/>
      <c r="O242" s="13"/>
      <c r="P242" s="13"/>
      <c r="Q242" s="13"/>
      <c r="R242" s="13"/>
      <c r="S242" s="13"/>
      <c r="T242" s="13"/>
    </row>
    <row r="243" spans="2:20" ht="15.75" customHeight="1"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M243" s="13"/>
      <c r="N243" s="13"/>
      <c r="O243" s="13"/>
      <c r="P243" s="13"/>
      <c r="Q243" s="13"/>
      <c r="R243" s="13"/>
      <c r="S243" s="13"/>
      <c r="T243" s="13"/>
    </row>
    <row r="244" spans="2:20" ht="15.75" customHeight="1"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M244" s="13"/>
      <c r="N244" s="13"/>
      <c r="O244" s="13"/>
      <c r="P244" s="13"/>
      <c r="Q244" s="13"/>
      <c r="R244" s="13"/>
      <c r="S244" s="13"/>
      <c r="T244" s="13"/>
    </row>
    <row r="245" spans="2:20" ht="15.75" customHeight="1"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M245" s="13"/>
      <c r="N245" s="13"/>
      <c r="O245" s="13"/>
      <c r="P245" s="13"/>
      <c r="Q245" s="13"/>
      <c r="R245" s="13"/>
      <c r="S245" s="13"/>
      <c r="T245" s="13"/>
    </row>
    <row r="246" spans="2:20" ht="15.75" customHeight="1"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M246" s="13"/>
      <c r="N246" s="13"/>
      <c r="O246" s="13"/>
      <c r="P246" s="13"/>
      <c r="Q246" s="13"/>
      <c r="R246" s="13"/>
      <c r="S246" s="13"/>
      <c r="T246" s="13"/>
    </row>
    <row r="247" spans="2:20" ht="15.75" customHeight="1"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M247" s="13"/>
      <c r="N247" s="13"/>
      <c r="O247" s="13"/>
      <c r="P247" s="13"/>
      <c r="Q247" s="13"/>
      <c r="R247" s="13"/>
      <c r="S247" s="13"/>
      <c r="T247" s="13"/>
    </row>
    <row r="248" spans="2:20" ht="15.75" customHeight="1"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M248" s="13"/>
      <c r="N248" s="13"/>
      <c r="O248" s="13"/>
      <c r="P248" s="13"/>
      <c r="Q248" s="13"/>
      <c r="R248" s="13"/>
      <c r="S248" s="13"/>
      <c r="T248" s="13"/>
    </row>
    <row r="249" spans="2:20" ht="15.75" customHeight="1"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M249" s="13"/>
      <c r="N249" s="13"/>
      <c r="O249" s="13"/>
      <c r="P249" s="13"/>
      <c r="Q249" s="13"/>
      <c r="R249" s="13"/>
      <c r="S249" s="13"/>
      <c r="T249" s="13"/>
    </row>
    <row r="250" spans="2:20" ht="15.75" customHeight="1"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M250" s="13"/>
      <c r="N250" s="13"/>
      <c r="O250" s="13"/>
      <c r="P250" s="13"/>
      <c r="Q250" s="13"/>
      <c r="R250" s="13"/>
      <c r="S250" s="13"/>
      <c r="T250" s="13"/>
    </row>
    <row r="251" spans="2:20" ht="15.75" customHeight="1"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M251" s="13"/>
      <c r="N251" s="13"/>
      <c r="O251" s="13"/>
      <c r="P251" s="13"/>
      <c r="Q251" s="13"/>
      <c r="R251" s="13"/>
      <c r="S251" s="13"/>
      <c r="T251" s="13"/>
    </row>
    <row r="252" spans="2:20" ht="15.75" customHeight="1"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M252" s="13"/>
      <c r="N252" s="13"/>
      <c r="O252" s="13"/>
      <c r="P252" s="13"/>
      <c r="Q252" s="13"/>
      <c r="R252" s="13"/>
      <c r="S252" s="13"/>
      <c r="T252" s="13"/>
    </row>
    <row r="253" spans="2:20" ht="15.75" customHeight="1"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M253" s="13"/>
      <c r="N253" s="13"/>
      <c r="O253" s="13"/>
      <c r="P253" s="13"/>
      <c r="Q253" s="13"/>
      <c r="R253" s="13"/>
      <c r="S253" s="13"/>
      <c r="T253" s="13"/>
    </row>
    <row r="254" spans="2:20" ht="15.75" customHeight="1"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M254" s="13"/>
      <c r="N254" s="13"/>
      <c r="O254" s="13"/>
      <c r="P254" s="13"/>
      <c r="Q254" s="13"/>
      <c r="R254" s="13"/>
      <c r="S254" s="13"/>
      <c r="T254" s="13"/>
    </row>
    <row r="255" spans="2:20" ht="15.75" customHeight="1"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M255" s="13"/>
      <c r="N255" s="13"/>
      <c r="O255" s="13"/>
      <c r="P255" s="13"/>
      <c r="Q255" s="13"/>
      <c r="R255" s="13"/>
      <c r="S255" s="13"/>
      <c r="T255" s="13"/>
    </row>
    <row r="256" spans="2:20" ht="15.75" customHeight="1"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M256" s="13"/>
      <c r="N256" s="13"/>
      <c r="O256" s="13"/>
      <c r="P256" s="13"/>
      <c r="Q256" s="13"/>
      <c r="R256" s="13"/>
      <c r="S256" s="13"/>
      <c r="T256" s="13"/>
    </row>
    <row r="257" spans="2:20" ht="15.75" customHeight="1"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M257" s="13"/>
      <c r="N257" s="13"/>
      <c r="O257" s="13"/>
      <c r="P257" s="13"/>
      <c r="Q257" s="13"/>
      <c r="R257" s="13"/>
      <c r="S257" s="13"/>
      <c r="T257" s="13"/>
    </row>
    <row r="258" spans="2:20" ht="15.75" customHeight="1"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M258" s="13"/>
      <c r="N258" s="13"/>
      <c r="O258" s="13"/>
      <c r="P258" s="13"/>
      <c r="Q258" s="13"/>
      <c r="R258" s="13"/>
      <c r="S258" s="13"/>
      <c r="T258" s="13"/>
    </row>
    <row r="259" spans="2:20" ht="15.75" customHeight="1"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M259" s="13"/>
      <c r="N259" s="13"/>
      <c r="O259" s="13"/>
      <c r="P259" s="13"/>
      <c r="Q259" s="13"/>
      <c r="R259" s="13"/>
      <c r="S259" s="13"/>
      <c r="T259" s="13"/>
    </row>
    <row r="260" spans="2:20" ht="15.75" customHeight="1"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M260" s="13"/>
      <c r="N260" s="13"/>
      <c r="O260" s="13"/>
      <c r="P260" s="13"/>
      <c r="Q260" s="13"/>
      <c r="R260" s="13"/>
      <c r="S260" s="13"/>
      <c r="T260" s="13"/>
    </row>
    <row r="261" spans="2:20" ht="15.75" customHeight="1"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M261" s="13"/>
      <c r="N261" s="13"/>
      <c r="O261" s="13"/>
      <c r="P261" s="13"/>
      <c r="Q261" s="13"/>
      <c r="R261" s="13"/>
      <c r="S261" s="13"/>
      <c r="T261" s="13"/>
    </row>
    <row r="262" spans="2:20" ht="15.75" customHeight="1"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M262" s="13"/>
      <c r="N262" s="13"/>
      <c r="O262" s="13"/>
      <c r="P262" s="13"/>
      <c r="Q262" s="13"/>
      <c r="R262" s="13"/>
      <c r="S262" s="13"/>
      <c r="T262" s="13"/>
    </row>
    <row r="263" spans="2:20" ht="15.75" customHeight="1"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M263" s="13"/>
      <c r="N263" s="13"/>
      <c r="O263" s="13"/>
      <c r="P263" s="13"/>
      <c r="Q263" s="13"/>
      <c r="R263" s="13"/>
      <c r="S263" s="13"/>
      <c r="T263" s="13"/>
    </row>
    <row r="264" spans="2:20" ht="15.75" customHeight="1"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M264" s="13"/>
      <c r="N264" s="13"/>
      <c r="O264" s="13"/>
      <c r="P264" s="13"/>
      <c r="Q264" s="13"/>
      <c r="R264" s="13"/>
      <c r="S264" s="13"/>
      <c r="T264" s="13"/>
    </row>
    <row r="265" spans="2:20" ht="15.75" customHeight="1"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M265" s="13"/>
      <c r="N265" s="13"/>
      <c r="O265" s="13"/>
      <c r="P265" s="13"/>
      <c r="Q265" s="13"/>
      <c r="R265" s="13"/>
      <c r="S265" s="13"/>
      <c r="T265" s="13"/>
    </row>
    <row r="266" spans="2:20" ht="15.75" customHeight="1"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M266" s="13"/>
      <c r="N266" s="13"/>
      <c r="O266" s="13"/>
      <c r="P266" s="13"/>
      <c r="Q266" s="13"/>
      <c r="R266" s="13"/>
      <c r="S266" s="13"/>
      <c r="T266" s="13"/>
    </row>
    <row r="267" spans="2:20" ht="15.75" customHeight="1"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M267" s="13"/>
      <c r="N267" s="13"/>
      <c r="O267" s="13"/>
      <c r="P267" s="13"/>
      <c r="Q267" s="13"/>
      <c r="R267" s="13"/>
      <c r="S267" s="13"/>
      <c r="T267" s="13"/>
    </row>
    <row r="268" spans="2:20" ht="15.75" customHeight="1"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M268" s="13"/>
      <c r="N268" s="13"/>
      <c r="O268" s="13"/>
      <c r="P268" s="13"/>
      <c r="Q268" s="13"/>
      <c r="R268" s="13"/>
      <c r="S268" s="13"/>
      <c r="T268" s="13"/>
    </row>
    <row r="269" spans="2:20" ht="15.75" customHeight="1"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M269" s="13"/>
      <c r="N269" s="13"/>
      <c r="O269" s="13"/>
      <c r="P269" s="13"/>
      <c r="Q269" s="13"/>
      <c r="R269" s="13"/>
      <c r="S269" s="13"/>
      <c r="T269" s="13"/>
    </row>
    <row r="270" spans="2:20" ht="15.75" customHeight="1"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M270" s="13"/>
      <c r="N270" s="13"/>
      <c r="O270" s="13"/>
      <c r="P270" s="13"/>
      <c r="Q270" s="13"/>
      <c r="R270" s="13"/>
      <c r="S270" s="13"/>
      <c r="T270" s="13"/>
    </row>
    <row r="271" spans="2:20" ht="15.75" customHeight="1"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M271" s="13"/>
      <c r="N271" s="13"/>
      <c r="O271" s="13"/>
      <c r="P271" s="13"/>
      <c r="Q271" s="13"/>
      <c r="R271" s="13"/>
      <c r="S271" s="13"/>
      <c r="T271" s="13"/>
    </row>
    <row r="272" spans="2:20" ht="15.75" customHeight="1"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M272" s="13"/>
      <c r="N272" s="13"/>
      <c r="O272" s="13"/>
      <c r="P272" s="13"/>
      <c r="Q272" s="13"/>
      <c r="R272" s="13"/>
      <c r="S272" s="13"/>
      <c r="T272" s="13"/>
    </row>
    <row r="273" spans="2:20" ht="15.75" customHeight="1"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M273" s="13"/>
      <c r="N273" s="13"/>
      <c r="O273" s="13"/>
      <c r="P273" s="13"/>
      <c r="Q273" s="13"/>
      <c r="R273" s="13"/>
      <c r="S273" s="13"/>
      <c r="T273" s="13"/>
    </row>
    <row r="274" spans="2:20" ht="15.75" customHeight="1"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M274" s="13"/>
      <c r="N274" s="13"/>
      <c r="O274" s="13"/>
      <c r="P274" s="13"/>
      <c r="Q274" s="13"/>
      <c r="R274" s="13"/>
      <c r="S274" s="13"/>
      <c r="T274" s="13"/>
    </row>
    <row r="275" spans="2:20" ht="15.75" customHeight="1"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M275" s="13"/>
      <c r="N275" s="13"/>
      <c r="O275" s="13"/>
      <c r="P275" s="13"/>
      <c r="Q275" s="13"/>
      <c r="R275" s="13"/>
      <c r="S275" s="13"/>
      <c r="T275" s="13"/>
    </row>
    <row r="276" spans="2:20" ht="15.75" customHeight="1"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M276" s="13"/>
      <c r="N276" s="13"/>
      <c r="O276" s="13"/>
      <c r="P276" s="13"/>
      <c r="Q276" s="13"/>
      <c r="R276" s="13"/>
      <c r="S276" s="13"/>
      <c r="T276" s="13"/>
    </row>
    <row r="277" spans="2:20" ht="15.75" customHeight="1"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M277" s="13"/>
      <c r="N277" s="13"/>
      <c r="O277" s="13"/>
      <c r="P277" s="13"/>
      <c r="Q277" s="13"/>
      <c r="R277" s="13"/>
      <c r="S277" s="13"/>
      <c r="T277" s="13"/>
    </row>
    <row r="278" spans="2:20" ht="15.75" customHeight="1"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M278" s="13"/>
      <c r="N278" s="13"/>
      <c r="O278" s="13"/>
      <c r="P278" s="13"/>
      <c r="Q278" s="13"/>
      <c r="R278" s="13"/>
      <c r="S278" s="13"/>
      <c r="T278" s="13"/>
    </row>
    <row r="279" spans="2:20" ht="15.75" customHeight="1"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M279" s="13"/>
      <c r="N279" s="13"/>
      <c r="O279" s="13"/>
      <c r="P279" s="13"/>
      <c r="Q279" s="13"/>
      <c r="R279" s="13"/>
      <c r="S279" s="13"/>
      <c r="T279" s="13"/>
    </row>
    <row r="280" spans="2:20" ht="15.75" customHeight="1"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M280" s="13"/>
      <c r="N280" s="13"/>
      <c r="O280" s="13"/>
      <c r="P280" s="13"/>
      <c r="Q280" s="13"/>
      <c r="R280" s="13"/>
      <c r="S280" s="13"/>
      <c r="T280" s="13"/>
    </row>
    <row r="281" spans="2:20" ht="15.75" customHeight="1"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M281" s="13"/>
      <c r="N281" s="13"/>
      <c r="O281" s="13"/>
      <c r="P281" s="13"/>
      <c r="Q281" s="13"/>
      <c r="R281" s="13"/>
      <c r="S281" s="13"/>
      <c r="T281" s="13"/>
    </row>
    <row r="282" spans="2:20" ht="15.75" customHeight="1"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M282" s="13"/>
      <c r="N282" s="13"/>
      <c r="O282" s="13"/>
      <c r="P282" s="13"/>
      <c r="Q282" s="13"/>
      <c r="R282" s="13"/>
      <c r="S282" s="13"/>
      <c r="T282" s="13"/>
    </row>
    <row r="283" spans="2:20" ht="15.75" customHeight="1"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M283" s="13"/>
      <c r="N283" s="13"/>
      <c r="O283" s="13"/>
      <c r="P283" s="13"/>
      <c r="Q283" s="13"/>
      <c r="R283" s="13"/>
      <c r="S283" s="13"/>
      <c r="T283" s="13"/>
    </row>
    <row r="284" spans="2:20" ht="15.75" customHeight="1"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M284" s="13"/>
      <c r="N284" s="13"/>
      <c r="O284" s="13"/>
      <c r="P284" s="13"/>
      <c r="Q284" s="13"/>
      <c r="R284" s="13"/>
      <c r="S284" s="13"/>
      <c r="T284" s="13"/>
    </row>
    <row r="285" spans="2:20" ht="15.75" customHeight="1"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M285" s="13"/>
      <c r="N285" s="13"/>
      <c r="O285" s="13"/>
      <c r="P285" s="13"/>
      <c r="Q285" s="13"/>
      <c r="R285" s="13"/>
      <c r="S285" s="13"/>
      <c r="T285" s="13"/>
    </row>
    <row r="286" spans="2:20" ht="15.75" customHeight="1"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M286" s="13"/>
      <c r="N286" s="13"/>
      <c r="O286" s="13"/>
      <c r="P286" s="13"/>
      <c r="Q286" s="13"/>
      <c r="R286" s="13"/>
      <c r="S286" s="13"/>
      <c r="T286" s="13"/>
    </row>
    <row r="287" spans="2:20" ht="15.75" customHeight="1"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M287" s="13"/>
      <c r="N287" s="13"/>
      <c r="O287" s="13"/>
      <c r="P287" s="13"/>
      <c r="Q287" s="13"/>
      <c r="R287" s="13"/>
      <c r="S287" s="13"/>
      <c r="T287" s="13"/>
    </row>
    <row r="288" spans="2:20" ht="15.75" customHeight="1"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M288" s="13"/>
      <c r="N288" s="13"/>
      <c r="O288" s="13"/>
      <c r="P288" s="13"/>
      <c r="Q288" s="13"/>
      <c r="R288" s="13"/>
      <c r="S288" s="13"/>
      <c r="T288" s="13"/>
    </row>
    <row r="289" spans="2:20" ht="15.75" customHeight="1"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M289" s="13"/>
      <c r="N289" s="13"/>
      <c r="O289" s="13"/>
      <c r="P289" s="13"/>
      <c r="Q289" s="13"/>
      <c r="R289" s="13"/>
      <c r="S289" s="13"/>
      <c r="T289" s="13"/>
    </row>
    <row r="290" spans="2:20" ht="15.75" customHeight="1"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M290" s="13"/>
      <c r="N290" s="13"/>
      <c r="O290" s="13"/>
      <c r="P290" s="13"/>
      <c r="Q290" s="13"/>
      <c r="R290" s="13"/>
      <c r="S290" s="13"/>
      <c r="T290" s="13"/>
    </row>
    <row r="291" spans="2:20" ht="15.75" customHeight="1"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M291" s="13"/>
      <c r="N291" s="13"/>
      <c r="O291" s="13"/>
      <c r="P291" s="13"/>
      <c r="Q291" s="13"/>
      <c r="R291" s="13"/>
      <c r="S291" s="13"/>
      <c r="T291" s="13"/>
    </row>
    <row r="292" spans="2:20" ht="15.75" customHeight="1"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M292" s="13"/>
      <c r="N292" s="13"/>
      <c r="O292" s="13"/>
      <c r="P292" s="13"/>
      <c r="Q292" s="13"/>
      <c r="R292" s="13"/>
      <c r="S292" s="13"/>
      <c r="T292" s="13"/>
    </row>
    <row r="293" spans="2:20" ht="15.75" customHeight="1"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M293" s="13"/>
      <c r="N293" s="13"/>
      <c r="O293" s="13"/>
      <c r="P293" s="13"/>
      <c r="Q293" s="13"/>
      <c r="R293" s="13"/>
      <c r="S293" s="13"/>
      <c r="T293" s="13"/>
    </row>
    <row r="294" spans="2:20" ht="15.75" customHeight="1"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M294" s="13"/>
      <c r="N294" s="13"/>
      <c r="O294" s="13"/>
      <c r="P294" s="13"/>
      <c r="Q294" s="13"/>
      <c r="R294" s="13"/>
      <c r="S294" s="13"/>
      <c r="T294" s="13"/>
    </row>
    <row r="295" spans="2:20" ht="15.75" customHeight="1"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M295" s="13"/>
      <c r="N295" s="13"/>
      <c r="O295" s="13"/>
      <c r="P295" s="13"/>
      <c r="Q295" s="13"/>
      <c r="R295" s="13"/>
      <c r="S295" s="13"/>
      <c r="T295" s="13"/>
    </row>
    <row r="296" spans="2:20" ht="15.75" customHeight="1"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M296" s="13"/>
      <c r="N296" s="13"/>
      <c r="O296" s="13"/>
      <c r="P296" s="13"/>
      <c r="Q296" s="13"/>
      <c r="R296" s="13"/>
      <c r="S296" s="13"/>
      <c r="T296" s="13"/>
    </row>
    <row r="297" spans="2:20" ht="15.75" customHeight="1"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M297" s="13"/>
      <c r="N297" s="13"/>
      <c r="O297" s="13"/>
      <c r="P297" s="13"/>
      <c r="Q297" s="13"/>
      <c r="R297" s="13"/>
      <c r="S297" s="13"/>
      <c r="T297" s="13"/>
    </row>
    <row r="298" spans="2:20" ht="15.75" customHeight="1"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M298" s="13"/>
      <c r="N298" s="13"/>
      <c r="O298" s="13"/>
      <c r="P298" s="13"/>
      <c r="Q298" s="13"/>
      <c r="R298" s="13"/>
      <c r="S298" s="13"/>
      <c r="T298" s="13"/>
    </row>
    <row r="299" spans="2:20" ht="15.75" customHeight="1"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M299" s="13"/>
      <c r="N299" s="13"/>
      <c r="O299" s="13"/>
      <c r="P299" s="13"/>
      <c r="Q299" s="13"/>
      <c r="R299" s="13"/>
      <c r="S299" s="13"/>
      <c r="T299" s="13"/>
    </row>
    <row r="300" spans="2:20" ht="15.75" customHeight="1"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M300" s="13"/>
      <c r="N300" s="13"/>
      <c r="O300" s="13"/>
      <c r="P300" s="13"/>
      <c r="Q300" s="13"/>
      <c r="R300" s="13"/>
      <c r="S300" s="13"/>
      <c r="T300" s="13"/>
    </row>
    <row r="301" spans="2:20" ht="15.75" customHeight="1"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M301" s="13"/>
      <c r="N301" s="13"/>
      <c r="O301" s="13"/>
      <c r="P301" s="13"/>
      <c r="Q301" s="13"/>
      <c r="R301" s="13"/>
      <c r="S301" s="13"/>
      <c r="T301" s="13"/>
    </row>
    <row r="302" spans="2:20" ht="15.75" customHeight="1"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M302" s="13"/>
      <c r="N302" s="13"/>
      <c r="O302" s="13"/>
      <c r="P302" s="13"/>
      <c r="Q302" s="13"/>
      <c r="R302" s="13"/>
      <c r="S302" s="13"/>
      <c r="T302" s="13"/>
    </row>
    <row r="303" spans="2:20" ht="15.75" customHeight="1"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M303" s="13"/>
      <c r="N303" s="13"/>
      <c r="O303" s="13"/>
      <c r="P303" s="13"/>
      <c r="Q303" s="13"/>
      <c r="R303" s="13"/>
      <c r="S303" s="13"/>
      <c r="T303" s="13"/>
    </row>
    <row r="304" spans="2:20" ht="15.75" customHeight="1"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M304" s="13"/>
      <c r="N304" s="13"/>
      <c r="O304" s="13"/>
      <c r="P304" s="13"/>
      <c r="Q304" s="13"/>
      <c r="R304" s="13"/>
      <c r="S304" s="13"/>
      <c r="T304" s="13"/>
    </row>
    <row r="305" spans="2:20" ht="15.75" customHeight="1"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M305" s="13"/>
      <c r="N305" s="13"/>
      <c r="O305" s="13"/>
      <c r="P305" s="13"/>
      <c r="Q305" s="13"/>
      <c r="R305" s="13"/>
      <c r="S305" s="13"/>
      <c r="T305" s="13"/>
    </row>
    <row r="306" spans="2:20" ht="15.75" customHeight="1"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M306" s="13"/>
      <c r="N306" s="13"/>
      <c r="O306" s="13"/>
      <c r="P306" s="13"/>
      <c r="Q306" s="13"/>
      <c r="R306" s="13"/>
      <c r="S306" s="13"/>
      <c r="T306" s="13"/>
    </row>
    <row r="307" spans="2:20" ht="15.75" customHeight="1"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M307" s="13"/>
      <c r="N307" s="13"/>
      <c r="O307" s="13"/>
      <c r="P307" s="13"/>
      <c r="Q307" s="13"/>
      <c r="R307" s="13"/>
      <c r="S307" s="13"/>
      <c r="T307" s="13"/>
    </row>
    <row r="308" spans="2:20" ht="15.75" customHeight="1"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M308" s="13"/>
      <c r="N308" s="13"/>
      <c r="O308" s="13"/>
      <c r="P308" s="13"/>
      <c r="Q308" s="13"/>
      <c r="R308" s="13"/>
      <c r="S308" s="13"/>
      <c r="T308" s="13"/>
    </row>
    <row r="309" spans="2:20" ht="15.75" customHeight="1"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M309" s="13"/>
      <c r="N309" s="13"/>
      <c r="O309" s="13"/>
      <c r="P309" s="13"/>
      <c r="Q309" s="13"/>
      <c r="R309" s="13"/>
      <c r="S309" s="13"/>
      <c r="T309" s="13"/>
    </row>
    <row r="310" spans="2:20" ht="15.75" customHeight="1"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M310" s="13"/>
      <c r="N310" s="13"/>
      <c r="O310" s="13"/>
      <c r="P310" s="13"/>
      <c r="Q310" s="13"/>
      <c r="R310" s="13"/>
      <c r="S310" s="13"/>
      <c r="T310" s="13"/>
    </row>
    <row r="311" spans="2:20" ht="15.75" customHeight="1"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M311" s="13"/>
      <c r="N311" s="13"/>
      <c r="O311" s="13"/>
      <c r="P311" s="13"/>
      <c r="Q311" s="13"/>
      <c r="R311" s="13"/>
      <c r="S311" s="13"/>
      <c r="T311" s="13"/>
    </row>
    <row r="312" spans="2:20" ht="15.75" customHeight="1"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M312" s="13"/>
      <c r="N312" s="13"/>
      <c r="O312" s="13"/>
      <c r="P312" s="13"/>
      <c r="Q312" s="13"/>
      <c r="R312" s="13"/>
      <c r="S312" s="13"/>
      <c r="T312" s="13"/>
    </row>
    <row r="313" spans="2:20" ht="15.75" customHeight="1"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M313" s="13"/>
      <c r="N313" s="13"/>
      <c r="O313" s="13"/>
      <c r="P313" s="13"/>
      <c r="Q313" s="13"/>
      <c r="R313" s="13"/>
      <c r="S313" s="13"/>
      <c r="T313" s="13"/>
    </row>
    <row r="314" spans="2:20" ht="15.75" customHeight="1"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M314" s="13"/>
      <c r="N314" s="13"/>
      <c r="O314" s="13"/>
      <c r="P314" s="13"/>
      <c r="Q314" s="13"/>
      <c r="R314" s="13"/>
      <c r="S314" s="13"/>
      <c r="T314" s="13"/>
    </row>
    <row r="315" spans="2:20" ht="15.75" customHeight="1"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M315" s="13"/>
      <c r="N315" s="13"/>
      <c r="O315" s="13"/>
      <c r="P315" s="13"/>
      <c r="Q315" s="13"/>
      <c r="R315" s="13"/>
      <c r="S315" s="13"/>
      <c r="T315" s="13"/>
    </row>
    <row r="316" spans="2:20" ht="15.75" customHeight="1"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M316" s="13"/>
      <c r="N316" s="13"/>
      <c r="O316" s="13"/>
      <c r="P316" s="13"/>
      <c r="Q316" s="13"/>
      <c r="R316" s="13"/>
      <c r="S316" s="13"/>
      <c r="T316" s="13"/>
    </row>
    <row r="317" spans="2:20" ht="15.75" customHeight="1"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M317" s="13"/>
      <c r="N317" s="13"/>
      <c r="O317" s="13"/>
      <c r="P317" s="13"/>
      <c r="Q317" s="13"/>
      <c r="R317" s="13"/>
      <c r="S317" s="13"/>
      <c r="T317" s="13"/>
    </row>
    <row r="318" spans="2:20" ht="15.75" customHeight="1"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M318" s="13"/>
      <c r="N318" s="13"/>
      <c r="O318" s="13"/>
      <c r="P318" s="13"/>
      <c r="Q318" s="13"/>
      <c r="R318" s="13"/>
      <c r="S318" s="13"/>
      <c r="T318" s="13"/>
    </row>
    <row r="319" spans="2:20" ht="15.75" customHeight="1"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M319" s="13"/>
      <c r="N319" s="13"/>
      <c r="O319" s="13"/>
      <c r="P319" s="13"/>
      <c r="Q319" s="13"/>
      <c r="R319" s="13"/>
      <c r="S319" s="13"/>
      <c r="T319" s="13"/>
    </row>
    <row r="320" spans="2:20" ht="15.75" customHeight="1"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M320" s="13"/>
      <c r="N320" s="13"/>
      <c r="O320" s="13"/>
      <c r="P320" s="13"/>
      <c r="Q320" s="13"/>
      <c r="R320" s="13"/>
      <c r="S320" s="13"/>
      <c r="T320" s="13"/>
    </row>
    <row r="321" spans="2:20" ht="15.75" customHeight="1"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M321" s="13"/>
      <c r="N321" s="13"/>
      <c r="O321" s="13"/>
      <c r="P321" s="13"/>
      <c r="Q321" s="13"/>
      <c r="R321" s="13"/>
      <c r="S321" s="13"/>
      <c r="T321" s="13"/>
    </row>
    <row r="322" spans="2:20" ht="15.75" customHeight="1"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M322" s="13"/>
      <c r="N322" s="13"/>
      <c r="O322" s="13"/>
      <c r="P322" s="13"/>
      <c r="Q322" s="13"/>
      <c r="R322" s="13"/>
      <c r="S322" s="13"/>
      <c r="T322" s="13"/>
    </row>
    <row r="323" spans="2:20" ht="15.75" customHeight="1"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M323" s="13"/>
      <c r="N323" s="13"/>
      <c r="O323" s="13"/>
      <c r="P323" s="13"/>
      <c r="Q323" s="13"/>
      <c r="R323" s="13"/>
      <c r="S323" s="13"/>
      <c r="T323" s="13"/>
    </row>
    <row r="324" spans="2:20" ht="15.75" customHeight="1"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M324" s="13"/>
      <c r="N324" s="13"/>
      <c r="O324" s="13"/>
      <c r="P324" s="13"/>
      <c r="Q324" s="13"/>
      <c r="R324" s="13"/>
      <c r="S324" s="13"/>
      <c r="T324" s="13"/>
    </row>
    <row r="325" spans="2:20" ht="15.75" customHeight="1"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M325" s="13"/>
      <c r="N325" s="13"/>
      <c r="O325" s="13"/>
      <c r="P325" s="13"/>
      <c r="Q325" s="13"/>
      <c r="R325" s="13"/>
      <c r="S325" s="13"/>
      <c r="T325" s="13"/>
    </row>
    <row r="326" spans="2:20" ht="15.75" customHeight="1"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M326" s="13"/>
      <c r="N326" s="13"/>
      <c r="O326" s="13"/>
      <c r="P326" s="13"/>
      <c r="Q326" s="13"/>
      <c r="R326" s="13"/>
      <c r="S326" s="13"/>
      <c r="T326" s="13"/>
    </row>
    <row r="327" spans="2:20" ht="15.75" customHeight="1"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M327" s="13"/>
      <c r="N327" s="13"/>
      <c r="O327" s="13"/>
      <c r="P327" s="13"/>
      <c r="Q327" s="13"/>
      <c r="R327" s="13"/>
      <c r="S327" s="13"/>
      <c r="T327" s="13"/>
    </row>
    <row r="328" spans="2:20" ht="15.75" customHeight="1"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M328" s="13"/>
      <c r="N328" s="13"/>
      <c r="O328" s="13"/>
      <c r="P328" s="13"/>
      <c r="Q328" s="13"/>
      <c r="R328" s="13"/>
      <c r="S328" s="13"/>
      <c r="T328" s="13"/>
    </row>
    <row r="329" spans="2:20" ht="15.75" customHeight="1"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M329" s="13"/>
      <c r="N329" s="13"/>
      <c r="O329" s="13"/>
      <c r="P329" s="13"/>
      <c r="Q329" s="13"/>
      <c r="R329" s="13"/>
      <c r="S329" s="13"/>
      <c r="T329" s="13"/>
    </row>
    <row r="330" spans="2:20" ht="15.75" customHeight="1"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M330" s="13"/>
      <c r="N330" s="13"/>
      <c r="O330" s="13"/>
      <c r="P330" s="13"/>
      <c r="Q330" s="13"/>
      <c r="R330" s="13"/>
      <c r="S330" s="13"/>
      <c r="T330" s="13"/>
    </row>
    <row r="331" spans="2:20" ht="15.75" customHeight="1"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M331" s="13"/>
      <c r="N331" s="13"/>
      <c r="O331" s="13"/>
      <c r="P331" s="13"/>
      <c r="Q331" s="13"/>
      <c r="R331" s="13"/>
      <c r="S331" s="13"/>
      <c r="T331" s="13"/>
    </row>
    <row r="332" spans="2:20" ht="15.75" customHeight="1"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M332" s="13"/>
      <c r="N332" s="13"/>
      <c r="O332" s="13"/>
      <c r="P332" s="13"/>
      <c r="Q332" s="13"/>
      <c r="R332" s="13"/>
      <c r="S332" s="13"/>
      <c r="T332" s="13"/>
    </row>
    <row r="333" spans="2:20" ht="15.75" customHeight="1"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M333" s="13"/>
      <c r="N333" s="13"/>
      <c r="O333" s="13"/>
      <c r="P333" s="13"/>
      <c r="Q333" s="13"/>
      <c r="R333" s="13"/>
      <c r="S333" s="13"/>
      <c r="T333" s="13"/>
    </row>
    <row r="334" spans="2:20" ht="15.75" customHeight="1"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M334" s="13"/>
      <c r="N334" s="13"/>
      <c r="O334" s="13"/>
      <c r="P334" s="13"/>
      <c r="Q334" s="13"/>
      <c r="R334" s="13"/>
      <c r="S334" s="13"/>
      <c r="T334" s="13"/>
    </row>
    <row r="335" spans="2:20" ht="15.75" customHeight="1"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M335" s="13"/>
      <c r="N335" s="13"/>
      <c r="O335" s="13"/>
      <c r="P335" s="13"/>
      <c r="Q335" s="13"/>
      <c r="R335" s="13"/>
      <c r="S335" s="13"/>
      <c r="T335" s="13"/>
    </row>
    <row r="336" spans="2:20" ht="15.75" customHeight="1"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M336" s="13"/>
      <c r="N336" s="13"/>
      <c r="O336" s="13"/>
      <c r="P336" s="13"/>
      <c r="Q336" s="13"/>
      <c r="R336" s="13"/>
      <c r="S336" s="13"/>
      <c r="T336" s="13"/>
    </row>
    <row r="337" spans="2:20" ht="15.75" customHeight="1"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M337" s="13"/>
      <c r="N337" s="13"/>
      <c r="O337" s="13"/>
      <c r="P337" s="13"/>
      <c r="Q337" s="13"/>
      <c r="R337" s="13"/>
      <c r="S337" s="13"/>
      <c r="T337" s="13"/>
    </row>
    <row r="338" spans="2:20" ht="15.75" customHeight="1"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M338" s="13"/>
      <c r="N338" s="13"/>
      <c r="O338" s="13"/>
      <c r="P338" s="13"/>
      <c r="Q338" s="13"/>
      <c r="R338" s="13"/>
      <c r="S338" s="13"/>
      <c r="T338" s="13"/>
    </row>
    <row r="339" spans="2:20" ht="15.75" customHeight="1"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M339" s="13"/>
      <c r="N339" s="13"/>
      <c r="O339" s="13"/>
      <c r="P339" s="13"/>
      <c r="Q339" s="13"/>
      <c r="R339" s="13"/>
      <c r="S339" s="13"/>
      <c r="T339" s="13"/>
    </row>
    <row r="340" spans="2:20" ht="15.75" customHeight="1"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M340" s="13"/>
      <c r="N340" s="13"/>
      <c r="O340" s="13"/>
      <c r="P340" s="13"/>
      <c r="Q340" s="13"/>
      <c r="R340" s="13"/>
      <c r="S340" s="13"/>
      <c r="T340" s="13"/>
    </row>
    <row r="341" spans="2:20" ht="15.75" customHeight="1"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M341" s="13"/>
      <c r="N341" s="13"/>
      <c r="O341" s="13"/>
      <c r="P341" s="13"/>
      <c r="Q341" s="13"/>
      <c r="R341" s="13"/>
      <c r="S341" s="13"/>
      <c r="T341" s="13"/>
    </row>
    <row r="342" spans="2:20" ht="15.75" customHeight="1"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M342" s="13"/>
      <c r="N342" s="13"/>
      <c r="O342" s="13"/>
      <c r="P342" s="13"/>
      <c r="Q342" s="13"/>
      <c r="R342" s="13"/>
      <c r="S342" s="13"/>
      <c r="T342" s="13"/>
    </row>
    <row r="343" spans="2:20" ht="15.75" customHeight="1"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M343" s="13"/>
      <c r="N343" s="13"/>
      <c r="O343" s="13"/>
      <c r="P343" s="13"/>
      <c r="Q343" s="13"/>
      <c r="R343" s="13"/>
      <c r="S343" s="13"/>
      <c r="T343" s="13"/>
    </row>
    <row r="344" spans="2:20" ht="15.75" customHeight="1"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M344" s="13"/>
      <c r="N344" s="13"/>
      <c r="O344" s="13"/>
      <c r="P344" s="13"/>
      <c r="Q344" s="13"/>
      <c r="R344" s="13"/>
      <c r="S344" s="13"/>
      <c r="T344" s="13"/>
    </row>
    <row r="345" spans="2:20" ht="15.75" customHeight="1"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M345" s="13"/>
      <c r="N345" s="13"/>
      <c r="O345" s="13"/>
      <c r="P345" s="13"/>
      <c r="Q345" s="13"/>
      <c r="R345" s="13"/>
      <c r="S345" s="13"/>
      <c r="T345" s="13"/>
    </row>
    <row r="346" spans="2:20" ht="15.75" customHeight="1"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M346" s="13"/>
      <c r="N346" s="13"/>
      <c r="O346" s="13"/>
      <c r="P346" s="13"/>
      <c r="Q346" s="13"/>
      <c r="R346" s="13"/>
      <c r="S346" s="13"/>
      <c r="T346" s="13"/>
    </row>
    <row r="347" spans="2:20" ht="15.75" customHeight="1"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M347" s="13"/>
      <c r="N347" s="13"/>
      <c r="O347" s="13"/>
      <c r="P347" s="13"/>
      <c r="Q347" s="13"/>
      <c r="R347" s="13"/>
      <c r="S347" s="13"/>
      <c r="T347" s="13"/>
    </row>
    <row r="348" spans="2:20" ht="15.75" customHeight="1"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M348" s="13"/>
      <c r="N348" s="13"/>
      <c r="O348" s="13"/>
      <c r="P348" s="13"/>
      <c r="Q348" s="13"/>
      <c r="R348" s="13"/>
      <c r="S348" s="13"/>
      <c r="T348" s="13"/>
    </row>
    <row r="349" spans="2:20" ht="15.75" customHeight="1"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M349" s="13"/>
      <c r="N349" s="13"/>
      <c r="O349" s="13"/>
      <c r="P349" s="13"/>
      <c r="Q349" s="13"/>
      <c r="R349" s="13"/>
      <c r="S349" s="13"/>
      <c r="T349" s="13"/>
    </row>
    <row r="350" spans="2:20" ht="15.75" customHeight="1"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M350" s="13"/>
      <c r="N350" s="13"/>
      <c r="O350" s="13"/>
      <c r="P350" s="13"/>
      <c r="Q350" s="13"/>
      <c r="R350" s="13"/>
      <c r="S350" s="13"/>
      <c r="T350" s="13"/>
    </row>
    <row r="351" spans="2:20" ht="15.75" customHeight="1"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M351" s="13"/>
      <c r="N351" s="13"/>
      <c r="O351" s="13"/>
      <c r="P351" s="13"/>
      <c r="Q351" s="13"/>
      <c r="R351" s="13"/>
      <c r="S351" s="13"/>
      <c r="T351" s="13"/>
    </row>
    <row r="352" spans="2:20" ht="15.75" customHeight="1"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M352" s="13"/>
      <c r="N352" s="13"/>
      <c r="O352" s="13"/>
      <c r="P352" s="13"/>
      <c r="Q352" s="13"/>
      <c r="R352" s="13"/>
      <c r="S352" s="13"/>
      <c r="T352" s="13"/>
    </row>
    <row r="353" spans="2:20" ht="15.75" customHeight="1"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M353" s="13"/>
      <c r="N353" s="13"/>
      <c r="O353" s="13"/>
      <c r="P353" s="13"/>
      <c r="Q353" s="13"/>
      <c r="R353" s="13"/>
      <c r="S353" s="13"/>
      <c r="T353" s="13"/>
    </row>
    <row r="354" spans="2:20" ht="15.75" customHeight="1"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M354" s="13"/>
      <c r="N354" s="13"/>
      <c r="O354" s="13"/>
      <c r="P354" s="13"/>
      <c r="Q354" s="13"/>
      <c r="R354" s="13"/>
      <c r="S354" s="13"/>
      <c r="T354" s="13"/>
    </row>
    <row r="355" spans="2:20" ht="15.75" customHeight="1"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M355" s="13"/>
      <c r="N355" s="13"/>
      <c r="O355" s="13"/>
      <c r="P355" s="13"/>
      <c r="Q355" s="13"/>
      <c r="R355" s="13"/>
      <c r="S355" s="13"/>
      <c r="T355" s="13"/>
    </row>
    <row r="356" spans="2:20" ht="15.75" customHeight="1"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M356" s="13"/>
      <c r="N356" s="13"/>
      <c r="O356" s="13"/>
      <c r="P356" s="13"/>
      <c r="Q356" s="13"/>
      <c r="R356" s="13"/>
      <c r="S356" s="13"/>
      <c r="T356" s="13"/>
    </row>
    <row r="357" spans="2:20" ht="15.75" customHeight="1"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M357" s="13"/>
      <c r="N357" s="13"/>
      <c r="O357" s="13"/>
      <c r="P357" s="13"/>
      <c r="Q357" s="13"/>
      <c r="R357" s="13"/>
      <c r="S357" s="13"/>
      <c r="T357" s="13"/>
    </row>
    <row r="358" spans="2:20" ht="15.75" customHeight="1"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M358" s="13"/>
      <c r="N358" s="13"/>
      <c r="O358" s="13"/>
      <c r="P358" s="13"/>
      <c r="Q358" s="13"/>
      <c r="R358" s="13"/>
      <c r="S358" s="13"/>
      <c r="T358" s="13"/>
    </row>
    <row r="359" spans="2:20" ht="15.75" customHeight="1"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M359" s="13"/>
      <c r="N359" s="13"/>
      <c r="O359" s="13"/>
      <c r="P359" s="13"/>
      <c r="Q359" s="13"/>
      <c r="R359" s="13"/>
      <c r="S359" s="13"/>
      <c r="T359" s="13"/>
    </row>
    <row r="360" spans="2:20" ht="15.75" customHeight="1"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M360" s="13"/>
      <c r="N360" s="13"/>
      <c r="O360" s="13"/>
      <c r="P360" s="13"/>
      <c r="Q360" s="13"/>
      <c r="R360" s="13"/>
      <c r="S360" s="13"/>
      <c r="T360" s="13"/>
    </row>
    <row r="361" spans="2:20" ht="15.75" customHeight="1"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M361" s="13"/>
      <c r="N361" s="13"/>
      <c r="O361" s="13"/>
      <c r="P361" s="13"/>
      <c r="Q361" s="13"/>
      <c r="R361" s="13"/>
      <c r="S361" s="13"/>
      <c r="T361" s="13"/>
    </row>
    <row r="362" spans="2:20" ht="15.75" customHeight="1"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M362" s="13"/>
      <c r="N362" s="13"/>
      <c r="O362" s="13"/>
      <c r="P362" s="13"/>
      <c r="Q362" s="13"/>
      <c r="R362" s="13"/>
      <c r="S362" s="13"/>
      <c r="T362" s="13"/>
    </row>
    <row r="363" spans="2:20" ht="15.75" customHeight="1"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M363" s="13"/>
      <c r="N363" s="13"/>
      <c r="O363" s="13"/>
      <c r="P363" s="13"/>
      <c r="Q363" s="13"/>
      <c r="R363" s="13"/>
      <c r="S363" s="13"/>
      <c r="T363" s="13"/>
    </row>
    <row r="364" spans="2:20" ht="15.75" customHeight="1"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M364" s="13"/>
      <c r="N364" s="13"/>
      <c r="O364" s="13"/>
      <c r="P364" s="13"/>
      <c r="Q364" s="13"/>
      <c r="R364" s="13"/>
      <c r="S364" s="13"/>
      <c r="T364" s="13"/>
    </row>
    <row r="365" spans="2:20" ht="15.75" customHeight="1"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M365" s="13"/>
      <c r="N365" s="13"/>
      <c r="O365" s="13"/>
      <c r="P365" s="13"/>
      <c r="Q365" s="13"/>
      <c r="R365" s="13"/>
      <c r="S365" s="13"/>
      <c r="T365" s="13"/>
    </row>
    <row r="366" spans="2:20" ht="15.75" customHeight="1"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M366" s="13"/>
      <c r="N366" s="13"/>
      <c r="O366" s="13"/>
      <c r="P366" s="13"/>
      <c r="Q366" s="13"/>
      <c r="R366" s="13"/>
      <c r="S366" s="13"/>
      <c r="T366" s="13"/>
    </row>
    <row r="367" spans="2:20" ht="15.75" customHeight="1"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M367" s="13"/>
      <c r="N367" s="13"/>
      <c r="O367" s="13"/>
      <c r="P367" s="13"/>
      <c r="Q367" s="13"/>
      <c r="R367" s="13"/>
      <c r="S367" s="13"/>
      <c r="T367" s="13"/>
    </row>
    <row r="368" spans="2:20" ht="15.75" customHeight="1"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M368" s="13"/>
      <c r="N368" s="13"/>
      <c r="O368" s="13"/>
      <c r="P368" s="13"/>
      <c r="Q368" s="13"/>
      <c r="R368" s="13"/>
      <c r="S368" s="13"/>
      <c r="T368" s="13"/>
    </row>
    <row r="369" spans="2:20" ht="15.75" customHeight="1"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M369" s="13"/>
      <c r="N369" s="13"/>
      <c r="O369" s="13"/>
      <c r="P369" s="13"/>
      <c r="Q369" s="13"/>
      <c r="R369" s="13"/>
      <c r="S369" s="13"/>
      <c r="T369" s="13"/>
    </row>
    <row r="370" spans="2:20" ht="15.75" customHeight="1"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M370" s="13"/>
      <c r="N370" s="13"/>
      <c r="O370" s="13"/>
      <c r="P370" s="13"/>
      <c r="Q370" s="13"/>
      <c r="R370" s="13"/>
      <c r="S370" s="13"/>
      <c r="T370" s="13"/>
    </row>
    <row r="371" spans="2:20" ht="15.75" customHeight="1"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M371" s="13"/>
      <c r="N371" s="13"/>
      <c r="O371" s="13"/>
      <c r="P371" s="13"/>
      <c r="Q371" s="13"/>
      <c r="R371" s="13"/>
      <c r="S371" s="13"/>
      <c r="T371" s="13"/>
    </row>
    <row r="372" spans="2:20" ht="15.75" customHeight="1"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M372" s="13"/>
      <c r="N372" s="13"/>
      <c r="O372" s="13"/>
      <c r="P372" s="13"/>
      <c r="Q372" s="13"/>
      <c r="R372" s="13"/>
      <c r="S372" s="13"/>
      <c r="T372" s="13"/>
    </row>
    <row r="373" spans="2:20" ht="15.75" customHeight="1"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M373" s="13"/>
      <c r="N373" s="13"/>
      <c r="O373" s="13"/>
      <c r="P373" s="13"/>
      <c r="Q373" s="13"/>
      <c r="R373" s="13"/>
      <c r="S373" s="13"/>
      <c r="T373" s="13"/>
    </row>
    <row r="374" spans="2:20" ht="15.75" customHeight="1"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M374" s="13"/>
      <c r="N374" s="13"/>
      <c r="O374" s="13"/>
      <c r="P374" s="13"/>
      <c r="Q374" s="13"/>
      <c r="R374" s="13"/>
      <c r="S374" s="13"/>
      <c r="T374" s="13"/>
    </row>
    <row r="375" spans="2:20" ht="15.75" customHeight="1"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M375" s="13"/>
      <c r="N375" s="13"/>
      <c r="O375" s="13"/>
      <c r="P375" s="13"/>
      <c r="Q375" s="13"/>
      <c r="R375" s="13"/>
      <c r="S375" s="13"/>
      <c r="T375" s="13"/>
    </row>
    <row r="376" spans="2:20" ht="15.75" customHeight="1"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M376" s="13"/>
      <c r="N376" s="13"/>
      <c r="O376" s="13"/>
      <c r="P376" s="13"/>
      <c r="Q376" s="13"/>
      <c r="R376" s="13"/>
      <c r="S376" s="13"/>
      <c r="T376" s="13"/>
    </row>
    <row r="377" spans="2:20" ht="15.75" customHeight="1"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M377" s="13"/>
      <c r="N377" s="13"/>
      <c r="O377" s="13"/>
      <c r="P377" s="13"/>
      <c r="Q377" s="13"/>
      <c r="R377" s="13"/>
      <c r="S377" s="13"/>
      <c r="T377" s="13"/>
    </row>
    <row r="378" spans="2:20" ht="15.75" customHeight="1"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M378" s="13"/>
      <c r="N378" s="13"/>
      <c r="O378" s="13"/>
      <c r="P378" s="13"/>
      <c r="Q378" s="13"/>
      <c r="R378" s="13"/>
      <c r="S378" s="13"/>
      <c r="T378" s="13"/>
    </row>
    <row r="379" spans="2:20" ht="15.75" customHeight="1"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M379" s="13"/>
      <c r="N379" s="13"/>
      <c r="O379" s="13"/>
      <c r="P379" s="13"/>
      <c r="Q379" s="13"/>
      <c r="R379" s="13"/>
      <c r="S379" s="13"/>
      <c r="T379" s="13"/>
    </row>
    <row r="380" spans="2:20" ht="15.75" customHeight="1"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M380" s="13"/>
      <c r="N380" s="13"/>
      <c r="O380" s="13"/>
      <c r="P380" s="13"/>
      <c r="Q380" s="13"/>
      <c r="R380" s="13"/>
      <c r="S380" s="13"/>
      <c r="T380" s="13"/>
    </row>
    <row r="381" spans="2:20" ht="15.75" customHeight="1"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M381" s="13"/>
      <c r="N381" s="13"/>
      <c r="O381" s="13"/>
      <c r="P381" s="13"/>
      <c r="Q381" s="13"/>
      <c r="R381" s="13"/>
      <c r="S381" s="13"/>
      <c r="T381" s="13"/>
    </row>
    <row r="382" spans="2:20" ht="15.75" customHeight="1"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M382" s="13"/>
      <c r="N382" s="13"/>
      <c r="O382" s="13"/>
      <c r="P382" s="13"/>
      <c r="Q382" s="13"/>
      <c r="R382" s="13"/>
      <c r="S382" s="13"/>
      <c r="T382" s="13"/>
    </row>
    <row r="383" spans="2:20" ht="15.75" customHeight="1"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M383" s="13"/>
      <c r="N383" s="13"/>
      <c r="O383" s="13"/>
      <c r="P383" s="13"/>
      <c r="Q383" s="13"/>
      <c r="R383" s="13"/>
      <c r="S383" s="13"/>
      <c r="T383" s="13"/>
    </row>
    <row r="384" spans="2:20" ht="15.75" customHeight="1"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M384" s="13"/>
      <c r="N384" s="13"/>
      <c r="O384" s="13"/>
      <c r="P384" s="13"/>
      <c r="Q384" s="13"/>
      <c r="R384" s="13"/>
      <c r="S384" s="13"/>
      <c r="T384" s="13"/>
    </row>
    <row r="385" spans="2:20" ht="15.75" customHeight="1"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M385" s="13"/>
      <c r="N385" s="13"/>
      <c r="O385" s="13"/>
      <c r="P385" s="13"/>
      <c r="Q385" s="13"/>
      <c r="R385" s="13"/>
      <c r="S385" s="13"/>
      <c r="T385" s="13"/>
    </row>
    <row r="386" spans="2:20" ht="15.75" customHeight="1"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M386" s="13"/>
      <c r="N386" s="13"/>
      <c r="O386" s="13"/>
      <c r="P386" s="13"/>
      <c r="Q386" s="13"/>
      <c r="R386" s="13"/>
      <c r="S386" s="13"/>
      <c r="T386" s="13"/>
    </row>
    <row r="387" spans="2:20" ht="15.75" customHeight="1"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M387" s="13"/>
      <c r="N387" s="13"/>
      <c r="O387" s="13"/>
      <c r="P387" s="13"/>
      <c r="Q387" s="13"/>
      <c r="R387" s="13"/>
      <c r="S387" s="13"/>
      <c r="T387" s="13"/>
    </row>
    <row r="388" spans="2:20" ht="15.75" customHeight="1"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M388" s="13"/>
      <c r="N388" s="13"/>
      <c r="O388" s="13"/>
      <c r="P388" s="13"/>
      <c r="Q388" s="13"/>
      <c r="R388" s="13"/>
      <c r="S388" s="13"/>
      <c r="T388" s="13"/>
    </row>
    <row r="389" spans="2:20" ht="15.75" customHeight="1"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M389" s="13"/>
      <c r="N389" s="13"/>
      <c r="O389" s="13"/>
      <c r="P389" s="13"/>
      <c r="Q389" s="13"/>
      <c r="R389" s="13"/>
      <c r="S389" s="13"/>
      <c r="T389" s="13"/>
    </row>
    <row r="390" spans="2:20" ht="15.75" customHeight="1"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M390" s="13"/>
      <c r="N390" s="13"/>
      <c r="O390" s="13"/>
      <c r="P390" s="13"/>
      <c r="Q390" s="13"/>
      <c r="R390" s="13"/>
      <c r="S390" s="13"/>
      <c r="T390" s="13"/>
    </row>
    <row r="391" spans="2:20" ht="15.75" customHeight="1"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M391" s="13"/>
      <c r="N391" s="13"/>
      <c r="O391" s="13"/>
      <c r="P391" s="13"/>
      <c r="Q391" s="13"/>
      <c r="R391" s="13"/>
      <c r="S391" s="13"/>
      <c r="T391" s="13"/>
    </row>
    <row r="392" spans="2:20" ht="15.75" customHeight="1"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M392" s="13"/>
      <c r="N392" s="13"/>
      <c r="O392" s="13"/>
      <c r="P392" s="13"/>
      <c r="Q392" s="13"/>
      <c r="R392" s="13"/>
      <c r="S392" s="13"/>
      <c r="T392" s="13"/>
    </row>
    <row r="393" spans="2:20" ht="15.75" customHeight="1"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M393" s="13"/>
      <c r="N393" s="13"/>
      <c r="O393" s="13"/>
      <c r="P393" s="13"/>
      <c r="Q393" s="13"/>
      <c r="R393" s="13"/>
      <c r="S393" s="13"/>
      <c r="T393" s="13"/>
    </row>
    <row r="394" spans="2:20" ht="15.75" customHeight="1"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M394" s="13"/>
      <c r="N394" s="13"/>
      <c r="O394" s="13"/>
      <c r="P394" s="13"/>
      <c r="Q394" s="13"/>
      <c r="R394" s="13"/>
      <c r="S394" s="13"/>
      <c r="T394" s="13"/>
    </row>
    <row r="395" spans="2:20" ht="15.75" customHeight="1"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M395" s="13"/>
      <c r="N395" s="13"/>
      <c r="O395" s="13"/>
      <c r="P395" s="13"/>
      <c r="Q395" s="13"/>
      <c r="R395" s="13"/>
      <c r="S395" s="13"/>
      <c r="T395" s="13"/>
    </row>
    <row r="396" spans="2:20" ht="15.75" customHeight="1"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M396" s="13"/>
      <c r="N396" s="13"/>
      <c r="O396" s="13"/>
      <c r="P396" s="13"/>
      <c r="Q396" s="13"/>
      <c r="R396" s="13"/>
      <c r="S396" s="13"/>
      <c r="T396" s="13"/>
    </row>
    <row r="397" spans="2:20" ht="15.75" customHeight="1"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M397" s="13"/>
      <c r="N397" s="13"/>
      <c r="O397" s="13"/>
      <c r="P397" s="13"/>
      <c r="Q397" s="13"/>
      <c r="R397" s="13"/>
      <c r="S397" s="13"/>
      <c r="T397" s="13"/>
    </row>
    <row r="398" spans="2:20" ht="15.75" customHeight="1"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M398" s="13"/>
      <c r="N398" s="13"/>
      <c r="O398" s="13"/>
      <c r="P398" s="13"/>
      <c r="Q398" s="13"/>
      <c r="R398" s="13"/>
      <c r="S398" s="13"/>
      <c r="T398" s="13"/>
    </row>
    <row r="399" spans="2:20" ht="15.75" customHeight="1"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M399" s="13"/>
      <c r="N399" s="13"/>
      <c r="O399" s="13"/>
      <c r="P399" s="13"/>
      <c r="Q399" s="13"/>
      <c r="R399" s="13"/>
      <c r="S399" s="13"/>
      <c r="T399" s="13"/>
    </row>
    <row r="400" spans="2:20" ht="15.75" customHeight="1"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M400" s="13"/>
      <c r="N400" s="13"/>
      <c r="O400" s="13"/>
      <c r="P400" s="13"/>
      <c r="Q400" s="13"/>
      <c r="R400" s="13"/>
      <c r="S400" s="13"/>
      <c r="T400" s="13"/>
    </row>
    <row r="401" spans="2:20" ht="15.75" customHeight="1"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M401" s="13"/>
      <c r="N401" s="13"/>
      <c r="O401" s="13"/>
      <c r="P401" s="13"/>
      <c r="Q401" s="13"/>
      <c r="R401" s="13"/>
      <c r="S401" s="13"/>
      <c r="T401" s="13"/>
    </row>
    <row r="402" spans="2:20" ht="15.75" customHeight="1"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M402" s="13"/>
      <c r="N402" s="13"/>
      <c r="O402" s="13"/>
      <c r="P402" s="13"/>
      <c r="Q402" s="13"/>
      <c r="R402" s="13"/>
      <c r="S402" s="13"/>
      <c r="T402" s="13"/>
    </row>
    <row r="403" spans="2:20" ht="15.75" customHeight="1"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M403" s="13"/>
      <c r="N403" s="13"/>
      <c r="O403" s="13"/>
      <c r="P403" s="13"/>
      <c r="Q403" s="13"/>
      <c r="R403" s="13"/>
      <c r="S403" s="13"/>
      <c r="T403" s="13"/>
    </row>
    <row r="404" spans="2:20" ht="15.75" customHeight="1"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M404" s="13"/>
      <c r="N404" s="13"/>
      <c r="O404" s="13"/>
      <c r="P404" s="13"/>
      <c r="Q404" s="13"/>
      <c r="R404" s="13"/>
      <c r="S404" s="13"/>
      <c r="T404" s="13"/>
    </row>
    <row r="405" spans="2:20" ht="15.75" customHeight="1"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M405" s="13"/>
      <c r="N405" s="13"/>
      <c r="O405" s="13"/>
      <c r="P405" s="13"/>
      <c r="Q405" s="13"/>
      <c r="R405" s="13"/>
      <c r="S405" s="13"/>
      <c r="T405" s="13"/>
    </row>
    <row r="406" spans="2:20" ht="15.75" customHeight="1"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M406" s="13"/>
      <c r="N406" s="13"/>
      <c r="O406" s="13"/>
      <c r="P406" s="13"/>
      <c r="Q406" s="13"/>
      <c r="R406" s="13"/>
      <c r="S406" s="13"/>
      <c r="T406" s="13"/>
    </row>
    <row r="407" spans="2:20" ht="15.75" customHeight="1"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M407" s="13"/>
      <c r="N407" s="13"/>
      <c r="O407" s="13"/>
      <c r="P407" s="13"/>
      <c r="Q407" s="13"/>
      <c r="R407" s="13"/>
      <c r="S407" s="13"/>
      <c r="T407" s="13"/>
    </row>
    <row r="408" spans="2:20" ht="15.75" customHeight="1"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M408" s="13"/>
      <c r="N408" s="13"/>
      <c r="O408" s="13"/>
      <c r="P408" s="13"/>
      <c r="Q408" s="13"/>
      <c r="R408" s="13"/>
      <c r="S408" s="13"/>
      <c r="T408" s="13"/>
    </row>
    <row r="409" spans="2:20" ht="15.75" customHeight="1"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M409" s="13"/>
      <c r="N409" s="13"/>
      <c r="O409" s="13"/>
      <c r="P409" s="13"/>
      <c r="Q409" s="13"/>
      <c r="R409" s="13"/>
      <c r="S409" s="13"/>
      <c r="T409" s="13"/>
    </row>
    <row r="410" spans="2:20" ht="15.75" customHeight="1"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M410" s="13"/>
      <c r="N410" s="13"/>
      <c r="O410" s="13"/>
      <c r="P410" s="13"/>
      <c r="Q410" s="13"/>
      <c r="R410" s="13"/>
      <c r="S410" s="13"/>
      <c r="T410" s="13"/>
    </row>
    <row r="411" spans="2:20" ht="15.75" customHeight="1"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M411" s="13"/>
      <c r="N411" s="13"/>
      <c r="O411" s="13"/>
      <c r="P411" s="13"/>
      <c r="Q411" s="13"/>
      <c r="R411" s="13"/>
      <c r="S411" s="13"/>
      <c r="T411" s="13"/>
    </row>
    <row r="412" spans="2:20" ht="15.75" customHeight="1"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M412" s="13"/>
      <c r="N412" s="13"/>
      <c r="O412" s="13"/>
      <c r="P412" s="13"/>
      <c r="Q412" s="13"/>
      <c r="R412" s="13"/>
      <c r="S412" s="13"/>
      <c r="T412" s="13"/>
    </row>
    <row r="413" spans="2:20" ht="15.75" customHeight="1"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M413" s="13"/>
      <c r="N413" s="13"/>
      <c r="O413" s="13"/>
      <c r="P413" s="13"/>
      <c r="Q413" s="13"/>
      <c r="R413" s="13"/>
      <c r="S413" s="13"/>
      <c r="T413" s="13"/>
    </row>
    <row r="414" spans="2:20" ht="15.75" customHeight="1"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M414" s="13"/>
      <c r="N414" s="13"/>
      <c r="O414" s="13"/>
      <c r="P414" s="13"/>
      <c r="Q414" s="13"/>
      <c r="R414" s="13"/>
      <c r="S414" s="13"/>
      <c r="T414" s="13"/>
    </row>
    <row r="415" spans="2:20" ht="15.75" customHeight="1"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M415" s="13"/>
      <c r="N415" s="13"/>
      <c r="O415" s="13"/>
      <c r="P415" s="13"/>
      <c r="Q415" s="13"/>
      <c r="R415" s="13"/>
      <c r="S415" s="13"/>
      <c r="T415" s="13"/>
    </row>
    <row r="416" spans="2:20" ht="15.75" customHeight="1"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M416" s="13"/>
      <c r="N416" s="13"/>
      <c r="O416" s="13"/>
      <c r="P416" s="13"/>
      <c r="Q416" s="13"/>
      <c r="R416" s="13"/>
      <c r="S416" s="13"/>
      <c r="T416" s="13"/>
    </row>
    <row r="417" spans="2:20" ht="15.75" customHeight="1"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M417" s="13"/>
      <c r="N417" s="13"/>
      <c r="O417" s="13"/>
      <c r="P417" s="13"/>
      <c r="Q417" s="13"/>
      <c r="R417" s="13"/>
      <c r="S417" s="13"/>
      <c r="T417" s="13"/>
    </row>
    <row r="418" spans="2:20" ht="15.75" customHeight="1"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M418" s="13"/>
      <c r="N418" s="13"/>
      <c r="O418" s="13"/>
      <c r="P418" s="13"/>
      <c r="Q418" s="13"/>
      <c r="R418" s="13"/>
      <c r="S418" s="13"/>
      <c r="T418" s="13"/>
    </row>
    <row r="419" spans="2:20" ht="15.75" customHeight="1"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M419" s="13"/>
      <c r="N419" s="13"/>
      <c r="O419" s="13"/>
      <c r="P419" s="13"/>
      <c r="Q419" s="13"/>
      <c r="R419" s="13"/>
      <c r="S419" s="13"/>
      <c r="T419" s="13"/>
    </row>
    <row r="420" spans="2:20" ht="15.75" customHeight="1"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M420" s="13"/>
      <c r="N420" s="13"/>
      <c r="O420" s="13"/>
      <c r="P420" s="13"/>
      <c r="Q420" s="13"/>
      <c r="R420" s="13"/>
      <c r="S420" s="13"/>
      <c r="T420" s="13"/>
    </row>
    <row r="421" spans="2:20" ht="15.75" customHeight="1"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M421" s="13"/>
      <c r="N421" s="13"/>
      <c r="O421" s="13"/>
      <c r="P421" s="13"/>
      <c r="Q421" s="13"/>
      <c r="R421" s="13"/>
      <c r="S421" s="13"/>
      <c r="T421" s="13"/>
    </row>
    <row r="422" spans="2:20" ht="15.75" customHeight="1"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M422" s="13"/>
      <c r="N422" s="13"/>
      <c r="O422" s="13"/>
      <c r="P422" s="13"/>
      <c r="Q422" s="13"/>
      <c r="R422" s="13"/>
      <c r="S422" s="13"/>
      <c r="T422" s="13"/>
    </row>
    <row r="423" spans="2:20" ht="15.75" customHeight="1"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M423" s="13"/>
      <c r="N423" s="13"/>
      <c r="O423" s="13"/>
      <c r="P423" s="13"/>
      <c r="Q423" s="13"/>
      <c r="R423" s="13"/>
      <c r="S423" s="13"/>
      <c r="T423" s="13"/>
    </row>
    <row r="424" spans="2:20" ht="15.75" customHeight="1"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M424" s="13"/>
      <c r="N424" s="13"/>
      <c r="O424" s="13"/>
      <c r="P424" s="13"/>
      <c r="Q424" s="13"/>
      <c r="R424" s="13"/>
      <c r="S424" s="13"/>
      <c r="T424" s="13"/>
    </row>
    <row r="425" spans="2:20" ht="15.75" customHeight="1"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M425" s="13"/>
      <c r="N425" s="13"/>
      <c r="O425" s="13"/>
      <c r="P425" s="13"/>
      <c r="Q425" s="13"/>
      <c r="R425" s="13"/>
      <c r="S425" s="13"/>
      <c r="T425" s="13"/>
    </row>
    <row r="426" spans="2:20" ht="15.75" customHeight="1"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M426" s="13"/>
      <c r="N426" s="13"/>
      <c r="O426" s="13"/>
      <c r="P426" s="13"/>
      <c r="Q426" s="13"/>
      <c r="R426" s="13"/>
      <c r="S426" s="13"/>
      <c r="T426" s="13"/>
    </row>
    <row r="427" spans="2:20" ht="15.75" customHeight="1"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M427" s="13"/>
      <c r="N427" s="13"/>
      <c r="O427" s="13"/>
      <c r="P427" s="13"/>
      <c r="Q427" s="13"/>
      <c r="R427" s="13"/>
      <c r="S427" s="13"/>
      <c r="T427" s="13"/>
    </row>
    <row r="428" spans="2:20" ht="15.75" customHeight="1"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M428" s="13"/>
      <c r="N428" s="13"/>
      <c r="O428" s="13"/>
      <c r="P428" s="13"/>
      <c r="Q428" s="13"/>
      <c r="R428" s="13"/>
      <c r="S428" s="13"/>
      <c r="T428" s="13"/>
    </row>
    <row r="429" spans="2:20" ht="15.75" customHeight="1"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M429" s="13"/>
      <c r="N429" s="13"/>
      <c r="O429" s="13"/>
      <c r="P429" s="13"/>
      <c r="Q429" s="13"/>
      <c r="R429" s="13"/>
      <c r="S429" s="13"/>
      <c r="T429" s="13"/>
    </row>
    <row r="430" spans="2:20" ht="15.75" customHeight="1"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M430" s="13"/>
      <c r="N430" s="13"/>
      <c r="O430" s="13"/>
      <c r="P430" s="13"/>
      <c r="Q430" s="13"/>
      <c r="R430" s="13"/>
      <c r="S430" s="13"/>
      <c r="T430" s="13"/>
    </row>
    <row r="431" spans="2:20" ht="15.75" customHeight="1"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M431" s="13"/>
      <c r="N431" s="13"/>
      <c r="O431" s="13"/>
      <c r="P431" s="13"/>
      <c r="Q431" s="13"/>
      <c r="R431" s="13"/>
      <c r="S431" s="13"/>
      <c r="T431" s="13"/>
    </row>
    <row r="432" spans="2:20" ht="15.75" customHeight="1"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M432" s="13"/>
      <c r="N432" s="13"/>
      <c r="O432" s="13"/>
      <c r="P432" s="13"/>
      <c r="Q432" s="13"/>
      <c r="R432" s="13"/>
      <c r="S432" s="13"/>
      <c r="T432" s="13"/>
    </row>
    <row r="433" spans="2:20" ht="15.75" customHeight="1"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M433" s="13"/>
      <c r="N433" s="13"/>
      <c r="O433" s="13"/>
      <c r="P433" s="13"/>
      <c r="Q433" s="13"/>
      <c r="R433" s="13"/>
      <c r="S433" s="13"/>
      <c r="T433" s="13"/>
    </row>
    <row r="434" spans="2:20" ht="15.75" customHeight="1"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M434" s="13"/>
      <c r="N434" s="13"/>
      <c r="O434" s="13"/>
      <c r="P434" s="13"/>
      <c r="Q434" s="13"/>
      <c r="R434" s="13"/>
      <c r="S434" s="13"/>
      <c r="T434" s="13"/>
    </row>
    <row r="435" spans="2:20" ht="15.75" customHeight="1"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M435" s="13"/>
      <c r="N435" s="13"/>
      <c r="O435" s="13"/>
      <c r="P435" s="13"/>
      <c r="Q435" s="13"/>
      <c r="R435" s="13"/>
      <c r="S435" s="13"/>
      <c r="T435" s="13"/>
    </row>
    <row r="436" spans="2:20" ht="15.75" customHeight="1"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M436" s="13"/>
      <c r="N436" s="13"/>
      <c r="O436" s="13"/>
      <c r="P436" s="13"/>
      <c r="Q436" s="13"/>
      <c r="R436" s="13"/>
      <c r="S436" s="13"/>
      <c r="T436" s="13"/>
    </row>
    <row r="437" spans="2:20" ht="15.75" customHeight="1"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M437" s="13"/>
      <c r="N437" s="13"/>
      <c r="O437" s="13"/>
      <c r="P437" s="13"/>
      <c r="Q437" s="13"/>
      <c r="R437" s="13"/>
      <c r="S437" s="13"/>
      <c r="T437" s="13"/>
    </row>
    <row r="438" spans="2:20" ht="15.75" customHeight="1"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M438" s="13"/>
      <c r="N438" s="13"/>
      <c r="O438" s="13"/>
      <c r="P438" s="13"/>
      <c r="Q438" s="13"/>
      <c r="R438" s="13"/>
      <c r="S438" s="13"/>
      <c r="T438" s="13"/>
    </row>
    <row r="439" spans="2:20" ht="15.75" customHeight="1"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M439" s="13"/>
      <c r="N439" s="13"/>
      <c r="O439" s="13"/>
      <c r="P439" s="13"/>
      <c r="Q439" s="13"/>
      <c r="R439" s="13"/>
      <c r="S439" s="13"/>
      <c r="T439" s="13"/>
    </row>
    <row r="440" spans="2:20" ht="15.75" customHeight="1"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M440" s="13"/>
      <c r="N440" s="13"/>
      <c r="O440" s="13"/>
      <c r="P440" s="13"/>
      <c r="Q440" s="13"/>
      <c r="R440" s="13"/>
      <c r="S440" s="13"/>
      <c r="T440" s="13"/>
    </row>
    <row r="441" spans="2:20" ht="15.75" customHeight="1"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M441" s="13"/>
      <c r="N441" s="13"/>
      <c r="O441" s="13"/>
      <c r="P441" s="13"/>
      <c r="Q441" s="13"/>
      <c r="R441" s="13"/>
      <c r="S441" s="13"/>
      <c r="T441" s="13"/>
    </row>
    <row r="442" spans="2:20" ht="15.75" customHeight="1"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M442" s="13"/>
      <c r="N442" s="13"/>
      <c r="O442" s="13"/>
      <c r="P442" s="13"/>
      <c r="Q442" s="13"/>
      <c r="R442" s="13"/>
      <c r="S442" s="13"/>
      <c r="T442" s="13"/>
    </row>
    <row r="443" spans="2:20" ht="15.75" customHeight="1"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M443" s="13"/>
      <c r="N443" s="13"/>
      <c r="O443" s="13"/>
      <c r="P443" s="13"/>
      <c r="Q443" s="13"/>
      <c r="R443" s="13"/>
      <c r="S443" s="13"/>
      <c r="T443" s="13"/>
    </row>
    <row r="444" spans="2:20" ht="15.75" customHeight="1"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M444" s="13"/>
      <c r="N444" s="13"/>
      <c r="O444" s="13"/>
      <c r="P444" s="13"/>
      <c r="Q444" s="13"/>
      <c r="R444" s="13"/>
      <c r="S444" s="13"/>
      <c r="T444" s="13"/>
    </row>
    <row r="445" spans="2:20" ht="15.75" customHeight="1"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M445" s="13"/>
      <c r="N445" s="13"/>
      <c r="O445" s="13"/>
      <c r="P445" s="13"/>
      <c r="Q445" s="13"/>
      <c r="R445" s="13"/>
      <c r="S445" s="13"/>
      <c r="T445" s="13"/>
    </row>
    <row r="446" spans="2:20" ht="15.75" customHeight="1"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M446" s="13"/>
      <c r="N446" s="13"/>
      <c r="O446" s="13"/>
      <c r="P446" s="13"/>
      <c r="Q446" s="13"/>
      <c r="R446" s="13"/>
      <c r="S446" s="13"/>
      <c r="T446" s="13"/>
    </row>
    <row r="447" spans="2:20" ht="15.75" customHeight="1"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M447" s="13"/>
      <c r="N447" s="13"/>
      <c r="O447" s="13"/>
      <c r="P447" s="13"/>
      <c r="Q447" s="13"/>
      <c r="R447" s="13"/>
      <c r="S447" s="13"/>
      <c r="T447" s="13"/>
    </row>
    <row r="448" spans="2:20" ht="15.75" customHeight="1"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M448" s="13"/>
      <c r="N448" s="13"/>
      <c r="O448" s="13"/>
      <c r="P448" s="13"/>
      <c r="Q448" s="13"/>
      <c r="R448" s="13"/>
      <c r="S448" s="13"/>
      <c r="T448" s="13"/>
    </row>
    <row r="449" spans="2:20" ht="15.75" customHeight="1"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M449" s="13"/>
      <c r="N449" s="13"/>
      <c r="O449" s="13"/>
      <c r="P449" s="13"/>
      <c r="Q449" s="13"/>
      <c r="R449" s="13"/>
      <c r="S449" s="13"/>
      <c r="T449" s="13"/>
    </row>
    <row r="450" spans="2:20" ht="15.75" customHeight="1"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M450" s="13"/>
      <c r="N450" s="13"/>
      <c r="O450" s="13"/>
      <c r="P450" s="13"/>
      <c r="Q450" s="13"/>
      <c r="R450" s="13"/>
      <c r="S450" s="13"/>
      <c r="T450" s="13"/>
    </row>
    <row r="451" spans="2:20" ht="15.75" customHeight="1"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M451" s="13"/>
      <c r="N451" s="13"/>
      <c r="O451" s="13"/>
      <c r="P451" s="13"/>
      <c r="Q451" s="13"/>
      <c r="R451" s="13"/>
      <c r="S451" s="13"/>
      <c r="T451" s="13"/>
    </row>
    <row r="452" spans="2:20" ht="15.75" customHeight="1"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M452" s="13"/>
      <c r="N452" s="13"/>
      <c r="O452" s="13"/>
      <c r="P452" s="13"/>
      <c r="Q452" s="13"/>
      <c r="R452" s="13"/>
      <c r="S452" s="13"/>
      <c r="T452" s="13"/>
    </row>
    <row r="453" spans="2:20" ht="15.75" customHeight="1"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M453" s="13"/>
      <c r="N453" s="13"/>
      <c r="O453" s="13"/>
      <c r="P453" s="13"/>
      <c r="Q453" s="13"/>
      <c r="R453" s="13"/>
      <c r="S453" s="13"/>
      <c r="T453" s="13"/>
    </row>
    <row r="454" spans="2:20" ht="15.75" customHeight="1"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M454" s="13"/>
      <c r="N454" s="13"/>
      <c r="O454" s="13"/>
      <c r="P454" s="13"/>
      <c r="Q454" s="13"/>
      <c r="R454" s="13"/>
      <c r="S454" s="13"/>
      <c r="T454" s="13"/>
    </row>
    <row r="455" spans="2:20" ht="15.75" customHeight="1"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M455" s="13"/>
      <c r="N455" s="13"/>
      <c r="O455" s="13"/>
      <c r="P455" s="13"/>
      <c r="Q455" s="13"/>
      <c r="R455" s="13"/>
      <c r="S455" s="13"/>
      <c r="T455" s="13"/>
    </row>
    <row r="456" spans="2:20" ht="15.75" customHeight="1"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M456" s="13"/>
      <c r="N456" s="13"/>
      <c r="O456" s="13"/>
      <c r="P456" s="13"/>
      <c r="Q456" s="13"/>
      <c r="R456" s="13"/>
      <c r="S456" s="13"/>
      <c r="T456" s="13"/>
    </row>
    <row r="457" spans="2:20" ht="15.75" customHeight="1"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M457" s="13"/>
      <c r="N457" s="13"/>
      <c r="O457" s="13"/>
      <c r="P457" s="13"/>
      <c r="Q457" s="13"/>
      <c r="R457" s="13"/>
      <c r="S457" s="13"/>
      <c r="T457" s="13"/>
    </row>
    <row r="458" spans="2:20" ht="15.75" customHeight="1"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M458" s="13"/>
      <c r="N458" s="13"/>
      <c r="O458" s="13"/>
      <c r="P458" s="13"/>
      <c r="Q458" s="13"/>
      <c r="R458" s="13"/>
      <c r="S458" s="13"/>
      <c r="T458" s="13"/>
    </row>
    <row r="459" spans="2:20" ht="15.75" customHeight="1"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M459" s="13"/>
      <c r="N459" s="13"/>
      <c r="O459" s="13"/>
      <c r="P459" s="13"/>
      <c r="Q459" s="13"/>
      <c r="R459" s="13"/>
      <c r="S459" s="13"/>
      <c r="T459" s="13"/>
    </row>
    <row r="460" spans="2:20" ht="15.75" customHeight="1"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M460" s="13"/>
      <c r="N460" s="13"/>
      <c r="O460" s="13"/>
      <c r="P460" s="13"/>
      <c r="Q460" s="13"/>
      <c r="R460" s="13"/>
      <c r="S460" s="13"/>
      <c r="T460" s="13"/>
    </row>
    <row r="461" spans="2:20" ht="15.75" customHeight="1"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M461" s="13"/>
      <c r="N461" s="13"/>
      <c r="O461" s="13"/>
      <c r="P461" s="13"/>
      <c r="Q461" s="13"/>
      <c r="R461" s="13"/>
      <c r="S461" s="13"/>
      <c r="T461" s="13"/>
    </row>
    <row r="462" spans="2:20" ht="15.75" customHeight="1"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M462" s="13"/>
      <c r="N462" s="13"/>
      <c r="O462" s="13"/>
      <c r="P462" s="13"/>
      <c r="Q462" s="13"/>
      <c r="R462" s="13"/>
      <c r="S462" s="13"/>
      <c r="T462" s="13"/>
    </row>
    <row r="463" spans="2:20" ht="15.75" customHeight="1"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M463" s="13"/>
      <c r="N463" s="13"/>
      <c r="O463" s="13"/>
      <c r="P463" s="13"/>
      <c r="Q463" s="13"/>
      <c r="R463" s="13"/>
      <c r="S463" s="13"/>
      <c r="T463" s="13"/>
    </row>
    <row r="464" spans="2:20" ht="15.75" customHeight="1"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M464" s="13"/>
      <c r="N464" s="13"/>
      <c r="O464" s="13"/>
      <c r="P464" s="13"/>
      <c r="Q464" s="13"/>
      <c r="R464" s="13"/>
      <c r="S464" s="13"/>
      <c r="T464" s="13"/>
    </row>
    <row r="465" spans="2:20" ht="15.75" customHeight="1"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M465" s="13"/>
      <c r="N465" s="13"/>
      <c r="O465" s="13"/>
      <c r="P465" s="13"/>
      <c r="Q465" s="13"/>
      <c r="R465" s="13"/>
      <c r="S465" s="13"/>
      <c r="T465" s="13"/>
    </row>
    <row r="466" spans="2:20" ht="15.75" customHeight="1"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M466" s="13"/>
      <c r="N466" s="13"/>
      <c r="O466" s="13"/>
      <c r="P466" s="13"/>
      <c r="Q466" s="13"/>
      <c r="R466" s="13"/>
      <c r="S466" s="13"/>
      <c r="T466" s="13"/>
    </row>
    <row r="467" spans="2:20" ht="15.75" customHeight="1"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M467" s="13"/>
      <c r="N467" s="13"/>
      <c r="O467" s="13"/>
      <c r="P467" s="13"/>
      <c r="Q467" s="13"/>
      <c r="R467" s="13"/>
      <c r="S467" s="13"/>
      <c r="T467" s="13"/>
    </row>
    <row r="468" spans="2:20" ht="15.75" customHeight="1"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M468" s="13"/>
      <c r="N468" s="13"/>
      <c r="O468" s="13"/>
      <c r="P468" s="13"/>
      <c r="Q468" s="13"/>
      <c r="R468" s="13"/>
      <c r="S468" s="13"/>
      <c r="T468" s="13"/>
    </row>
    <row r="469" spans="2:20" ht="15.75" customHeight="1"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M469" s="13"/>
      <c r="N469" s="13"/>
      <c r="O469" s="13"/>
      <c r="P469" s="13"/>
      <c r="Q469" s="13"/>
      <c r="R469" s="13"/>
      <c r="S469" s="13"/>
      <c r="T469" s="13"/>
    </row>
    <row r="470" spans="2:20" ht="15.75" customHeight="1"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M470" s="13"/>
      <c r="N470" s="13"/>
      <c r="O470" s="13"/>
      <c r="P470" s="13"/>
      <c r="Q470" s="13"/>
      <c r="R470" s="13"/>
      <c r="S470" s="13"/>
      <c r="T470" s="13"/>
    </row>
    <row r="471" spans="2:20" ht="15.75" customHeight="1"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M471" s="13"/>
      <c r="N471" s="13"/>
      <c r="O471" s="13"/>
      <c r="P471" s="13"/>
      <c r="Q471" s="13"/>
      <c r="R471" s="13"/>
      <c r="S471" s="13"/>
      <c r="T471" s="13"/>
    </row>
    <row r="472" spans="2:20" ht="15.75" customHeight="1"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M472" s="13"/>
      <c r="N472" s="13"/>
      <c r="O472" s="13"/>
      <c r="P472" s="13"/>
      <c r="Q472" s="13"/>
      <c r="R472" s="13"/>
      <c r="S472" s="13"/>
      <c r="T472" s="13"/>
    </row>
    <row r="473" spans="2:20" ht="15.75" customHeight="1"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M473" s="13"/>
      <c r="N473" s="13"/>
      <c r="O473" s="13"/>
      <c r="P473" s="13"/>
      <c r="Q473" s="13"/>
      <c r="R473" s="13"/>
      <c r="S473" s="13"/>
      <c r="T473" s="13"/>
    </row>
    <row r="474" spans="2:20" ht="15.75" customHeight="1"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M474" s="13"/>
      <c r="N474" s="13"/>
      <c r="O474" s="13"/>
      <c r="P474" s="13"/>
      <c r="Q474" s="13"/>
      <c r="R474" s="13"/>
      <c r="S474" s="13"/>
      <c r="T474" s="13"/>
    </row>
    <row r="475" spans="2:20" ht="15.75" customHeight="1"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M475" s="13"/>
      <c r="N475" s="13"/>
      <c r="O475" s="13"/>
      <c r="P475" s="13"/>
      <c r="Q475" s="13"/>
      <c r="R475" s="13"/>
      <c r="S475" s="13"/>
      <c r="T475" s="13"/>
    </row>
    <row r="476" spans="2:20" ht="15.75" customHeight="1"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M476" s="13"/>
      <c r="N476" s="13"/>
      <c r="O476" s="13"/>
      <c r="P476" s="13"/>
      <c r="Q476" s="13"/>
      <c r="R476" s="13"/>
      <c r="S476" s="13"/>
      <c r="T476" s="13"/>
    </row>
    <row r="477" spans="2:20" ht="15.75" customHeight="1"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M477" s="13"/>
      <c r="N477" s="13"/>
      <c r="O477" s="13"/>
      <c r="P477" s="13"/>
      <c r="Q477" s="13"/>
      <c r="R477" s="13"/>
      <c r="S477" s="13"/>
      <c r="T477" s="13"/>
    </row>
    <row r="478" spans="2:20" ht="15.75" customHeight="1"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M478" s="13"/>
      <c r="N478" s="13"/>
      <c r="O478" s="13"/>
      <c r="P478" s="13"/>
      <c r="Q478" s="13"/>
      <c r="R478" s="13"/>
      <c r="S478" s="13"/>
      <c r="T478" s="13"/>
    </row>
    <row r="479" spans="2:20" ht="15.75" customHeight="1"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M479" s="13"/>
      <c r="N479" s="13"/>
      <c r="O479" s="13"/>
      <c r="P479" s="13"/>
      <c r="Q479" s="13"/>
      <c r="R479" s="13"/>
      <c r="S479" s="13"/>
      <c r="T479" s="13"/>
    </row>
    <row r="480" spans="2:20" ht="15.75" customHeight="1"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M480" s="13"/>
      <c r="N480" s="13"/>
      <c r="O480" s="13"/>
      <c r="P480" s="13"/>
      <c r="Q480" s="13"/>
      <c r="R480" s="13"/>
      <c r="S480" s="13"/>
      <c r="T480" s="13"/>
    </row>
    <row r="481" spans="2:20" ht="15.75" customHeight="1"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M481" s="13"/>
      <c r="N481" s="13"/>
      <c r="O481" s="13"/>
      <c r="P481" s="13"/>
      <c r="Q481" s="13"/>
      <c r="R481" s="13"/>
      <c r="S481" s="13"/>
      <c r="T481" s="13"/>
    </row>
    <row r="482" spans="2:20" ht="15.75" customHeight="1"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M482" s="13"/>
      <c r="N482" s="13"/>
      <c r="O482" s="13"/>
      <c r="P482" s="13"/>
      <c r="Q482" s="13"/>
      <c r="R482" s="13"/>
      <c r="S482" s="13"/>
      <c r="T482" s="13"/>
    </row>
    <row r="483" spans="2:20" ht="15.75" customHeight="1"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M483" s="13"/>
      <c r="N483" s="13"/>
      <c r="O483" s="13"/>
      <c r="P483" s="13"/>
      <c r="Q483" s="13"/>
      <c r="R483" s="13"/>
      <c r="S483" s="13"/>
      <c r="T483" s="13"/>
    </row>
    <row r="484" spans="2:20" ht="15.75" customHeight="1"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M484" s="13"/>
      <c r="N484" s="13"/>
      <c r="O484" s="13"/>
      <c r="P484" s="13"/>
      <c r="Q484" s="13"/>
      <c r="R484" s="13"/>
      <c r="S484" s="13"/>
      <c r="T484" s="13"/>
    </row>
    <row r="485" spans="2:20" ht="15.75" customHeight="1"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M485" s="13"/>
      <c r="N485" s="13"/>
      <c r="O485" s="13"/>
      <c r="P485" s="13"/>
      <c r="Q485" s="13"/>
      <c r="R485" s="13"/>
      <c r="S485" s="13"/>
      <c r="T485" s="13"/>
    </row>
    <row r="486" spans="2:20" ht="15.75" customHeight="1"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M486" s="13"/>
      <c r="N486" s="13"/>
      <c r="O486" s="13"/>
      <c r="P486" s="13"/>
      <c r="Q486" s="13"/>
      <c r="R486" s="13"/>
      <c r="S486" s="13"/>
      <c r="T486" s="13"/>
    </row>
    <row r="487" spans="2:20" ht="15.75" customHeight="1"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M487" s="13"/>
      <c r="N487" s="13"/>
      <c r="O487" s="13"/>
      <c r="P487" s="13"/>
      <c r="Q487" s="13"/>
      <c r="R487" s="13"/>
      <c r="S487" s="13"/>
      <c r="T487" s="13"/>
    </row>
    <row r="488" spans="2:20" ht="15.75" customHeight="1"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M488" s="13"/>
      <c r="N488" s="13"/>
      <c r="O488" s="13"/>
      <c r="P488" s="13"/>
      <c r="Q488" s="13"/>
      <c r="R488" s="13"/>
      <c r="S488" s="13"/>
      <c r="T488" s="13"/>
    </row>
    <row r="489" spans="2:20" ht="15.75" customHeight="1"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M489" s="13"/>
      <c r="N489" s="13"/>
      <c r="O489" s="13"/>
      <c r="P489" s="13"/>
      <c r="Q489" s="13"/>
      <c r="R489" s="13"/>
      <c r="S489" s="13"/>
      <c r="T489" s="13"/>
    </row>
    <row r="490" spans="2:20" ht="15.75" customHeight="1"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M490" s="13"/>
      <c r="N490" s="13"/>
      <c r="O490" s="13"/>
      <c r="P490" s="13"/>
      <c r="Q490" s="13"/>
      <c r="R490" s="13"/>
      <c r="S490" s="13"/>
      <c r="T490" s="13"/>
    </row>
    <row r="491" spans="2:20" ht="15.75" customHeight="1"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M491" s="13"/>
      <c r="N491" s="13"/>
      <c r="O491" s="13"/>
      <c r="P491" s="13"/>
      <c r="Q491" s="13"/>
      <c r="R491" s="13"/>
      <c r="S491" s="13"/>
      <c r="T491" s="13"/>
    </row>
    <row r="492" spans="2:20" ht="15.75" customHeight="1"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M492" s="13"/>
      <c r="N492" s="13"/>
      <c r="O492" s="13"/>
      <c r="P492" s="13"/>
      <c r="Q492" s="13"/>
      <c r="R492" s="13"/>
      <c r="S492" s="13"/>
      <c r="T492" s="13"/>
    </row>
    <row r="493" spans="2:20" ht="15.75" customHeight="1"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M493" s="13"/>
      <c r="N493" s="13"/>
      <c r="O493" s="13"/>
      <c r="P493" s="13"/>
      <c r="Q493" s="13"/>
      <c r="R493" s="13"/>
      <c r="S493" s="13"/>
      <c r="T493" s="13"/>
    </row>
    <row r="494" spans="2:20" ht="15.75" customHeight="1"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M494" s="13"/>
      <c r="N494" s="13"/>
      <c r="O494" s="13"/>
      <c r="P494" s="13"/>
      <c r="Q494" s="13"/>
      <c r="R494" s="13"/>
      <c r="S494" s="13"/>
      <c r="T494" s="13"/>
    </row>
    <row r="495" spans="2:20" ht="15.75" customHeight="1"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M495" s="13"/>
      <c r="N495" s="13"/>
      <c r="O495" s="13"/>
      <c r="P495" s="13"/>
      <c r="Q495" s="13"/>
      <c r="R495" s="13"/>
      <c r="S495" s="13"/>
      <c r="T495" s="13"/>
    </row>
    <row r="496" spans="2:20" ht="15.75" customHeight="1"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M496" s="13"/>
      <c r="N496" s="13"/>
      <c r="O496" s="13"/>
      <c r="P496" s="13"/>
      <c r="Q496" s="13"/>
      <c r="R496" s="13"/>
      <c r="S496" s="13"/>
      <c r="T496" s="13"/>
    </row>
    <row r="497" spans="2:20" ht="15.75" customHeight="1"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M497" s="13"/>
      <c r="N497" s="13"/>
      <c r="O497" s="13"/>
      <c r="P497" s="13"/>
      <c r="Q497" s="13"/>
      <c r="R497" s="13"/>
      <c r="S497" s="13"/>
      <c r="T497" s="13"/>
    </row>
    <row r="498" spans="2:20" ht="15.75" customHeight="1"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M498" s="13"/>
      <c r="N498" s="13"/>
      <c r="O498" s="13"/>
      <c r="P498" s="13"/>
      <c r="Q498" s="13"/>
      <c r="R498" s="13"/>
      <c r="S498" s="13"/>
      <c r="T498" s="13"/>
    </row>
    <row r="499" spans="2:20" ht="15.75" customHeight="1"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M499" s="13"/>
      <c r="N499" s="13"/>
      <c r="O499" s="13"/>
      <c r="P499" s="13"/>
      <c r="Q499" s="13"/>
      <c r="R499" s="13"/>
      <c r="S499" s="13"/>
      <c r="T499" s="13"/>
    </row>
    <row r="500" spans="2:20" ht="15.75" customHeight="1"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M500" s="13"/>
      <c r="N500" s="13"/>
      <c r="O500" s="13"/>
      <c r="P500" s="13"/>
      <c r="Q500" s="13"/>
      <c r="R500" s="13"/>
      <c r="S500" s="13"/>
      <c r="T500" s="13"/>
    </row>
    <row r="501" spans="2:20" ht="15.75" customHeight="1"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M501" s="13"/>
      <c r="N501" s="13"/>
      <c r="O501" s="13"/>
      <c r="P501" s="13"/>
      <c r="Q501" s="13"/>
      <c r="R501" s="13"/>
      <c r="S501" s="13"/>
      <c r="T501" s="13"/>
    </row>
    <row r="502" spans="2:20" ht="15.75" customHeight="1"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M502" s="13"/>
      <c r="N502" s="13"/>
      <c r="O502" s="13"/>
      <c r="P502" s="13"/>
      <c r="Q502" s="13"/>
      <c r="R502" s="13"/>
      <c r="S502" s="13"/>
      <c r="T502" s="13"/>
    </row>
    <row r="503" spans="2:20" ht="15.75" customHeight="1"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M503" s="13"/>
      <c r="N503" s="13"/>
      <c r="O503" s="13"/>
      <c r="P503" s="13"/>
      <c r="Q503" s="13"/>
      <c r="R503" s="13"/>
      <c r="S503" s="13"/>
      <c r="T503" s="13"/>
    </row>
    <row r="504" spans="2:20" ht="15.75" customHeight="1"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M504" s="13"/>
      <c r="N504" s="13"/>
      <c r="O504" s="13"/>
      <c r="P504" s="13"/>
      <c r="Q504" s="13"/>
      <c r="R504" s="13"/>
      <c r="S504" s="13"/>
      <c r="T504" s="13"/>
    </row>
    <row r="505" spans="2:20" ht="15.75" customHeight="1"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M505" s="13"/>
      <c r="N505" s="13"/>
      <c r="O505" s="13"/>
      <c r="P505" s="13"/>
      <c r="Q505" s="13"/>
      <c r="R505" s="13"/>
      <c r="S505" s="13"/>
      <c r="T505" s="13"/>
    </row>
    <row r="506" spans="2:20" ht="15.75" customHeight="1"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M506" s="13"/>
      <c r="N506" s="13"/>
      <c r="O506" s="13"/>
      <c r="P506" s="13"/>
      <c r="Q506" s="13"/>
      <c r="R506" s="13"/>
      <c r="S506" s="13"/>
      <c r="T506" s="13"/>
    </row>
    <row r="507" spans="2:20" ht="15.75" customHeight="1"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M507" s="13"/>
      <c r="N507" s="13"/>
      <c r="O507" s="13"/>
      <c r="P507" s="13"/>
      <c r="Q507" s="13"/>
      <c r="R507" s="13"/>
      <c r="S507" s="13"/>
      <c r="T507" s="13"/>
    </row>
    <row r="508" spans="2:20" ht="15.75" customHeight="1"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M508" s="13"/>
      <c r="N508" s="13"/>
      <c r="O508" s="13"/>
      <c r="P508" s="13"/>
      <c r="Q508" s="13"/>
      <c r="R508" s="13"/>
      <c r="S508" s="13"/>
      <c r="T508" s="13"/>
    </row>
    <row r="509" spans="2:20" ht="15.75" customHeight="1"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M509" s="13"/>
      <c r="N509" s="13"/>
      <c r="O509" s="13"/>
      <c r="P509" s="13"/>
      <c r="Q509" s="13"/>
      <c r="R509" s="13"/>
      <c r="S509" s="13"/>
      <c r="T509" s="13"/>
    </row>
    <row r="510" spans="2:20" ht="15.75" customHeight="1"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M510" s="13"/>
      <c r="N510" s="13"/>
      <c r="O510" s="13"/>
      <c r="P510" s="13"/>
      <c r="Q510" s="13"/>
      <c r="R510" s="13"/>
      <c r="S510" s="13"/>
      <c r="T510" s="13"/>
    </row>
    <row r="511" spans="2:20" ht="15.75" customHeight="1"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M511" s="13"/>
      <c r="N511" s="13"/>
      <c r="O511" s="13"/>
      <c r="P511" s="13"/>
      <c r="Q511" s="13"/>
      <c r="R511" s="13"/>
      <c r="S511" s="13"/>
      <c r="T511" s="13"/>
    </row>
    <row r="512" spans="2:20" ht="15.75" customHeight="1"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M512" s="13"/>
      <c r="N512" s="13"/>
      <c r="O512" s="13"/>
      <c r="P512" s="13"/>
      <c r="Q512" s="13"/>
      <c r="R512" s="13"/>
      <c r="S512" s="13"/>
      <c r="T512" s="13"/>
    </row>
    <row r="513" spans="2:20" ht="15.75" customHeight="1"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M513" s="13"/>
      <c r="N513" s="13"/>
      <c r="O513" s="13"/>
      <c r="P513" s="13"/>
      <c r="Q513" s="13"/>
      <c r="R513" s="13"/>
      <c r="S513" s="13"/>
      <c r="T513" s="13"/>
    </row>
    <row r="514" spans="2:20" ht="15.75" customHeight="1"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M514" s="13"/>
      <c r="N514" s="13"/>
      <c r="O514" s="13"/>
      <c r="P514" s="13"/>
      <c r="Q514" s="13"/>
      <c r="R514" s="13"/>
      <c r="S514" s="13"/>
      <c r="T514" s="13"/>
    </row>
    <row r="515" spans="2:20" ht="15.75" customHeight="1"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M515" s="13"/>
      <c r="N515" s="13"/>
      <c r="O515" s="13"/>
      <c r="P515" s="13"/>
      <c r="Q515" s="13"/>
      <c r="R515" s="13"/>
      <c r="S515" s="13"/>
      <c r="T515" s="13"/>
    </row>
    <row r="516" spans="2:20" ht="15.75" customHeight="1"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M516" s="13"/>
      <c r="N516" s="13"/>
      <c r="O516" s="13"/>
      <c r="P516" s="13"/>
      <c r="Q516" s="13"/>
      <c r="R516" s="13"/>
      <c r="S516" s="13"/>
      <c r="T516" s="13"/>
    </row>
    <row r="517" spans="2:20" ht="15.75" customHeight="1"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M517" s="13"/>
      <c r="N517" s="13"/>
      <c r="O517" s="13"/>
      <c r="P517" s="13"/>
      <c r="Q517" s="13"/>
      <c r="R517" s="13"/>
      <c r="S517" s="13"/>
      <c r="T517" s="13"/>
    </row>
    <row r="518" spans="2:20" ht="15.75" customHeight="1"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M518" s="13"/>
      <c r="N518" s="13"/>
      <c r="O518" s="13"/>
      <c r="P518" s="13"/>
      <c r="Q518" s="13"/>
      <c r="R518" s="13"/>
      <c r="S518" s="13"/>
      <c r="T518" s="13"/>
    </row>
    <row r="519" spans="2:20" ht="15.75" customHeight="1"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M519" s="13"/>
      <c r="N519" s="13"/>
      <c r="O519" s="13"/>
      <c r="P519" s="13"/>
      <c r="Q519" s="13"/>
      <c r="R519" s="13"/>
      <c r="S519" s="13"/>
      <c r="T519" s="13"/>
    </row>
    <row r="520" spans="2:20" ht="15.75" customHeight="1"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M520" s="13"/>
      <c r="N520" s="13"/>
      <c r="O520" s="13"/>
      <c r="P520" s="13"/>
      <c r="Q520" s="13"/>
      <c r="R520" s="13"/>
      <c r="S520" s="13"/>
      <c r="T520" s="13"/>
    </row>
    <row r="521" spans="2:20" ht="15.75" customHeight="1"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M521" s="13"/>
      <c r="N521" s="13"/>
      <c r="O521" s="13"/>
      <c r="P521" s="13"/>
      <c r="Q521" s="13"/>
      <c r="R521" s="13"/>
      <c r="S521" s="13"/>
      <c r="T521" s="13"/>
    </row>
    <row r="522" spans="2:20" ht="15.75" customHeight="1"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M522" s="13"/>
      <c r="N522" s="13"/>
      <c r="O522" s="13"/>
      <c r="P522" s="13"/>
      <c r="Q522" s="13"/>
      <c r="R522" s="13"/>
      <c r="S522" s="13"/>
      <c r="T522" s="13"/>
    </row>
    <row r="523" spans="2:20" ht="15.75" customHeight="1"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M523" s="13"/>
      <c r="N523" s="13"/>
      <c r="O523" s="13"/>
      <c r="P523" s="13"/>
      <c r="Q523" s="13"/>
      <c r="R523" s="13"/>
      <c r="S523" s="13"/>
      <c r="T523" s="13"/>
    </row>
    <row r="524" spans="2:20" ht="15.75" customHeight="1"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M524" s="13"/>
      <c r="N524" s="13"/>
      <c r="O524" s="13"/>
      <c r="P524" s="13"/>
      <c r="Q524" s="13"/>
      <c r="R524" s="13"/>
      <c r="S524" s="13"/>
      <c r="T524" s="13"/>
    </row>
    <row r="525" spans="2:20" ht="15.75" customHeight="1"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M525" s="13"/>
      <c r="N525" s="13"/>
      <c r="O525" s="13"/>
      <c r="P525" s="13"/>
      <c r="Q525" s="13"/>
      <c r="R525" s="13"/>
      <c r="S525" s="13"/>
      <c r="T525" s="13"/>
    </row>
    <row r="526" spans="2:20" ht="15.75" customHeight="1"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M526" s="13"/>
      <c r="N526" s="13"/>
      <c r="O526" s="13"/>
      <c r="P526" s="13"/>
      <c r="Q526" s="13"/>
      <c r="R526" s="13"/>
      <c r="S526" s="13"/>
      <c r="T526" s="13"/>
    </row>
    <row r="527" spans="2:20" ht="15.75" customHeight="1"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M527" s="13"/>
      <c r="N527" s="13"/>
      <c r="O527" s="13"/>
      <c r="P527" s="13"/>
      <c r="Q527" s="13"/>
      <c r="R527" s="13"/>
      <c r="S527" s="13"/>
      <c r="T527" s="13"/>
    </row>
    <row r="528" spans="2:20" ht="15.75" customHeight="1"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M528" s="13"/>
      <c r="N528" s="13"/>
      <c r="O528" s="13"/>
      <c r="P528" s="13"/>
      <c r="Q528" s="13"/>
      <c r="R528" s="13"/>
      <c r="S528" s="13"/>
      <c r="T528" s="13"/>
    </row>
    <row r="529" spans="2:20" ht="15.75" customHeight="1"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M529" s="13"/>
      <c r="N529" s="13"/>
      <c r="O529" s="13"/>
      <c r="P529" s="13"/>
      <c r="Q529" s="13"/>
      <c r="R529" s="13"/>
      <c r="S529" s="13"/>
      <c r="T529" s="13"/>
    </row>
    <row r="530" spans="2:20" ht="15.75" customHeight="1"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M530" s="13"/>
      <c r="N530" s="13"/>
      <c r="O530" s="13"/>
      <c r="P530" s="13"/>
      <c r="Q530" s="13"/>
      <c r="R530" s="13"/>
      <c r="S530" s="13"/>
      <c r="T530" s="13"/>
    </row>
    <row r="531" spans="2:20" ht="15.75" customHeight="1"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M531" s="13"/>
      <c r="N531" s="13"/>
      <c r="O531" s="13"/>
      <c r="P531" s="13"/>
      <c r="Q531" s="13"/>
      <c r="R531" s="13"/>
      <c r="S531" s="13"/>
      <c r="T531" s="13"/>
    </row>
    <row r="532" spans="2:20" ht="15.75" customHeight="1"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M532" s="13"/>
      <c r="N532" s="13"/>
      <c r="O532" s="13"/>
      <c r="P532" s="13"/>
      <c r="Q532" s="13"/>
      <c r="R532" s="13"/>
      <c r="S532" s="13"/>
      <c r="T532" s="13"/>
    </row>
    <row r="533" spans="2:20" ht="15.75" customHeight="1"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M533" s="13"/>
      <c r="N533" s="13"/>
      <c r="O533" s="13"/>
      <c r="P533" s="13"/>
      <c r="Q533" s="13"/>
      <c r="R533" s="13"/>
      <c r="S533" s="13"/>
      <c r="T533" s="13"/>
    </row>
    <row r="534" spans="2:20" ht="15.75" customHeight="1"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M534" s="13"/>
      <c r="N534" s="13"/>
      <c r="O534" s="13"/>
      <c r="P534" s="13"/>
      <c r="Q534" s="13"/>
      <c r="R534" s="13"/>
      <c r="S534" s="13"/>
      <c r="T534" s="13"/>
    </row>
    <row r="535" spans="2:20" ht="15.75" customHeight="1"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M535" s="13"/>
      <c r="N535" s="13"/>
      <c r="O535" s="13"/>
      <c r="P535" s="13"/>
      <c r="Q535" s="13"/>
      <c r="R535" s="13"/>
      <c r="S535" s="13"/>
      <c r="T535" s="13"/>
    </row>
    <row r="536" spans="2:20" ht="15.75" customHeight="1"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M536" s="13"/>
      <c r="N536" s="13"/>
      <c r="O536" s="13"/>
      <c r="P536" s="13"/>
      <c r="Q536" s="13"/>
      <c r="R536" s="13"/>
      <c r="S536" s="13"/>
      <c r="T536" s="13"/>
    </row>
    <row r="537" spans="2:20" ht="15.75" customHeight="1"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M537" s="13"/>
      <c r="N537" s="13"/>
      <c r="O537" s="13"/>
      <c r="P537" s="13"/>
      <c r="Q537" s="13"/>
      <c r="R537" s="13"/>
      <c r="S537" s="13"/>
      <c r="T537" s="13"/>
    </row>
    <row r="538" spans="2:20" ht="15.75" customHeight="1"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M538" s="13"/>
      <c r="N538" s="13"/>
      <c r="O538" s="13"/>
      <c r="P538" s="13"/>
      <c r="Q538" s="13"/>
      <c r="R538" s="13"/>
      <c r="S538" s="13"/>
      <c r="T538" s="13"/>
    </row>
    <row r="539" spans="2:20" ht="15.75" customHeight="1"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M539" s="13"/>
      <c r="N539" s="13"/>
      <c r="O539" s="13"/>
      <c r="P539" s="13"/>
      <c r="Q539" s="13"/>
      <c r="R539" s="13"/>
      <c r="S539" s="13"/>
      <c r="T539" s="13"/>
    </row>
    <row r="540" spans="2:20" ht="15.75" customHeight="1"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M540" s="13"/>
      <c r="N540" s="13"/>
      <c r="O540" s="13"/>
      <c r="P540" s="13"/>
      <c r="Q540" s="13"/>
      <c r="R540" s="13"/>
      <c r="S540" s="13"/>
      <c r="T540" s="13"/>
    </row>
    <row r="541" spans="2:20" ht="15.75" customHeight="1"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M541" s="13"/>
      <c r="N541" s="13"/>
      <c r="O541" s="13"/>
      <c r="P541" s="13"/>
      <c r="Q541" s="13"/>
      <c r="R541" s="13"/>
      <c r="S541" s="13"/>
      <c r="T541" s="13"/>
    </row>
    <row r="542" spans="2:20" ht="15.75" customHeight="1"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M542" s="13"/>
      <c r="N542" s="13"/>
      <c r="O542" s="13"/>
      <c r="P542" s="13"/>
      <c r="Q542" s="13"/>
      <c r="R542" s="13"/>
      <c r="S542" s="13"/>
      <c r="T542" s="13"/>
    </row>
    <row r="543" spans="2:20" ht="15.75" customHeight="1"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M543" s="13"/>
      <c r="N543" s="13"/>
      <c r="O543" s="13"/>
      <c r="P543" s="13"/>
      <c r="Q543" s="13"/>
      <c r="R543" s="13"/>
      <c r="S543" s="13"/>
      <c r="T543" s="13"/>
    </row>
    <row r="544" spans="2:20" ht="15.75" customHeight="1"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M544" s="13"/>
      <c r="N544" s="13"/>
      <c r="O544" s="13"/>
      <c r="P544" s="13"/>
      <c r="Q544" s="13"/>
      <c r="R544" s="13"/>
      <c r="S544" s="13"/>
      <c r="T544" s="13"/>
    </row>
    <row r="545" spans="2:20" ht="15.75" customHeight="1"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M545" s="13"/>
      <c r="N545" s="13"/>
      <c r="O545" s="13"/>
      <c r="P545" s="13"/>
      <c r="Q545" s="13"/>
      <c r="R545" s="13"/>
      <c r="S545" s="13"/>
      <c r="T545" s="13"/>
    </row>
    <row r="546" spans="2:20" ht="15.75" customHeight="1"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M546" s="13"/>
      <c r="N546" s="13"/>
      <c r="O546" s="13"/>
      <c r="P546" s="13"/>
      <c r="Q546" s="13"/>
      <c r="R546" s="13"/>
      <c r="S546" s="13"/>
      <c r="T546" s="13"/>
    </row>
    <row r="547" spans="2:20" ht="15.75" customHeight="1"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M547" s="13"/>
      <c r="N547" s="13"/>
      <c r="O547" s="13"/>
      <c r="P547" s="13"/>
      <c r="Q547" s="13"/>
      <c r="R547" s="13"/>
      <c r="S547" s="13"/>
      <c r="T547" s="13"/>
    </row>
    <row r="548" spans="2:20" ht="15.75" customHeight="1"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M548" s="13"/>
      <c r="N548" s="13"/>
      <c r="O548" s="13"/>
      <c r="P548" s="13"/>
      <c r="Q548" s="13"/>
      <c r="R548" s="13"/>
      <c r="S548" s="13"/>
      <c r="T548" s="13"/>
    </row>
    <row r="549" spans="2:20" ht="15.75" customHeight="1"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M549" s="13"/>
      <c r="N549" s="13"/>
      <c r="O549" s="13"/>
      <c r="P549" s="13"/>
      <c r="Q549" s="13"/>
      <c r="R549" s="13"/>
      <c r="S549" s="13"/>
      <c r="T549" s="13"/>
    </row>
    <row r="550" spans="2:20" ht="15.75" customHeight="1"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M550" s="13"/>
      <c r="N550" s="13"/>
      <c r="O550" s="13"/>
      <c r="P550" s="13"/>
      <c r="Q550" s="13"/>
      <c r="R550" s="13"/>
      <c r="S550" s="13"/>
      <c r="T550" s="13"/>
    </row>
    <row r="551" spans="2:20" ht="15.75" customHeight="1"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M551" s="13"/>
      <c r="N551" s="13"/>
      <c r="O551" s="13"/>
      <c r="P551" s="13"/>
      <c r="Q551" s="13"/>
      <c r="R551" s="13"/>
      <c r="S551" s="13"/>
      <c r="T551" s="13"/>
    </row>
    <row r="552" spans="2:20" ht="15.75" customHeight="1"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M552" s="13"/>
      <c r="N552" s="13"/>
      <c r="O552" s="13"/>
      <c r="P552" s="13"/>
      <c r="Q552" s="13"/>
      <c r="R552" s="13"/>
      <c r="S552" s="13"/>
      <c r="T552" s="13"/>
    </row>
    <row r="553" spans="2:20" ht="15.75" customHeight="1"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M553" s="13"/>
      <c r="N553" s="13"/>
      <c r="O553" s="13"/>
      <c r="P553" s="13"/>
      <c r="Q553" s="13"/>
      <c r="R553" s="13"/>
      <c r="S553" s="13"/>
      <c r="T553" s="13"/>
    </row>
    <row r="554" spans="2:20" ht="15.75" customHeight="1"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M554" s="13"/>
      <c r="N554" s="13"/>
      <c r="O554" s="13"/>
      <c r="P554" s="13"/>
      <c r="Q554" s="13"/>
      <c r="R554" s="13"/>
      <c r="S554" s="13"/>
      <c r="T554" s="13"/>
    </row>
    <row r="555" spans="2:20" ht="15.75" customHeight="1"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M555" s="13"/>
      <c r="N555" s="13"/>
      <c r="O555" s="13"/>
      <c r="P555" s="13"/>
      <c r="Q555" s="13"/>
      <c r="R555" s="13"/>
      <c r="S555" s="13"/>
      <c r="T555" s="13"/>
    </row>
    <row r="556" spans="2:20" ht="15.75" customHeight="1"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M556" s="13"/>
      <c r="N556" s="13"/>
      <c r="O556" s="13"/>
      <c r="P556" s="13"/>
      <c r="Q556" s="13"/>
      <c r="R556" s="13"/>
      <c r="S556" s="13"/>
      <c r="T556" s="13"/>
    </row>
    <row r="557" spans="2:20" ht="15.75" customHeight="1"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M557" s="13"/>
      <c r="N557" s="13"/>
      <c r="O557" s="13"/>
      <c r="P557" s="13"/>
      <c r="Q557" s="13"/>
      <c r="R557" s="13"/>
      <c r="S557" s="13"/>
      <c r="T557" s="13"/>
    </row>
    <row r="558" spans="2:20" ht="15.75" customHeight="1"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M558" s="13"/>
      <c r="N558" s="13"/>
      <c r="O558" s="13"/>
      <c r="P558" s="13"/>
      <c r="Q558" s="13"/>
      <c r="R558" s="13"/>
      <c r="S558" s="13"/>
      <c r="T558" s="13"/>
    </row>
    <row r="559" spans="2:20" ht="15.75" customHeight="1"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M559" s="13"/>
      <c r="N559" s="13"/>
      <c r="O559" s="13"/>
      <c r="P559" s="13"/>
      <c r="Q559" s="13"/>
      <c r="R559" s="13"/>
      <c r="S559" s="13"/>
      <c r="T559" s="13"/>
    </row>
    <row r="560" spans="2:20" ht="15.75" customHeight="1"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M560" s="13"/>
      <c r="N560" s="13"/>
      <c r="O560" s="13"/>
      <c r="P560" s="13"/>
      <c r="Q560" s="13"/>
      <c r="R560" s="13"/>
      <c r="S560" s="13"/>
      <c r="T560" s="13"/>
    </row>
    <row r="561" spans="2:20" ht="15.75" customHeight="1"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M561" s="13"/>
      <c r="N561" s="13"/>
      <c r="O561" s="13"/>
      <c r="P561" s="13"/>
      <c r="Q561" s="13"/>
      <c r="R561" s="13"/>
      <c r="S561" s="13"/>
      <c r="T561" s="13"/>
    </row>
    <row r="562" spans="2:20" ht="15.75" customHeight="1"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M562" s="13"/>
      <c r="N562" s="13"/>
      <c r="O562" s="13"/>
      <c r="P562" s="13"/>
      <c r="Q562" s="13"/>
      <c r="R562" s="13"/>
      <c r="S562" s="13"/>
      <c r="T562" s="13"/>
    </row>
    <row r="563" spans="2:20" ht="15.75" customHeight="1"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M563" s="13"/>
      <c r="N563" s="13"/>
      <c r="O563" s="13"/>
      <c r="P563" s="13"/>
      <c r="Q563" s="13"/>
      <c r="R563" s="13"/>
      <c r="S563" s="13"/>
      <c r="T563" s="13"/>
    </row>
    <row r="564" spans="2:20" ht="15.75" customHeight="1"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M564" s="13"/>
      <c r="N564" s="13"/>
      <c r="O564" s="13"/>
      <c r="P564" s="13"/>
      <c r="Q564" s="13"/>
      <c r="R564" s="13"/>
      <c r="S564" s="13"/>
      <c r="T564" s="13"/>
    </row>
    <row r="565" spans="2:20" ht="15.75" customHeight="1"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M565" s="13"/>
      <c r="N565" s="13"/>
      <c r="O565" s="13"/>
      <c r="P565" s="13"/>
      <c r="Q565" s="13"/>
      <c r="R565" s="13"/>
      <c r="S565" s="13"/>
      <c r="T565" s="13"/>
    </row>
    <row r="566" spans="2:20" ht="15.75" customHeight="1"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M566" s="13"/>
      <c r="N566" s="13"/>
      <c r="O566" s="13"/>
      <c r="P566" s="13"/>
      <c r="Q566" s="13"/>
      <c r="R566" s="13"/>
      <c r="S566" s="13"/>
      <c r="T566" s="13"/>
    </row>
    <row r="567" spans="2:20" ht="15.75" customHeight="1"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M567" s="13"/>
      <c r="N567" s="13"/>
      <c r="O567" s="13"/>
      <c r="P567" s="13"/>
      <c r="Q567" s="13"/>
      <c r="R567" s="13"/>
      <c r="S567" s="13"/>
      <c r="T567" s="13"/>
    </row>
    <row r="568" spans="2:20" ht="15.75" customHeight="1"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M568" s="13"/>
      <c r="N568" s="13"/>
      <c r="O568" s="13"/>
      <c r="P568" s="13"/>
      <c r="Q568" s="13"/>
      <c r="R568" s="13"/>
      <c r="S568" s="13"/>
      <c r="T568" s="13"/>
    </row>
    <row r="569" spans="2:20" ht="15.75" customHeight="1"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M569" s="13"/>
      <c r="N569" s="13"/>
      <c r="O569" s="13"/>
      <c r="P569" s="13"/>
      <c r="Q569" s="13"/>
      <c r="R569" s="13"/>
      <c r="S569" s="13"/>
      <c r="T569" s="13"/>
    </row>
    <row r="570" spans="2:20" ht="15.75" customHeight="1"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M570" s="13"/>
      <c r="N570" s="13"/>
      <c r="O570" s="13"/>
      <c r="P570" s="13"/>
      <c r="Q570" s="13"/>
      <c r="R570" s="13"/>
      <c r="S570" s="13"/>
      <c r="T570" s="13"/>
    </row>
    <row r="571" spans="2:20" ht="15.75" customHeight="1"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M571" s="13"/>
      <c r="N571" s="13"/>
      <c r="O571" s="13"/>
      <c r="P571" s="13"/>
      <c r="Q571" s="13"/>
      <c r="R571" s="13"/>
      <c r="S571" s="13"/>
      <c r="T571" s="13"/>
    </row>
    <row r="572" spans="2:20" ht="15.75" customHeight="1"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M572" s="13"/>
      <c r="N572" s="13"/>
      <c r="O572" s="13"/>
      <c r="P572" s="13"/>
      <c r="Q572" s="13"/>
      <c r="R572" s="13"/>
      <c r="S572" s="13"/>
      <c r="T572" s="13"/>
    </row>
    <row r="573" spans="2:20" ht="15.75" customHeight="1"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M573" s="13"/>
      <c r="N573" s="13"/>
      <c r="O573" s="13"/>
      <c r="P573" s="13"/>
      <c r="Q573" s="13"/>
      <c r="R573" s="13"/>
      <c r="S573" s="13"/>
      <c r="T573" s="13"/>
    </row>
    <row r="574" spans="2:20" ht="15.75" customHeight="1"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M574" s="13"/>
      <c r="N574" s="13"/>
      <c r="O574" s="13"/>
      <c r="P574" s="13"/>
      <c r="Q574" s="13"/>
      <c r="R574" s="13"/>
      <c r="S574" s="13"/>
      <c r="T574" s="13"/>
    </row>
    <row r="575" spans="2:20" ht="15.75" customHeight="1"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M575" s="13"/>
      <c r="N575" s="13"/>
      <c r="O575" s="13"/>
      <c r="P575" s="13"/>
      <c r="Q575" s="13"/>
      <c r="R575" s="13"/>
      <c r="S575" s="13"/>
      <c r="T575" s="13"/>
    </row>
    <row r="576" spans="2:20" ht="15.75" customHeight="1"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M576" s="13"/>
      <c r="N576" s="13"/>
      <c r="O576" s="13"/>
      <c r="P576" s="13"/>
      <c r="Q576" s="13"/>
      <c r="R576" s="13"/>
      <c r="S576" s="13"/>
      <c r="T576" s="13"/>
    </row>
    <row r="577" spans="2:20" ht="15.75" customHeight="1"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M577" s="13"/>
      <c r="N577" s="13"/>
      <c r="O577" s="13"/>
      <c r="P577" s="13"/>
      <c r="Q577" s="13"/>
      <c r="R577" s="13"/>
      <c r="S577" s="13"/>
      <c r="T577" s="13"/>
    </row>
    <row r="578" spans="2:20" ht="15.75" customHeight="1"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M578" s="13"/>
      <c r="N578" s="13"/>
      <c r="O578" s="13"/>
      <c r="P578" s="13"/>
      <c r="Q578" s="13"/>
      <c r="R578" s="13"/>
      <c r="S578" s="13"/>
      <c r="T578" s="13"/>
    </row>
    <row r="579" spans="2:20" ht="15.75" customHeight="1"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M579" s="13"/>
      <c r="N579" s="13"/>
      <c r="O579" s="13"/>
      <c r="P579" s="13"/>
      <c r="Q579" s="13"/>
      <c r="R579" s="13"/>
      <c r="S579" s="13"/>
      <c r="T579" s="13"/>
    </row>
    <row r="580" spans="2:20" ht="15.75" customHeight="1"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M580" s="13"/>
      <c r="N580" s="13"/>
      <c r="O580" s="13"/>
      <c r="P580" s="13"/>
      <c r="Q580" s="13"/>
      <c r="R580" s="13"/>
      <c r="S580" s="13"/>
      <c r="T580" s="13"/>
    </row>
    <row r="581" spans="2:20" ht="15.75" customHeight="1"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M581" s="13"/>
      <c r="N581" s="13"/>
      <c r="O581" s="13"/>
      <c r="P581" s="13"/>
      <c r="Q581" s="13"/>
      <c r="R581" s="13"/>
      <c r="S581" s="13"/>
      <c r="T581" s="13"/>
    </row>
    <row r="582" spans="2:20" ht="15.75" customHeight="1"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M582" s="13"/>
      <c r="N582" s="13"/>
      <c r="O582" s="13"/>
      <c r="P582" s="13"/>
      <c r="Q582" s="13"/>
      <c r="R582" s="13"/>
      <c r="S582" s="13"/>
      <c r="T582" s="13"/>
    </row>
    <row r="583" spans="2:20" ht="15.75" customHeight="1"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M583" s="13"/>
      <c r="N583" s="13"/>
      <c r="O583" s="13"/>
      <c r="P583" s="13"/>
      <c r="Q583" s="13"/>
      <c r="R583" s="13"/>
      <c r="S583" s="13"/>
      <c r="T583" s="13"/>
    </row>
    <row r="584" spans="2:20" ht="15.75" customHeight="1"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M584" s="13"/>
      <c r="N584" s="13"/>
      <c r="O584" s="13"/>
      <c r="P584" s="13"/>
      <c r="Q584" s="13"/>
      <c r="R584" s="13"/>
      <c r="S584" s="13"/>
      <c r="T584" s="13"/>
    </row>
    <row r="585" spans="2:20" ht="15.75" customHeight="1"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M585" s="13"/>
      <c r="N585" s="13"/>
      <c r="O585" s="13"/>
      <c r="P585" s="13"/>
      <c r="Q585" s="13"/>
      <c r="R585" s="13"/>
      <c r="S585" s="13"/>
      <c r="T585" s="13"/>
    </row>
    <row r="586" spans="2:20" ht="15.75" customHeight="1"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M586" s="13"/>
      <c r="N586" s="13"/>
      <c r="O586" s="13"/>
      <c r="P586" s="13"/>
      <c r="Q586" s="13"/>
      <c r="R586" s="13"/>
      <c r="S586" s="13"/>
      <c r="T586" s="13"/>
    </row>
    <row r="587" spans="2:20" ht="15.75" customHeight="1"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M587" s="13"/>
      <c r="N587" s="13"/>
      <c r="O587" s="13"/>
      <c r="P587" s="13"/>
      <c r="Q587" s="13"/>
      <c r="R587" s="13"/>
      <c r="S587" s="13"/>
      <c r="T587" s="13"/>
    </row>
    <row r="588" spans="2:20" ht="15.75" customHeight="1"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M588" s="13"/>
      <c r="N588" s="13"/>
      <c r="O588" s="13"/>
      <c r="P588" s="13"/>
      <c r="Q588" s="13"/>
      <c r="R588" s="13"/>
      <c r="S588" s="13"/>
      <c r="T588" s="13"/>
    </row>
    <row r="589" spans="2:20" ht="15.75" customHeight="1"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M589" s="13"/>
      <c r="N589" s="13"/>
      <c r="O589" s="13"/>
      <c r="P589" s="13"/>
      <c r="Q589" s="13"/>
      <c r="R589" s="13"/>
      <c r="S589" s="13"/>
      <c r="T589" s="13"/>
    </row>
    <row r="590" spans="2:20" ht="15.75" customHeight="1"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M590" s="13"/>
      <c r="N590" s="13"/>
      <c r="O590" s="13"/>
      <c r="P590" s="13"/>
      <c r="Q590" s="13"/>
      <c r="R590" s="13"/>
      <c r="S590" s="13"/>
      <c r="T590" s="13"/>
    </row>
    <row r="591" spans="2:20" ht="15.75" customHeight="1"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M591" s="13"/>
      <c r="N591" s="13"/>
      <c r="O591" s="13"/>
      <c r="P591" s="13"/>
      <c r="Q591" s="13"/>
      <c r="R591" s="13"/>
      <c r="S591" s="13"/>
      <c r="T591" s="13"/>
    </row>
    <row r="592" spans="2:20" ht="15.75" customHeight="1"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M592" s="13"/>
      <c r="N592" s="13"/>
      <c r="O592" s="13"/>
      <c r="P592" s="13"/>
      <c r="Q592" s="13"/>
      <c r="R592" s="13"/>
      <c r="S592" s="13"/>
      <c r="T592" s="13"/>
    </row>
    <row r="593" spans="2:20" ht="15.75" customHeight="1"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M593" s="13"/>
      <c r="N593" s="13"/>
      <c r="O593" s="13"/>
      <c r="P593" s="13"/>
      <c r="Q593" s="13"/>
      <c r="R593" s="13"/>
      <c r="S593" s="13"/>
      <c r="T593" s="13"/>
    </row>
    <row r="594" spans="2:20" ht="15.75" customHeight="1"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M594" s="13"/>
      <c r="N594" s="13"/>
      <c r="O594" s="13"/>
      <c r="P594" s="13"/>
      <c r="Q594" s="13"/>
      <c r="R594" s="13"/>
      <c r="S594" s="13"/>
      <c r="T594" s="13"/>
    </row>
    <row r="595" spans="2:20" ht="15.75" customHeight="1"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M595" s="13"/>
      <c r="N595" s="13"/>
      <c r="O595" s="13"/>
      <c r="P595" s="13"/>
      <c r="Q595" s="13"/>
      <c r="R595" s="13"/>
      <c r="S595" s="13"/>
      <c r="T595" s="13"/>
    </row>
    <row r="596" spans="2:20" ht="15.75" customHeight="1"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M596" s="13"/>
      <c r="N596" s="13"/>
      <c r="O596" s="13"/>
      <c r="P596" s="13"/>
      <c r="Q596" s="13"/>
      <c r="R596" s="13"/>
      <c r="S596" s="13"/>
      <c r="T596" s="13"/>
    </row>
    <row r="597" spans="2:20" ht="15.75" customHeight="1"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M597" s="13"/>
      <c r="N597" s="13"/>
      <c r="O597" s="13"/>
      <c r="P597" s="13"/>
      <c r="Q597" s="13"/>
      <c r="R597" s="13"/>
      <c r="S597" s="13"/>
      <c r="T597" s="13"/>
    </row>
    <row r="598" spans="2:20" ht="15.75" customHeight="1"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M598" s="13"/>
      <c r="N598" s="13"/>
      <c r="O598" s="13"/>
      <c r="P598" s="13"/>
      <c r="Q598" s="13"/>
      <c r="R598" s="13"/>
      <c r="S598" s="13"/>
      <c r="T598" s="13"/>
    </row>
    <row r="599" spans="2:20" ht="15.75" customHeight="1"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M599" s="13"/>
      <c r="N599" s="13"/>
      <c r="O599" s="13"/>
      <c r="P599" s="13"/>
      <c r="Q599" s="13"/>
      <c r="R599" s="13"/>
      <c r="S599" s="13"/>
      <c r="T599" s="13"/>
    </row>
    <row r="600" spans="2:20" ht="15.75" customHeight="1"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M600" s="13"/>
      <c r="N600" s="13"/>
      <c r="O600" s="13"/>
      <c r="P600" s="13"/>
      <c r="Q600" s="13"/>
      <c r="R600" s="13"/>
      <c r="S600" s="13"/>
      <c r="T600" s="13"/>
    </row>
    <row r="601" spans="2:20" ht="15.75" customHeight="1"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M601" s="13"/>
      <c r="N601" s="13"/>
      <c r="O601" s="13"/>
      <c r="P601" s="13"/>
      <c r="Q601" s="13"/>
      <c r="R601" s="13"/>
      <c r="S601" s="13"/>
      <c r="T601" s="13"/>
    </row>
    <row r="602" spans="2:20" ht="15.75" customHeight="1"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M602" s="13"/>
      <c r="N602" s="13"/>
      <c r="O602" s="13"/>
      <c r="P602" s="13"/>
      <c r="Q602" s="13"/>
      <c r="R602" s="13"/>
      <c r="S602" s="13"/>
      <c r="T602" s="13"/>
    </row>
    <row r="603" spans="2:20" ht="15.75" customHeight="1"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M603" s="13"/>
      <c r="N603" s="13"/>
      <c r="O603" s="13"/>
      <c r="P603" s="13"/>
      <c r="Q603" s="13"/>
      <c r="R603" s="13"/>
      <c r="S603" s="13"/>
      <c r="T603" s="13"/>
    </row>
    <row r="604" spans="2:20" ht="15.75" customHeight="1"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M604" s="13"/>
      <c r="N604" s="13"/>
      <c r="O604" s="13"/>
      <c r="P604" s="13"/>
      <c r="Q604" s="13"/>
      <c r="R604" s="13"/>
      <c r="S604" s="13"/>
      <c r="T604" s="13"/>
    </row>
    <row r="605" spans="2:20" ht="15.75" customHeight="1"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M605" s="13"/>
      <c r="N605" s="13"/>
      <c r="O605" s="13"/>
      <c r="P605" s="13"/>
      <c r="Q605" s="13"/>
      <c r="R605" s="13"/>
      <c r="S605" s="13"/>
      <c r="T605" s="13"/>
    </row>
    <row r="606" spans="2:20" ht="15.75" customHeight="1"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M606" s="13"/>
      <c r="N606" s="13"/>
      <c r="O606" s="13"/>
      <c r="P606" s="13"/>
      <c r="Q606" s="13"/>
      <c r="R606" s="13"/>
      <c r="S606" s="13"/>
      <c r="T606" s="13"/>
    </row>
    <row r="607" spans="2:20" ht="15.75" customHeight="1"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M607" s="13"/>
      <c r="N607" s="13"/>
      <c r="O607" s="13"/>
      <c r="P607" s="13"/>
      <c r="Q607" s="13"/>
      <c r="R607" s="13"/>
      <c r="S607" s="13"/>
      <c r="T607" s="13"/>
    </row>
    <row r="608" spans="2:20" ht="15.75" customHeight="1"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M608" s="13"/>
      <c r="N608" s="13"/>
      <c r="O608" s="13"/>
      <c r="P608" s="13"/>
      <c r="Q608" s="13"/>
      <c r="R608" s="13"/>
      <c r="S608" s="13"/>
      <c r="T608" s="13"/>
    </row>
    <row r="609" spans="2:20" ht="15.75" customHeight="1"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M609" s="13"/>
      <c r="N609" s="13"/>
      <c r="O609" s="13"/>
      <c r="P609" s="13"/>
      <c r="Q609" s="13"/>
      <c r="R609" s="13"/>
      <c r="S609" s="13"/>
      <c r="T609" s="13"/>
    </row>
    <row r="610" spans="2:20" ht="15.75" customHeight="1"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M610" s="13"/>
      <c r="N610" s="13"/>
      <c r="O610" s="13"/>
      <c r="P610" s="13"/>
      <c r="Q610" s="13"/>
      <c r="R610" s="13"/>
      <c r="S610" s="13"/>
      <c r="T610" s="13"/>
    </row>
    <row r="611" spans="2:20" ht="15.75" customHeight="1"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M611" s="13"/>
      <c r="N611" s="13"/>
      <c r="O611" s="13"/>
      <c r="P611" s="13"/>
      <c r="Q611" s="13"/>
      <c r="R611" s="13"/>
      <c r="S611" s="13"/>
      <c r="T611" s="13"/>
    </row>
    <row r="612" spans="2:20" ht="15.75" customHeight="1"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M612" s="13"/>
      <c r="N612" s="13"/>
      <c r="O612" s="13"/>
      <c r="P612" s="13"/>
      <c r="Q612" s="13"/>
      <c r="R612" s="13"/>
      <c r="S612" s="13"/>
      <c r="T612" s="13"/>
    </row>
    <row r="613" spans="2:20" ht="15.75" customHeight="1"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M613" s="13"/>
      <c r="N613" s="13"/>
      <c r="O613" s="13"/>
      <c r="P613" s="13"/>
      <c r="Q613" s="13"/>
      <c r="R613" s="13"/>
      <c r="S613" s="13"/>
      <c r="T613" s="13"/>
    </row>
    <row r="614" spans="2:20" ht="15.75" customHeight="1"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M614" s="13"/>
      <c r="N614" s="13"/>
      <c r="O614" s="13"/>
      <c r="P614" s="13"/>
      <c r="Q614" s="13"/>
      <c r="R614" s="13"/>
      <c r="S614" s="13"/>
      <c r="T614" s="13"/>
    </row>
    <row r="615" spans="2:20" ht="15.75" customHeight="1"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M615" s="13"/>
      <c r="N615" s="13"/>
      <c r="O615" s="13"/>
      <c r="P615" s="13"/>
      <c r="Q615" s="13"/>
      <c r="R615" s="13"/>
      <c r="S615" s="13"/>
      <c r="T615" s="13"/>
    </row>
    <row r="616" spans="2:20" ht="15.75" customHeight="1"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M616" s="13"/>
      <c r="N616" s="13"/>
      <c r="O616" s="13"/>
      <c r="P616" s="13"/>
      <c r="Q616" s="13"/>
      <c r="R616" s="13"/>
      <c r="S616" s="13"/>
      <c r="T616" s="13"/>
    </row>
    <row r="617" spans="2:20" ht="15.75" customHeight="1"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M617" s="13"/>
      <c r="N617" s="13"/>
      <c r="O617" s="13"/>
      <c r="P617" s="13"/>
      <c r="Q617" s="13"/>
      <c r="R617" s="13"/>
      <c r="S617" s="13"/>
      <c r="T617" s="13"/>
    </row>
    <row r="618" spans="2:20" ht="15.75" customHeight="1"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M618" s="13"/>
      <c r="N618" s="13"/>
      <c r="O618" s="13"/>
      <c r="P618" s="13"/>
      <c r="Q618" s="13"/>
      <c r="R618" s="13"/>
      <c r="S618" s="13"/>
      <c r="T618" s="13"/>
    </row>
    <row r="619" spans="2:20" ht="15.75" customHeight="1"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M619" s="13"/>
      <c r="N619" s="13"/>
      <c r="O619" s="13"/>
      <c r="P619" s="13"/>
      <c r="Q619" s="13"/>
      <c r="R619" s="13"/>
      <c r="S619" s="13"/>
      <c r="T619" s="13"/>
    </row>
    <row r="620" spans="2:20" ht="15.75" customHeight="1"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M620" s="13"/>
      <c r="N620" s="13"/>
      <c r="O620" s="13"/>
      <c r="P620" s="13"/>
      <c r="Q620" s="13"/>
      <c r="R620" s="13"/>
      <c r="S620" s="13"/>
      <c r="T620" s="13"/>
    </row>
    <row r="621" spans="2:20" ht="15.75" customHeight="1"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M621" s="13"/>
      <c r="N621" s="13"/>
      <c r="O621" s="13"/>
      <c r="P621" s="13"/>
      <c r="Q621" s="13"/>
      <c r="R621" s="13"/>
      <c r="S621" s="13"/>
      <c r="T621" s="13"/>
    </row>
    <row r="622" spans="2:20" ht="15.75" customHeight="1"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M622" s="13"/>
      <c r="N622" s="13"/>
      <c r="O622" s="13"/>
      <c r="P622" s="13"/>
      <c r="Q622" s="13"/>
      <c r="R622" s="13"/>
      <c r="S622" s="13"/>
      <c r="T622" s="13"/>
    </row>
    <row r="623" spans="2:20" ht="15.75" customHeight="1"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M623" s="13"/>
      <c r="N623" s="13"/>
      <c r="O623" s="13"/>
      <c r="P623" s="13"/>
      <c r="Q623" s="13"/>
      <c r="R623" s="13"/>
      <c r="S623" s="13"/>
      <c r="T623" s="13"/>
    </row>
    <row r="624" spans="2:20" ht="15.75" customHeight="1"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M624" s="13"/>
      <c r="N624" s="13"/>
      <c r="O624" s="13"/>
      <c r="P624" s="13"/>
      <c r="Q624" s="13"/>
      <c r="R624" s="13"/>
      <c r="S624" s="13"/>
      <c r="T624" s="13"/>
    </row>
    <row r="625" spans="2:20" ht="15.75" customHeight="1"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M625" s="13"/>
      <c r="N625" s="13"/>
      <c r="O625" s="13"/>
      <c r="P625" s="13"/>
      <c r="Q625" s="13"/>
      <c r="R625" s="13"/>
      <c r="S625" s="13"/>
      <c r="T625" s="13"/>
    </row>
    <row r="626" spans="2:20" ht="15.75" customHeight="1"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M626" s="13"/>
      <c r="N626" s="13"/>
      <c r="O626" s="13"/>
      <c r="P626" s="13"/>
      <c r="Q626" s="13"/>
      <c r="R626" s="13"/>
      <c r="S626" s="13"/>
      <c r="T626" s="13"/>
    </row>
    <row r="627" spans="2:20" ht="15.75" customHeight="1"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M627" s="13"/>
      <c r="N627" s="13"/>
      <c r="O627" s="13"/>
      <c r="P627" s="13"/>
      <c r="Q627" s="13"/>
      <c r="R627" s="13"/>
      <c r="S627" s="13"/>
      <c r="T627" s="13"/>
    </row>
    <row r="628" spans="2:20" ht="15.75" customHeight="1"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M628" s="13"/>
      <c r="N628" s="13"/>
      <c r="O628" s="13"/>
      <c r="P628" s="13"/>
      <c r="Q628" s="13"/>
      <c r="R628" s="13"/>
      <c r="S628" s="13"/>
      <c r="T628" s="13"/>
    </row>
    <row r="629" spans="2:20" ht="15.75" customHeight="1"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M629" s="13"/>
      <c r="N629" s="13"/>
      <c r="O629" s="13"/>
      <c r="P629" s="13"/>
      <c r="Q629" s="13"/>
      <c r="R629" s="13"/>
      <c r="S629" s="13"/>
      <c r="T629" s="13"/>
    </row>
    <row r="630" spans="2:20" ht="15.75" customHeight="1"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M630" s="13"/>
      <c r="N630" s="13"/>
      <c r="O630" s="13"/>
      <c r="P630" s="13"/>
      <c r="Q630" s="13"/>
      <c r="R630" s="13"/>
      <c r="S630" s="13"/>
      <c r="T630" s="13"/>
    </row>
    <row r="631" spans="2:20" ht="15.75" customHeight="1"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M631" s="13"/>
      <c r="N631" s="13"/>
      <c r="O631" s="13"/>
      <c r="P631" s="13"/>
      <c r="Q631" s="13"/>
      <c r="R631" s="13"/>
      <c r="S631" s="13"/>
      <c r="T631" s="13"/>
    </row>
    <row r="632" spans="2:20" ht="15.75" customHeight="1"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M632" s="13"/>
      <c r="N632" s="13"/>
      <c r="O632" s="13"/>
      <c r="P632" s="13"/>
      <c r="Q632" s="13"/>
      <c r="R632" s="13"/>
      <c r="S632" s="13"/>
      <c r="T632" s="13"/>
    </row>
    <row r="633" spans="2:20" ht="15.75" customHeight="1"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M633" s="13"/>
      <c r="N633" s="13"/>
      <c r="O633" s="13"/>
      <c r="P633" s="13"/>
      <c r="Q633" s="13"/>
      <c r="R633" s="13"/>
      <c r="S633" s="13"/>
      <c r="T633" s="13"/>
    </row>
    <row r="634" spans="2:20" ht="15.75" customHeight="1"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M634" s="13"/>
      <c r="N634" s="13"/>
      <c r="O634" s="13"/>
      <c r="P634" s="13"/>
      <c r="Q634" s="13"/>
      <c r="R634" s="13"/>
      <c r="S634" s="13"/>
      <c r="T634" s="13"/>
    </row>
    <row r="635" spans="2:20" ht="15.75" customHeight="1"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M635" s="13"/>
      <c r="N635" s="13"/>
      <c r="O635" s="13"/>
      <c r="P635" s="13"/>
      <c r="Q635" s="13"/>
      <c r="R635" s="13"/>
      <c r="S635" s="13"/>
      <c r="T635" s="13"/>
    </row>
    <row r="636" spans="2:20" ht="15.75" customHeight="1"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M636" s="13"/>
      <c r="N636" s="13"/>
      <c r="O636" s="13"/>
      <c r="P636" s="13"/>
      <c r="Q636" s="13"/>
      <c r="R636" s="13"/>
      <c r="S636" s="13"/>
      <c r="T636" s="13"/>
    </row>
    <row r="637" spans="2:20" ht="15.75" customHeight="1"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M637" s="13"/>
      <c r="N637" s="13"/>
      <c r="O637" s="13"/>
      <c r="P637" s="13"/>
      <c r="Q637" s="13"/>
      <c r="R637" s="13"/>
      <c r="S637" s="13"/>
      <c r="T637" s="13"/>
    </row>
    <row r="638" spans="2:20" ht="15.75" customHeight="1"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M638" s="13"/>
      <c r="N638" s="13"/>
      <c r="O638" s="13"/>
      <c r="P638" s="13"/>
      <c r="Q638" s="13"/>
      <c r="R638" s="13"/>
      <c r="S638" s="13"/>
      <c r="T638" s="13"/>
    </row>
    <row r="639" spans="2:20" ht="15.75" customHeight="1"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M639" s="13"/>
      <c r="N639" s="13"/>
      <c r="O639" s="13"/>
      <c r="P639" s="13"/>
      <c r="Q639" s="13"/>
      <c r="R639" s="13"/>
      <c r="S639" s="13"/>
      <c r="T639" s="13"/>
    </row>
    <row r="640" spans="2:20" ht="15.75" customHeight="1"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M640" s="13"/>
      <c r="N640" s="13"/>
      <c r="O640" s="13"/>
      <c r="P640" s="13"/>
      <c r="Q640" s="13"/>
      <c r="R640" s="13"/>
      <c r="S640" s="13"/>
      <c r="T640" s="13"/>
    </row>
    <row r="641" spans="2:20" ht="15.75" customHeight="1"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M641" s="13"/>
      <c r="N641" s="13"/>
      <c r="O641" s="13"/>
      <c r="P641" s="13"/>
      <c r="Q641" s="13"/>
      <c r="R641" s="13"/>
      <c r="S641" s="13"/>
      <c r="T641" s="13"/>
    </row>
    <row r="642" spans="2:20" ht="15.75" customHeight="1"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M642" s="13"/>
      <c r="N642" s="13"/>
      <c r="O642" s="13"/>
      <c r="P642" s="13"/>
      <c r="Q642" s="13"/>
      <c r="R642" s="13"/>
      <c r="S642" s="13"/>
      <c r="T642" s="13"/>
    </row>
    <row r="643" spans="2:20" ht="15.75" customHeight="1"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M643" s="13"/>
      <c r="N643" s="13"/>
      <c r="O643" s="13"/>
      <c r="P643" s="13"/>
      <c r="Q643" s="13"/>
      <c r="R643" s="13"/>
      <c r="S643" s="13"/>
      <c r="T643" s="13"/>
    </row>
    <row r="644" spans="2:20" ht="15.75" customHeight="1"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M644" s="13"/>
      <c r="N644" s="13"/>
      <c r="O644" s="13"/>
      <c r="P644" s="13"/>
      <c r="Q644" s="13"/>
      <c r="R644" s="13"/>
      <c r="S644" s="13"/>
      <c r="T644" s="13"/>
    </row>
    <row r="645" spans="2:20" ht="15.75" customHeight="1"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M645" s="13"/>
      <c r="N645" s="13"/>
      <c r="O645" s="13"/>
      <c r="P645" s="13"/>
      <c r="Q645" s="13"/>
      <c r="R645" s="13"/>
      <c r="S645" s="13"/>
      <c r="T645" s="13"/>
    </row>
    <row r="646" spans="2:20" ht="15.75" customHeight="1"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M646" s="13"/>
      <c r="N646" s="13"/>
      <c r="O646" s="13"/>
      <c r="P646" s="13"/>
      <c r="Q646" s="13"/>
      <c r="R646" s="13"/>
      <c r="S646" s="13"/>
      <c r="T646" s="13"/>
    </row>
    <row r="647" spans="2:20" ht="15.75" customHeight="1"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M647" s="13"/>
      <c r="N647" s="13"/>
      <c r="O647" s="13"/>
      <c r="P647" s="13"/>
      <c r="Q647" s="13"/>
      <c r="R647" s="13"/>
      <c r="S647" s="13"/>
      <c r="T647" s="13"/>
    </row>
    <row r="648" spans="2:20" ht="15.75" customHeight="1"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M648" s="13"/>
      <c r="N648" s="13"/>
      <c r="O648" s="13"/>
      <c r="P648" s="13"/>
      <c r="Q648" s="13"/>
      <c r="R648" s="13"/>
      <c r="S648" s="13"/>
      <c r="T648" s="13"/>
    </row>
    <row r="649" spans="2:20" ht="15.75" customHeight="1"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M649" s="13"/>
      <c r="N649" s="13"/>
      <c r="O649" s="13"/>
      <c r="P649" s="13"/>
      <c r="Q649" s="13"/>
      <c r="R649" s="13"/>
      <c r="S649" s="13"/>
      <c r="T649" s="13"/>
    </row>
    <row r="650" spans="2:20" ht="15.75" customHeight="1"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M650" s="13"/>
      <c r="N650" s="13"/>
      <c r="O650" s="13"/>
      <c r="P650" s="13"/>
      <c r="Q650" s="13"/>
      <c r="R650" s="13"/>
      <c r="S650" s="13"/>
      <c r="T650" s="13"/>
    </row>
    <row r="651" spans="2:20" ht="15.75" customHeight="1"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M651" s="13"/>
      <c r="N651" s="13"/>
      <c r="O651" s="13"/>
      <c r="P651" s="13"/>
      <c r="Q651" s="13"/>
      <c r="R651" s="13"/>
      <c r="S651" s="13"/>
      <c r="T651" s="13"/>
    </row>
    <row r="652" spans="2:20" ht="15.75" customHeight="1"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M652" s="13"/>
      <c r="N652" s="13"/>
      <c r="O652" s="13"/>
      <c r="P652" s="13"/>
      <c r="Q652" s="13"/>
      <c r="R652" s="13"/>
      <c r="S652" s="13"/>
      <c r="T652" s="13"/>
    </row>
    <row r="653" spans="2:20" ht="15.75" customHeight="1"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M653" s="13"/>
      <c r="N653" s="13"/>
      <c r="O653" s="13"/>
      <c r="P653" s="13"/>
      <c r="Q653" s="13"/>
      <c r="R653" s="13"/>
      <c r="S653" s="13"/>
      <c r="T653" s="13"/>
    </row>
    <row r="654" spans="2:20" ht="15.75" customHeight="1"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M654" s="13"/>
      <c r="N654" s="13"/>
      <c r="O654" s="13"/>
      <c r="P654" s="13"/>
      <c r="Q654" s="13"/>
      <c r="R654" s="13"/>
      <c r="S654" s="13"/>
      <c r="T654" s="13"/>
    </row>
    <row r="655" spans="2:20" ht="15.75" customHeight="1"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M655" s="13"/>
      <c r="N655" s="13"/>
      <c r="O655" s="13"/>
      <c r="P655" s="13"/>
      <c r="Q655" s="13"/>
      <c r="R655" s="13"/>
      <c r="S655" s="13"/>
      <c r="T655" s="13"/>
    </row>
    <row r="656" spans="2:20" ht="15.75" customHeight="1"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M656" s="13"/>
      <c r="N656" s="13"/>
      <c r="O656" s="13"/>
      <c r="P656" s="13"/>
      <c r="Q656" s="13"/>
      <c r="R656" s="13"/>
      <c r="S656" s="13"/>
      <c r="T656" s="13"/>
    </row>
    <row r="657" spans="2:20" ht="15.75" customHeight="1"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M657" s="13"/>
      <c r="N657" s="13"/>
      <c r="O657" s="13"/>
      <c r="P657" s="13"/>
      <c r="Q657" s="13"/>
      <c r="R657" s="13"/>
      <c r="S657" s="13"/>
      <c r="T657" s="13"/>
    </row>
    <row r="658" spans="2:20" ht="15.75" customHeight="1"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M658" s="13"/>
      <c r="N658" s="13"/>
      <c r="O658" s="13"/>
      <c r="P658" s="13"/>
      <c r="Q658" s="13"/>
      <c r="R658" s="13"/>
      <c r="S658" s="13"/>
      <c r="T658" s="13"/>
    </row>
    <row r="659" spans="2:20" ht="15.75" customHeight="1"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M659" s="13"/>
      <c r="N659" s="13"/>
      <c r="O659" s="13"/>
      <c r="P659" s="13"/>
      <c r="Q659" s="13"/>
      <c r="R659" s="13"/>
      <c r="S659" s="13"/>
      <c r="T659" s="13"/>
    </row>
    <row r="660" spans="2:20" ht="15.75" customHeight="1"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M660" s="13"/>
      <c r="N660" s="13"/>
      <c r="O660" s="13"/>
      <c r="P660" s="13"/>
      <c r="Q660" s="13"/>
      <c r="R660" s="13"/>
      <c r="S660" s="13"/>
      <c r="T660" s="13"/>
    </row>
    <row r="661" spans="2:20" ht="15.75" customHeight="1"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M661" s="13"/>
      <c r="N661" s="13"/>
      <c r="O661" s="13"/>
      <c r="P661" s="13"/>
      <c r="Q661" s="13"/>
      <c r="R661" s="13"/>
      <c r="S661" s="13"/>
      <c r="T661" s="13"/>
    </row>
    <row r="662" spans="2:20" ht="15.75" customHeight="1"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M662" s="13"/>
      <c r="N662" s="13"/>
      <c r="O662" s="13"/>
      <c r="P662" s="13"/>
      <c r="Q662" s="13"/>
      <c r="R662" s="13"/>
      <c r="S662" s="13"/>
      <c r="T662" s="13"/>
    </row>
    <row r="663" spans="2:20" ht="15.75" customHeight="1"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M663" s="13"/>
      <c r="N663" s="13"/>
      <c r="O663" s="13"/>
      <c r="P663" s="13"/>
      <c r="Q663" s="13"/>
      <c r="R663" s="13"/>
      <c r="S663" s="13"/>
      <c r="T663" s="13"/>
    </row>
    <row r="664" spans="2:20" ht="15.75" customHeight="1"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M664" s="13"/>
      <c r="N664" s="13"/>
      <c r="O664" s="13"/>
      <c r="P664" s="13"/>
      <c r="Q664" s="13"/>
      <c r="R664" s="13"/>
      <c r="S664" s="13"/>
      <c r="T664" s="13"/>
    </row>
    <row r="665" spans="2:20" ht="15.75" customHeight="1"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M665" s="13"/>
      <c r="N665" s="13"/>
      <c r="O665" s="13"/>
      <c r="P665" s="13"/>
      <c r="Q665" s="13"/>
      <c r="R665" s="13"/>
      <c r="S665" s="13"/>
      <c r="T665" s="13"/>
    </row>
    <row r="666" spans="2:20" ht="15.75" customHeight="1"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M666" s="13"/>
      <c r="N666" s="13"/>
      <c r="O666" s="13"/>
      <c r="P666" s="13"/>
      <c r="Q666" s="13"/>
      <c r="R666" s="13"/>
      <c r="S666" s="13"/>
      <c r="T666" s="13"/>
    </row>
    <row r="667" spans="2:20" ht="15.75" customHeight="1"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M667" s="13"/>
      <c r="N667" s="13"/>
      <c r="O667" s="13"/>
      <c r="P667" s="13"/>
      <c r="Q667" s="13"/>
      <c r="R667" s="13"/>
      <c r="S667" s="13"/>
      <c r="T667" s="13"/>
    </row>
    <row r="668" spans="2:20" ht="15.75" customHeight="1"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M668" s="13"/>
      <c r="N668" s="13"/>
      <c r="O668" s="13"/>
      <c r="P668" s="13"/>
      <c r="Q668" s="13"/>
      <c r="R668" s="13"/>
      <c r="S668" s="13"/>
      <c r="T668" s="13"/>
    </row>
    <row r="669" spans="2:20" ht="15.75" customHeight="1"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M669" s="13"/>
      <c r="N669" s="13"/>
      <c r="O669" s="13"/>
      <c r="P669" s="13"/>
      <c r="Q669" s="13"/>
      <c r="R669" s="13"/>
      <c r="S669" s="13"/>
      <c r="T669" s="13"/>
    </row>
    <row r="670" spans="2:20" ht="15.75" customHeight="1"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M670" s="13"/>
      <c r="N670" s="13"/>
      <c r="O670" s="13"/>
      <c r="P670" s="13"/>
      <c r="Q670" s="13"/>
      <c r="R670" s="13"/>
      <c r="S670" s="13"/>
      <c r="T670" s="13"/>
    </row>
    <row r="671" spans="2:20" ht="15.75" customHeight="1"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M671" s="13"/>
      <c r="N671" s="13"/>
      <c r="O671" s="13"/>
      <c r="P671" s="13"/>
      <c r="Q671" s="13"/>
      <c r="R671" s="13"/>
      <c r="S671" s="13"/>
      <c r="T671" s="13"/>
    </row>
    <row r="672" spans="2:20" ht="15.75" customHeight="1"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M672" s="13"/>
      <c r="N672" s="13"/>
      <c r="O672" s="13"/>
      <c r="P672" s="13"/>
      <c r="Q672" s="13"/>
      <c r="R672" s="13"/>
      <c r="S672" s="13"/>
      <c r="T672" s="13"/>
    </row>
    <row r="673" spans="2:20" ht="15.75" customHeight="1"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M673" s="13"/>
      <c r="N673" s="13"/>
      <c r="O673" s="13"/>
      <c r="P673" s="13"/>
      <c r="Q673" s="13"/>
      <c r="R673" s="13"/>
      <c r="S673" s="13"/>
      <c r="T673" s="13"/>
    </row>
    <row r="674" spans="2:20" ht="15.75" customHeight="1"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M674" s="13"/>
      <c r="N674" s="13"/>
      <c r="O674" s="13"/>
      <c r="P674" s="13"/>
      <c r="Q674" s="13"/>
      <c r="R674" s="13"/>
      <c r="S674" s="13"/>
      <c r="T674" s="13"/>
    </row>
    <row r="675" spans="2:20" ht="15.75" customHeight="1"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M675" s="13"/>
      <c r="N675" s="13"/>
      <c r="O675" s="13"/>
      <c r="P675" s="13"/>
      <c r="Q675" s="13"/>
      <c r="R675" s="13"/>
      <c r="S675" s="13"/>
      <c r="T675" s="13"/>
    </row>
    <row r="676" spans="2:20" ht="15.75" customHeight="1"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M676" s="13"/>
      <c r="N676" s="13"/>
      <c r="O676" s="13"/>
      <c r="P676" s="13"/>
      <c r="Q676" s="13"/>
      <c r="R676" s="13"/>
      <c r="S676" s="13"/>
      <c r="T676" s="13"/>
    </row>
    <row r="677" spans="2:20" ht="15.75" customHeight="1"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M677" s="13"/>
      <c r="N677" s="13"/>
      <c r="O677" s="13"/>
      <c r="P677" s="13"/>
      <c r="Q677" s="13"/>
      <c r="R677" s="13"/>
      <c r="S677" s="13"/>
      <c r="T677" s="13"/>
    </row>
    <row r="678" spans="2:20" ht="15.75" customHeight="1"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M678" s="13"/>
      <c r="N678" s="13"/>
      <c r="O678" s="13"/>
      <c r="P678" s="13"/>
      <c r="Q678" s="13"/>
      <c r="R678" s="13"/>
      <c r="S678" s="13"/>
      <c r="T678" s="13"/>
    </row>
    <row r="679" spans="2:20" ht="15.75" customHeight="1"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M679" s="13"/>
      <c r="N679" s="13"/>
      <c r="O679" s="13"/>
      <c r="P679" s="13"/>
      <c r="Q679" s="13"/>
      <c r="R679" s="13"/>
      <c r="S679" s="13"/>
      <c r="T679" s="13"/>
    </row>
    <row r="680" spans="2:20" ht="15.75" customHeight="1"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M680" s="13"/>
      <c r="N680" s="13"/>
      <c r="O680" s="13"/>
      <c r="P680" s="13"/>
      <c r="Q680" s="13"/>
      <c r="R680" s="13"/>
      <c r="S680" s="13"/>
      <c r="T680" s="13"/>
    </row>
    <row r="681" spans="2:20" ht="15.75" customHeight="1"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M681" s="13"/>
      <c r="N681" s="13"/>
      <c r="O681" s="13"/>
      <c r="P681" s="13"/>
      <c r="Q681" s="13"/>
      <c r="R681" s="13"/>
      <c r="S681" s="13"/>
      <c r="T681" s="13"/>
    </row>
    <row r="682" spans="2:20" ht="15.75" customHeight="1"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M682" s="13"/>
      <c r="N682" s="13"/>
      <c r="O682" s="13"/>
      <c r="P682" s="13"/>
      <c r="Q682" s="13"/>
      <c r="R682" s="13"/>
      <c r="S682" s="13"/>
      <c r="T682" s="13"/>
    </row>
    <row r="683" spans="2:20" ht="15.75" customHeight="1"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M683" s="13"/>
      <c r="N683" s="13"/>
      <c r="O683" s="13"/>
      <c r="P683" s="13"/>
      <c r="Q683" s="13"/>
      <c r="R683" s="13"/>
      <c r="S683" s="13"/>
      <c r="T683" s="13"/>
    </row>
    <row r="684" spans="2:20" ht="15.75" customHeight="1"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M684" s="13"/>
      <c r="N684" s="13"/>
      <c r="O684" s="13"/>
      <c r="P684" s="13"/>
      <c r="Q684" s="13"/>
      <c r="R684" s="13"/>
      <c r="S684" s="13"/>
      <c r="T684" s="13"/>
    </row>
    <row r="685" spans="2:20" ht="15.75" customHeight="1"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M685" s="13"/>
      <c r="N685" s="13"/>
      <c r="O685" s="13"/>
      <c r="P685" s="13"/>
      <c r="Q685" s="13"/>
      <c r="R685" s="13"/>
      <c r="S685" s="13"/>
      <c r="T685" s="13"/>
    </row>
    <row r="686" spans="2:20" ht="15.75" customHeight="1"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M686" s="13"/>
      <c r="N686" s="13"/>
      <c r="O686" s="13"/>
      <c r="P686" s="13"/>
      <c r="Q686" s="13"/>
      <c r="R686" s="13"/>
      <c r="S686" s="13"/>
      <c r="T686" s="13"/>
    </row>
    <row r="687" spans="2:20" ht="15.75" customHeight="1"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M687" s="13"/>
      <c r="N687" s="13"/>
      <c r="O687" s="13"/>
      <c r="P687" s="13"/>
      <c r="Q687" s="13"/>
      <c r="R687" s="13"/>
      <c r="S687" s="13"/>
      <c r="T687" s="13"/>
    </row>
    <row r="688" spans="2:20" ht="15.75" customHeight="1"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M688" s="13"/>
      <c r="N688" s="13"/>
      <c r="O688" s="13"/>
      <c r="P688" s="13"/>
      <c r="Q688" s="13"/>
      <c r="R688" s="13"/>
      <c r="S688" s="13"/>
      <c r="T688" s="13"/>
    </row>
    <row r="689" spans="2:20" ht="15.75" customHeight="1"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M689" s="13"/>
      <c r="N689" s="13"/>
      <c r="O689" s="13"/>
      <c r="P689" s="13"/>
      <c r="Q689" s="13"/>
      <c r="R689" s="13"/>
      <c r="S689" s="13"/>
      <c r="T689" s="13"/>
    </row>
    <row r="690" spans="2:20" ht="15.75" customHeight="1"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M690" s="13"/>
      <c r="N690" s="13"/>
      <c r="O690" s="13"/>
      <c r="P690" s="13"/>
      <c r="Q690" s="13"/>
      <c r="R690" s="13"/>
      <c r="S690" s="13"/>
      <c r="T690" s="13"/>
    </row>
    <row r="691" spans="2:20" ht="15.75" customHeight="1"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M691" s="13"/>
      <c r="N691" s="13"/>
      <c r="O691" s="13"/>
      <c r="P691" s="13"/>
      <c r="Q691" s="13"/>
      <c r="R691" s="13"/>
      <c r="S691" s="13"/>
      <c r="T691" s="13"/>
    </row>
    <row r="692" spans="2:20" ht="15.75" customHeight="1"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M692" s="13"/>
      <c r="N692" s="13"/>
      <c r="O692" s="13"/>
      <c r="P692" s="13"/>
      <c r="Q692" s="13"/>
      <c r="R692" s="13"/>
      <c r="S692" s="13"/>
      <c r="T692" s="13"/>
    </row>
    <row r="693" spans="2:20" ht="15.75" customHeight="1"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M693" s="13"/>
      <c r="N693" s="13"/>
      <c r="O693" s="13"/>
      <c r="P693" s="13"/>
      <c r="Q693" s="13"/>
      <c r="R693" s="13"/>
      <c r="S693" s="13"/>
      <c r="T693" s="13"/>
    </row>
    <row r="694" spans="2:20" ht="15.75" customHeight="1"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M694" s="13"/>
      <c r="N694" s="13"/>
      <c r="O694" s="13"/>
      <c r="P694" s="13"/>
      <c r="Q694" s="13"/>
      <c r="R694" s="13"/>
      <c r="S694" s="13"/>
      <c r="T694" s="13"/>
    </row>
    <row r="695" spans="2:20" ht="15.75" customHeight="1"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M695" s="13"/>
      <c r="N695" s="13"/>
      <c r="O695" s="13"/>
      <c r="P695" s="13"/>
      <c r="Q695" s="13"/>
      <c r="R695" s="13"/>
      <c r="S695" s="13"/>
      <c r="T695" s="13"/>
    </row>
    <row r="696" spans="2:20" ht="15.75" customHeight="1"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M696" s="13"/>
      <c r="N696" s="13"/>
      <c r="O696" s="13"/>
      <c r="P696" s="13"/>
      <c r="Q696" s="13"/>
      <c r="R696" s="13"/>
      <c r="S696" s="13"/>
      <c r="T696" s="13"/>
    </row>
    <row r="697" spans="2:20" ht="15.75" customHeight="1"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M697" s="13"/>
      <c r="N697" s="13"/>
      <c r="O697" s="13"/>
      <c r="P697" s="13"/>
      <c r="Q697" s="13"/>
      <c r="R697" s="13"/>
      <c r="S697" s="13"/>
      <c r="T697" s="13"/>
    </row>
    <row r="698" spans="2:20" ht="15.75" customHeight="1"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M698" s="13"/>
      <c r="N698" s="13"/>
      <c r="O698" s="13"/>
      <c r="P698" s="13"/>
      <c r="Q698" s="13"/>
      <c r="R698" s="13"/>
      <c r="S698" s="13"/>
      <c r="T698" s="13"/>
    </row>
    <row r="699" spans="2:20" ht="15.75" customHeight="1"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M699" s="13"/>
      <c r="N699" s="13"/>
      <c r="O699" s="13"/>
      <c r="P699" s="13"/>
      <c r="Q699" s="13"/>
      <c r="R699" s="13"/>
      <c r="S699" s="13"/>
      <c r="T699" s="13"/>
    </row>
    <row r="700" spans="2:20" ht="15.75" customHeight="1"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M700" s="13"/>
      <c r="N700" s="13"/>
      <c r="O700" s="13"/>
      <c r="P700" s="13"/>
      <c r="Q700" s="13"/>
      <c r="R700" s="13"/>
      <c r="S700" s="13"/>
      <c r="T700" s="13"/>
    </row>
    <row r="701" spans="2:20" ht="15.75" customHeight="1"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M701" s="13"/>
      <c r="N701" s="13"/>
      <c r="O701" s="13"/>
      <c r="P701" s="13"/>
      <c r="Q701" s="13"/>
      <c r="R701" s="13"/>
      <c r="S701" s="13"/>
      <c r="T701" s="13"/>
    </row>
    <row r="702" spans="2:20" ht="15.75" customHeight="1"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M702" s="13"/>
      <c r="N702" s="13"/>
      <c r="O702" s="13"/>
      <c r="P702" s="13"/>
      <c r="Q702" s="13"/>
      <c r="R702" s="13"/>
      <c r="S702" s="13"/>
      <c r="T702" s="13"/>
    </row>
    <row r="703" spans="2:20" ht="15.75" customHeight="1"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M703" s="13"/>
      <c r="N703" s="13"/>
      <c r="O703" s="13"/>
      <c r="P703" s="13"/>
      <c r="Q703" s="13"/>
      <c r="R703" s="13"/>
      <c r="S703" s="13"/>
      <c r="T703" s="13"/>
    </row>
    <row r="704" spans="2:20" ht="15.75" customHeight="1"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M704" s="13"/>
      <c r="N704" s="13"/>
      <c r="O704" s="13"/>
      <c r="P704" s="13"/>
      <c r="Q704" s="13"/>
      <c r="R704" s="13"/>
      <c r="S704" s="13"/>
      <c r="T704" s="13"/>
    </row>
    <row r="705" spans="2:20" ht="15.75" customHeight="1"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M705" s="13"/>
      <c r="N705" s="13"/>
      <c r="O705" s="13"/>
      <c r="P705" s="13"/>
      <c r="Q705" s="13"/>
      <c r="R705" s="13"/>
      <c r="S705" s="13"/>
      <c r="T705" s="13"/>
    </row>
    <row r="706" spans="2:20" ht="15.75" customHeight="1"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M706" s="13"/>
      <c r="N706" s="13"/>
      <c r="O706" s="13"/>
      <c r="P706" s="13"/>
      <c r="Q706" s="13"/>
      <c r="R706" s="13"/>
      <c r="S706" s="13"/>
      <c r="T706" s="13"/>
    </row>
    <row r="707" spans="2:20" ht="15.75" customHeight="1"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M707" s="13"/>
      <c r="N707" s="13"/>
      <c r="O707" s="13"/>
      <c r="P707" s="13"/>
      <c r="Q707" s="13"/>
      <c r="R707" s="13"/>
      <c r="S707" s="13"/>
      <c r="T707" s="13"/>
    </row>
    <row r="708" spans="2:20" ht="15.75" customHeight="1"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M708" s="13"/>
      <c r="N708" s="13"/>
      <c r="O708" s="13"/>
      <c r="P708" s="13"/>
      <c r="Q708" s="13"/>
      <c r="R708" s="13"/>
      <c r="S708" s="13"/>
      <c r="T708" s="13"/>
    </row>
    <row r="709" spans="2:20" ht="15.75" customHeight="1"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M709" s="13"/>
      <c r="N709" s="13"/>
      <c r="O709" s="13"/>
      <c r="P709" s="13"/>
      <c r="Q709" s="13"/>
      <c r="R709" s="13"/>
      <c r="S709" s="13"/>
      <c r="T709" s="13"/>
    </row>
    <row r="710" spans="2:20" ht="15.75" customHeight="1"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M710" s="13"/>
      <c r="N710" s="13"/>
      <c r="O710" s="13"/>
      <c r="P710" s="13"/>
      <c r="Q710" s="13"/>
      <c r="R710" s="13"/>
      <c r="S710" s="13"/>
      <c r="T710" s="13"/>
    </row>
    <row r="711" spans="2:20" ht="15.75" customHeight="1"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M711" s="13"/>
      <c r="N711" s="13"/>
      <c r="O711" s="13"/>
      <c r="P711" s="13"/>
      <c r="Q711" s="13"/>
      <c r="R711" s="13"/>
      <c r="S711" s="13"/>
      <c r="T711" s="13"/>
    </row>
    <row r="712" spans="2:20" ht="15.75" customHeight="1"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M712" s="13"/>
      <c r="N712" s="13"/>
      <c r="O712" s="13"/>
      <c r="P712" s="13"/>
      <c r="Q712" s="13"/>
      <c r="R712" s="13"/>
      <c r="S712" s="13"/>
      <c r="T712" s="13"/>
    </row>
    <row r="713" spans="2:20" ht="15.75" customHeight="1"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M713" s="13"/>
      <c r="N713" s="13"/>
      <c r="O713" s="13"/>
      <c r="P713" s="13"/>
      <c r="Q713" s="13"/>
      <c r="R713" s="13"/>
      <c r="S713" s="13"/>
      <c r="T713" s="13"/>
    </row>
    <row r="714" spans="2:20" ht="15.75" customHeight="1"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M714" s="13"/>
      <c r="N714" s="13"/>
      <c r="O714" s="13"/>
      <c r="P714" s="13"/>
      <c r="Q714" s="13"/>
      <c r="R714" s="13"/>
      <c r="S714" s="13"/>
      <c r="T714" s="13"/>
    </row>
    <row r="715" spans="2:20" ht="15.75" customHeight="1"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M715" s="13"/>
      <c r="N715" s="13"/>
      <c r="O715" s="13"/>
      <c r="P715" s="13"/>
      <c r="Q715" s="13"/>
      <c r="R715" s="13"/>
      <c r="S715" s="13"/>
      <c r="T715" s="13"/>
    </row>
    <row r="716" spans="2:20" ht="15.75" customHeight="1"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M716" s="13"/>
      <c r="N716" s="13"/>
      <c r="O716" s="13"/>
      <c r="P716" s="13"/>
      <c r="Q716" s="13"/>
      <c r="R716" s="13"/>
      <c r="S716" s="13"/>
      <c r="T716" s="13"/>
    </row>
    <row r="717" spans="2:20" ht="15.75" customHeight="1"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M717" s="13"/>
      <c r="N717" s="13"/>
      <c r="O717" s="13"/>
      <c r="P717" s="13"/>
      <c r="Q717" s="13"/>
      <c r="R717" s="13"/>
      <c r="S717" s="13"/>
      <c r="T717" s="13"/>
    </row>
    <row r="718" spans="2:20" ht="15.75" customHeight="1"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M718" s="13"/>
      <c r="N718" s="13"/>
      <c r="O718" s="13"/>
      <c r="P718" s="13"/>
      <c r="Q718" s="13"/>
      <c r="R718" s="13"/>
      <c r="S718" s="13"/>
      <c r="T718" s="13"/>
    </row>
    <row r="719" spans="2:20" ht="15.75" customHeight="1"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M719" s="13"/>
      <c r="N719" s="13"/>
      <c r="O719" s="13"/>
      <c r="P719" s="13"/>
      <c r="Q719" s="13"/>
      <c r="R719" s="13"/>
      <c r="S719" s="13"/>
      <c r="T719" s="13"/>
    </row>
    <row r="720" spans="2:20" ht="15.75" customHeight="1"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M720" s="13"/>
      <c r="N720" s="13"/>
      <c r="O720" s="13"/>
      <c r="P720" s="13"/>
      <c r="Q720" s="13"/>
      <c r="R720" s="13"/>
      <c r="S720" s="13"/>
      <c r="T720" s="13"/>
    </row>
    <row r="721" spans="2:20" ht="15.75" customHeight="1"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M721" s="13"/>
      <c r="N721" s="13"/>
      <c r="O721" s="13"/>
      <c r="P721" s="13"/>
      <c r="Q721" s="13"/>
      <c r="R721" s="13"/>
      <c r="S721" s="13"/>
      <c r="T721" s="13"/>
    </row>
    <row r="722" spans="2:20" ht="15.75" customHeight="1"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M722" s="13"/>
      <c r="N722" s="13"/>
      <c r="O722" s="13"/>
      <c r="P722" s="13"/>
      <c r="Q722" s="13"/>
      <c r="R722" s="13"/>
      <c r="S722" s="13"/>
      <c r="T722" s="13"/>
    </row>
    <row r="723" spans="2:20" ht="15.75" customHeight="1"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M723" s="13"/>
      <c r="N723" s="13"/>
      <c r="O723" s="13"/>
      <c r="P723" s="13"/>
      <c r="Q723" s="13"/>
      <c r="R723" s="13"/>
      <c r="S723" s="13"/>
      <c r="T723" s="13"/>
    </row>
    <row r="724" spans="2:20" ht="15.75" customHeight="1"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M724" s="13"/>
      <c r="N724" s="13"/>
      <c r="O724" s="13"/>
      <c r="P724" s="13"/>
      <c r="Q724" s="13"/>
      <c r="R724" s="13"/>
      <c r="S724" s="13"/>
      <c r="T724" s="13"/>
    </row>
    <row r="725" spans="2:20" ht="15.75" customHeight="1"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M725" s="13"/>
      <c r="N725" s="13"/>
      <c r="O725" s="13"/>
      <c r="P725" s="13"/>
      <c r="Q725" s="13"/>
      <c r="R725" s="13"/>
      <c r="S725" s="13"/>
      <c r="T725" s="13"/>
    </row>
    <row r="726" spans="2:20" ht="15.75" customHeight="1"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M726" s="13"/>
      <c r="N726" s="13"/>
      <c r="O726" s="13"/>
      <c r="P726" s="13"/>
      <c r="Q726" s="13"/>
      <c r="R726" s="13"/>
      <c r="S726" s="13"/>
      <c r="T726" s="13"/>
    </row>
    <row r="727" spans="2:20" ht="15.75" customHeight="1"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M727" s="13"/>
      <c r="N727" s="13"/>
      <c r="O727" s="13"/>
      <c r="P727" s="13"/>
      <c r="Q727" s="13"/>
      <c r="R727" s="13"/>
      <c r="S727" s="13"/>
      <c r="T727" s="13"/>
    </row>
    <row r="728" spans="2:20" ht="15.75" customHeight="1"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M728" s="13"/>
      <c r="N728" s="13"/>
      <c r="O728" s="13"/>
      <c r="P728" s="13"/>
      <c r="Q728" s="13"/>
      <c r="R728" s="13"/>
      <c r="S728" s="13"/>
      <c r="T728" s="13"/>
    </row>
    <row r="729" spans="2:20" ht="15.75" customHeight="1"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M729" s="13"/>
      <c r="N729" s="13"/>
      <c r="O729" s="13"/>
      <c r="P729" s="13"/>
      <c r="Q729" s="13"/>
      <c r="R729" s="13"/>
      <c r="S729" s="13"/>
      <c r="T729" s="13"/>
    </row>
    <row r="730" spans="2:20" ht="15.75" customHeight="1"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M730" s="13"/>
      <c r="N730" s="13"/>
      <c r="O730" s="13"/>
      <c r="P730" s="13"/>
      <c r="Q730" s="13"/>
      <c r="R730" s="13"/>
      <c r="S730" s="13"/>
      <c r="T730" s="13"/>
    </row>
    <row r="731" spans="2:20" ht="15.75" customHeight="1"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M731" s="13"/>
      <c r="N731" s="13"/>
      <c r="O731" s="13"/>
      <c r="P731" s="13"/>
      <c r="Q731" s="13"/>
      <c r="R731" s="13"/>
      <c r="S731" s="13"/>
      <c r="T731" s="13"/>
    </row>
    <row r="732" spans="2:20" ht="15.75" customHeight="1"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M732" s="13"/>
      <c r="N732" s="13"/>
      <c r="O732" s="13"/>
      <c r="P732" s="13"/>
      <c r="Q732" s="13"/>
      <c r="R732" s="13"/>
      <c r="S732" s="13"/>
      <c r="T732" s="13"/>
    </row>
    <row r="733" spans="2:20" ht="15.75" customHeight="1"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M733" s="13"/>
      <c r="N733" s="13"/>
      <c r="O733" s="13"/>
      <c r="P733" s="13"/>
      <c r="Q733" s="13"/>
      <c r="R733" s="13"/>
      <c r="S733" s="13"/>
      <c r="T733" s="13"/>
    </row>
    <row r="734" spans="2:20" ht="15.75" customHeight="1"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M734" s="13"/>
      <c r="N734" s="13"/>
      <c r="O734" s="13"/>
      <c r="P734" s="13"/>
      <c r="Q734" s="13"/>
      <c r="R734" s="13"/>
      <c r="S734" s="13"/>
      <c r="T734" s="13"/>
    </row>
    <row r="735" spans="2:20" ht="15.75" customHeight="1"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M735" s="13"/>
      <c r="N735" s="13"/>
      <c r="O735" s="13"/>
      <c r="P735" s="13"/>
      <c r="Q735" s="13"/>
      <c r="R735" s="13"/>
      <c r="S735" s="13"/>
      <c r="T735" s="13"/>
    </row>
    <row r="736" spans="2:20" ht="15.75" customHeight="1"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M736" s="13"/>
      <c r="N736" s="13"/>
      <c r="O736" s="13"/>
      <c r="P736" s="13"/>
      <c r="Q736" s="13"/>
      <c r="R736" s="13"/>
      <c r="S736" s="13"/>
      <c r="T736" s="13"/>
    </row>
    <row r="737" spans="2:20" ht="15.75" customHeight="1"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M737" s="13"/>
      <c r="N737" s="13"/>
      <c r="O737" s="13"/>
      <c r="P737" s="13"/>
      <c r="Q737" s="13"/>
      <c r="R737" s="13"/>
      <c r="S737" s="13"/>
      <c r="T737" s="13"/>
    </row>
    <row r="738" spans="2:20" ht="15.75" customHeight="1"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M738" s="13"/>
      <c r="N738" s="13"/>
      <c r="O738" s="13"/>
      <c r="P738" s="13"/>
      <c r="Q738" s="13"/>
      <c r="R738" s="13"/>
      <c r="S738" s="13"/>
      <c r="T738" s="13"/>
    </row>
    <row r="739" spans="2:20" ht="15.75" customHeight="1"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M739" s="13"/>
      <c r="N739" s="13"/>
      <c r="O739" s="13"/>
      <c r="P739" s="13"/>
      <c r="Q739" s="13"/>
      <c r="R739" s="13"/>
      <c r="S739" s="13"/>
      <c r="T739" s="13"/>
    </row>
    <row r="740" spans="2:20" ht="15.75" customHeight="1"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M740" s="13"/>
      <c r="N740" s="13"/>
      <c r="O740" s="13"/>
      <c r="P740" s="13"/>
      <c r="Q740" s="13"/>
      <c r="R740" s="13"/>
      <c r="S740" s="13"/>
      <c r="T740" s="13"/>
    </row>
    <row r="741" spans="2:20" ht="15.75" customHeight="1"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M741" s="13"/>
      <c r="N741" s="13"/>
      <c r="O741" s="13"/>
      <c r="P741" s="13"/>
      <c r="Q741" s="13"/>
      <c r="R741" s="13"/>
      <c r="S741" s="13"/>
      <c r="T741" s="13"/>
    </row>
    <row r="742" spans="2:20" ht="15.75" customHeight="1"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M742" s="13"/>
      <c r="N742" s="13"/>
      <c r="O742" s="13"/>
      <c r="P742" s="13"/>
      <c r="Q742" s="13"/>
      <c r="R742" s="13"/>
      <c r="S742" s="13"/>
      <c r="T742" s="13"/>
    </row>
    <row r="743" spans="2:20" ht="15.75" customHeight="1"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M743" s="13"/>
      <c r="N743" s="13"/>
      <c r="O743" s="13"/>
      <c r="P743" s="13"/>
      <c r="Q743" s="13"/>
      <c r="R743" s="13"/>
      <c r="S743" s="13"/>
      <c r="T743" s="13"/>
    </row>
    <row r="744" spans="2:20" ht="15.75" customHeight="1"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M744" s="13"/>
      <c r="N744" s="13"/>
      <c r="O744" s="13"/>
      <c r="P744" s="13"/>
      <c r="Q744" s="13"/>
      <c r="R744" s="13"/>
      <c r="S744" s="13"/>
      <c r="T744" s="13"/>
    </row>
    <row r="745" spans="2:20" ht="15.75" customHeight="1"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M745" s="13"/>
      <c r="N745" s="13"/>
      <c r="O745" s="13"/>
      <c r="P745" s="13"/>
      <c r="Q745" s="13"/>
      <c r="R745" s="13"/>
      <c r="S745" s="13"/>
      <c r="T745" s="13"/>
    </row>
    <row r="746" spans="2:20" ht="15.75" customHeight="1"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M746" s="13"/>
      <c r="N746" s="13"/>
      <c r="O746" s="13"/>
      <c r="P746" s="13"/>
      <c r="Q746" s="13"/>
      <c r="R746" s="13"/>
      <c r="S746" s="13"/>
      <c r="T746" s="13"/>
    </row>
    <row r="747" spans="2:20" ht="15.75" customHeight="1"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M747" s="13"/>
      <c r="N747" s="13"/>
      <c r="O747" s="13"/>
      <c r="P747" s="13"/>
      <c r="Q747" s="13"/>
      <c r="R747" s="13"/>
      <c r="S747" s="13"/>
      <c r="T747" s="13"/>
    </row>
    <row r="748" spans="2:20" ht="15.75" customHeight="1"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M748" s="13"/>
      <c r="N748" s="13"/>
      <c r="O748" s="13"/>
      <c r="P748" s="13"/>
      <c r="Q748" s="13"/>
      <c r="R748" s="13"/>
      <c r="S748" s="13"/>
      <c r="T748" s="13"/>
    </row>
    <row r="749" spans="2:20" ht="15.75" customHeight="1"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M749" s="13"/>
      <c r="N749" s="13"/>
      <c r="O749" s="13"/>
      <c r="P749" s="13"/>
      <c r="Q749" s="13"/>
      <c r="R749" s="13"/>
      <c r="S749" s="13"/>
      <c r="T749" s="13"/>
    </row>
    <row r="750" spans="2:20" ht="15.75" customHeight="1"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M750" s="13"/>
      <c r="N750" s="13"/>
      <c r="O750" s="13"/>
      <c r="P750" s="13"/>
      <c r="Q750" s="13"/>
      <c r="R750" s="13"/>
      <c r="S750" s="13"/>
      <c r="T750" s="13"/>
    </row>
    <row r="751" spans="2:20" ht="15.75" customHeight="1"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M751" s="13"/>
      <c r="N751" s="13"/>
      <c r="O751" s="13"/>
      <c r="P751" s="13"/>
      <c r="Q751" s="13"/>
      <c r="R751" s="13"/>
      <c r="S751" s="13"/>
      <c r="T751" s="13"/>
    </row>
    <row r="752" spans="2:20" ht="15.75" customHeight="1"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M752" s="13"/>
      <c r="N752" s="13"/>
      <c r="O752" s="13"/>
      <c r="P752" s="13"/>
      <c r="Q752" s="13"/>
      <c r="R752" s="13"/>
      <c r="S752" s="13"/>
      <c r="T752" s="13"/>
    </row>
    <row r="753" spans="2:20" ht="15.75" customHeight="1"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M753" s="13"/>
      <c r="N753" s="13"/>
      <c r="O753" s="13"/>
      <c r="P753" s="13"/>
      <c r="Q753" s="13"/>
      <c r="R753" s="13"/>
      <c r="S753" s="13"/>
      <c r="T753" s="13"/>
    </row>
    <row r="754" spans="2:20" ht="15.75" customHeight="1"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M754" s="13"/>
      <c r="N754" s="13"/>
      <c r="O754" s="13"/>
      <c r="P754" s="13"/>
      <c r="Q754" s="13"/>
      <c r="R754" s="13"/>
      <c r="S754" s="13"/>
      <c r="T754" s="13"/>
    </row>
    <row r="755" spans="2:20" ht="15.75" customHeight="1"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M755" s="13"/>
      <c r="N755" s="13"/>
      <c r="O755" s="13"/>
      <c r="P755" s="13"/>
      <c r="Q755" s="13"/>
      <c r="R755" s="13"/>
      <c r="S755" s="13"/>
      <c r="T755" s="13"/>
    </row>
    <row r="756" spans="2:20" ht="15.75" customHeight="1"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M756" s="13"/>
      <c r="N756" s="13"/>
      <c r="O756" s="13"/>
      <c r="P756" s="13"/>
      <c r="Q756" s="13"/>
      <c r="R756" s="13"/>
      <c r="S756" s="13"/>
      <c r="T756" s="13"/>
    </row>
    <row r="757" spans="2:20" ht="15.75" customHeight="1"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M757" s="13"/>
      <c r="N757" s="13"/>
      <c r="O757" s="13"/>
      <c r="P757" s="13"/>
      <c r="Q757" s="13"/>
      <c r="R757" s="13"/>
      <c r="S757" s="13"/>
      <c r="T757" s="13"/>
    </row>
    <row r="758" spans="2:20" ht="15.75" customHeight="1"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M758" s="13"/>
      <c r="N758" s="13"/>
      <c r="O758" s="13"/>
      <c r="P758" s="13"/>
      <c r="Q758" s="13"/>
      <c r="R758" s="13"/>
      <c r="S758" s="13"/>
      <c r="T758" s="13"/>
    </row>
    <row r="759" spans="2:20" ht="15.75" customHeight="1"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M759" s="13"/>
      <c r="N759" s="13"/>
      <c r="O759" s="13"/>
      <c r="P759" s="13"/>
      <c r="Q759" s="13"/>
      <c r="R759" s="13"/>
      <c r="S759" s="13"/>
      <c r="T759" s="13"/>
    </row>
    <row r="760" spans="2:20" ht="15.75" customHeight="1"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M760" s="13"/>
      <c r="N760" s="13"/>
      <c r="O760" s="13"/>
      <c r="P760" s="13"/>
      <c r="Q760" s="13"/>
      <c r="R760" s="13"/>
      <c r="S760" s="13"/>
      <c r="T760" s="13"/>
    </row>
    <row r="761" spans="2:20" ht="15.75" customHeight="1"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M761" s="13"/>
      <c r="N761" s="13"/>
      <c r="O761" s="13"/>
      <c r="P761" s="13"/>
      <c r="Q761" s="13"/>
      <c r="R761" s="13"/>
      <c r="S761" s="13"/>
      <c r="T761" s="13"/>
    </row>
    <row r="762" spans="2:20" ht="15.75" customHeight="1"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M762" s="13"/>
      <c r="N762" s="13"/>
      <c r="O762" s="13"/>
      <c r="P762" s="13"/>
      <c r="Q762" s="13"/>
      <c r="R762" s="13"/>
      <c r="S762" s="13"/>
      <c r="T762" s="13"/>
    </row>
    <row r="763" spans="2:20" ht="15.75" customHeight="1"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M763" s="13"/>
      <c r="N763" s="13"/>
      <c r="O763" s="13"/>
      <c r="P763" s="13"/>
      <c r="Q763" s="13"/>
      <c r="R763" s="13"/>
      <c r="S763" s="13"/>
      <c r="T763" s="13"/>
    </row>
    <row r="764" spans="2:20" ht="15.75" customHeight="1"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M764" s="13"/>
      <c r="N764" s="13"/>
      <c r="O764" s="13"/>
      <c r="P764" s="13"/>
      <c r="Q764" s="13"/>
      <c r="R764" s="13"/>
      <c r="S764" s="13"/>
      <c r="T764" s="13"/>
    </row>
    <row r="765" spans="2:20" ht="15.75" customHeight="1"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M765" s="13"/>
      <c r="N765" s="13"/>
      <c r="O765" s="13"/>
      <c r="P765" s="13"/>
      <c r="Q765" s="13"/>
      <c r="R765" s="13"/>
      <c r="S765" s="13"/>
      <c r="T765" s="13"/>
    </row>
    <row r="766" spans="2:20" ht="15.75" customHeight="1"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M766" s="13"/>
      <c r="N766" s="13"/>
      <c r="O766" s="13"/>
      <c r="P766" s="13"/>
      <c r="Q766" s="13"/>
      <c r="R766" s="13"/>
      <c r="S766" s="13"/>
      <c r="T766" s="13"/>
    </row>
    <row r="767" spans="2:20" ht="15.75" customHeight="1"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M767" s="13"/>
      <c r="N767" s="13"/>
      <c r="O767" s="13"/>
      <c r="P767" s="13"/>
      <c r="Q767" s="13"/>
      <c r="R767" s="13"/>
      <c r="S767" s="13"/>
      <c r="T767" s="13"/>
    </row>
    <row r="768" spans="2:20" ht="15.75" customHeight="1"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M768" s="13"/>
      <c r="N768" s="13"/>
      <c r="O768" s="13"/>
      <c r="P768" s="13"/>
      <c r="Q768" s="13"/>
      <c r="R768" s="13"/>
      <c r="S768" s="13"/>
      <c r="T768" s="13"/>
    </row>
    <row r="769" spans="2:20" ht="15.75" customHeight="1"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M769" s="13"/>
      <c r="N769" s="13"/>
      <c r="O769" s="13"/>
      <c r="P769" s="13"/>
      <c r="Q769" s="13"/>
      <c r="R769" s="13"/>
      <c r="S769" s="13"/>
      <c r="T769" s="13"/>
    </row>
    <row r="770" spans="2:20" ht="15.75" customHeight="1"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M770" s="13"/>
      <c r="N770" s="13"/>
      <c r="O770" s="13"/>
      <c r="P770" s="13"/>
      <c r="Q770" s="13"/>
      <c r="R770" s="13"/>
      <c r="S770" s="13"/>
      <c r="T770" s="13"/>
    </row>
    <row r="771" spans="2:20" ht="15.75" customHeight="1"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M771" s="13"/>
      <c r="N771" s="13"/>
      <c r="O771" s="13"/>
      <c r="P771" s="13"/>
      <c r="Q771" s="13"/>
      <c r="R771" s="13"/>
      <c r="S771" s="13"/>
      <c r="T771" s="13"/>
    </row>
    <row r="772" spans="2:20" ht="15.75" customHeight="1"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M772" s="13"/>
      <c r="N772" s="13"/>
      <c r="O772" s="13"/>
      <c r="P772" s="13"/>
      <c r="Q772" s="13"/>
      <c r="R772" s="13"/>
      <c r="S772" s="13"/>
      <c r="T772" s="13"/>
    </row>
    <row r="773" spans="2:20" ht="15.75" customHeight="1"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M773" s="13"/>
      <c r="N773" s="13"/>
      <c r="O773" s="13"/>
      <c r="P773" s="13"/>
      <c r="Q773" s="13"/>
      <c r="R773" s="13"/>
      <c r="S773" s="13"/>
      <c r="T773" s="13"/>
    </row>
    <row r="774" spans="2:20" ht="15.75" customHeight="1"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M774" s="13"/>
      <c r="N774" s="13"/>
      <c r="O774" s="13"/>
      <c r="P774" s="13"/>
      <c r="Q774" s="13"/>
      <c r="R774" s="13"/>
      <c r="S774" s="13"/>
      <c r="T774" s="13"/>
    </row>
    <row r="775" spans="2:20" ht="15.75" customHeight="1"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M775" s="13"/>
      <c r="N775" s="13"/>
      <c r="O775" s="13"/>
      <c r="P775" s="13"/>
      <c r="Q775" s="13"/>
      <c r="R775" s="13"/>
      <c r="S775" s="13"/>
      <c r="T775" s="13"/>
    </row>
    <row r="776" spans="2:20" ht="15.75" customHeight="1"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M776" s="13"/>
      <c r="N776" s="13"/>
      <c r="O776" s="13"/>
      <c r="P776" s="13"/>
      <c r="Q776" s="13"/>
      <c r="R776" s="13"/>
      <c r="S776" s="13"/>
      <c r="T776" s="13"/>
    </row>
    <row r="777" spans="2:20" ht="15.75" customHeight="1"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M777" s="13"/>
      <c r="N777" s="13"/>
      <c r="O777" s="13"/>
      <c r="P777" s="13"/>
      <c r="Q777" s="13"/>
      <c r="R777" s="13"/>
      <c r="S777" s="13"/>
      <c r="T777" s="13"/>
    </row>
    <row r="778" spans="2:20" ht="15.75" customHeight="1"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M778" s="13"/>
      <c r="N778" s="13"/>
      <c r="O778" s="13"/>
      <c r="P778" s="13"/>
      <c r="Q778" s="13"/>
      <c r="R778" s="13"/>
      <c r="S778" s="13"/>
      <c r="T778" s="13"/>
    </row>
    <row r="779" spans="2:20" ht="15.75" customHeight="1"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M779" s="13"/>
      <c r="N779" s="13"/>
      <c r="O779" s="13"/>
      <c r="P779" s="13"/>
      <c r="Q779" s="13"/>
      <c r="R779" s="13"/>
      <c r="S779" s="13"/>
      <c r="T779" s="13"/>
    </row>
    <row r="780" spans="2:20" ht="15.75" customHeight="1"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M780" s="13"/>
      <c r="N780" s="13"/>
      <c r="O780" s="13"/>
      <c r="P780" s="13"/>
      <c r="Q780" s="13"/>
      <c r="R780" s="13"/>
      <c r="S780" s="13"/>
      <c r="T780" s="13"/>
    </row>
    <row r="781" spans="2:20" ht="15.75" customHeight="1"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M781" s="13"/>
      <c r="N781" s="13"/>
      <c r="O781" s="13"/>
      <c r="P781" s="13"/>
      <c r="Q781" s="13"/>
      <c r="R781" s="13"/>
      <c r="S781" s="13"/>
      <c r="T781" s="13"/>
    </row>
    <row r="782" spans="2:20" ht="15.75" customHeight="1"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M782" s="13"/>
      <c r="N782" s="13"/>
      <c r="O782" s="13"/>
      <c r="P782" s="13"/>
      <c r="Q782" s="13"/>
      <c r="R782" s="13"/>
      <c r="S782" s="13"/>
      <c r="T782" s="13"/>
    </row>
    <row r="783" spans="2:20" ht="15.75" customHeight="1"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M783" s="13"/>
      <c r="N783" s="13"/>
      <c r="O783" s="13"/>
      <c r="P783" s="13"/>
      <c r="Q783" s="13"/>
      <c r="R783" s="13"/>
      <c r="S783" s="13"/>
      <c r="T783" s="13"/>
    </row>
    <row r="784" spans="2:20" ht="15.75" customHeight="1"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M784" s="13"/>
      <c r="N784" s="13"/>
      <c r="O784" s="13"/>
      <c r="P784" s="13"/>
      <c r="Q784" s="13"/>
      <c r="R784" s="13"/>
      <c r="S784" s="13"/>
      <c r="T784" s="13"/>
    </row>
    <row r="785" spans="2:20" ht="15.75" customHeight="1"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M785" s="13"/>
      <c r="N785" s="13"/>
      <c r="O785" s="13"/>
      <c r="P785" s="13"/>
      <c r="Q785" s="13"/>
      <c r="R785" s="13"/>
      <c r="S785" s="13"/>
      <c r="T785" s="13"/>
    </row>
    <row r="786" spans="2:20" ht="15.75" customHeight="1"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M786" s="13"/>
      <c r="N786" s="13"/>
      <c r="O786" s="13"/>
      <c r="P786" s="13"/>
      <c r="Q786" s="13"/>
      <c r="R786" s="13"/>
      <c r="S786" s="13"/>
      <c r="T786" s="13"/>
    </row>
    <row r="787" spans="2:20" ht="15.75" customHeight="1"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M787" s="13"/>
      <c r="N787" s="13"/>
      <c r="O787" s="13"/>
      <c r="P787" s="13"/>
      <c r="Q787" s="13"/>
      <c r="R787" s="13"/>
      <c r="S787" s="13"/>
      <c r="T787" s="13"/>
    </row>
    <row r="788" spans="2:20" ht="15.75" customHeight="1"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M788" s="13"/>
      <c r="N788" s="13"/>
      <c r="O788" s="13"/>
      <c r="P788" s="13"/>
      <c r="Q788" s="13"/>
      <c r="R788" s="13"/>
      <c r="S788" s="13"/>
      <c r="T788" s="13"/>
    </row>
    <row r="789" spans="2:20" ht="15.75" customHeight="1"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M789" s="13"/>
      <c r="N789" s="13"/>
      <c r="O789" s="13"/>
      <c r="P789" s="13"/>
      <c r="Q789" s="13"/>
      <c r="R789" s="13"/>
      <c r="S789" s="13"/>
      <c r="T789" s="13"/>
    </row>
    <row r="790" spans="2:20" ht="15.75" customHeight="1"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M790" s="13"/>
      <c r="N790" s="13"/>
      <c r="O790" s="13"/>
      <c r="P790" s="13"/>
      <c r="Q790" s="13"/>
      <c r="R790" s="13"/>
      <c r="S790" s="13"/>
      <c r="T790" s="13"/>
    </row>
    <row r="791" spans="2:20" ht="15.75" customHeight="1"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M791" s="13"/>
      <c r="N791" s="13"/>
      <c r="O791" s="13"/>
      <c r="P791" s="13"/>
      <c r="Q791" s="13"/>
      <c r="R791" s="13"/>
      <c r="S791" s="13"/>
      <c r="T791" s="13"/>
    </row>
    <row r="792" spans="2:20" ht="15.75" customHeight="1"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M792" s="13"/>
      <c r="N792" s="13"/>
      <c r="O792" s="13"/>
      <c r="P792" s="13"/>
      <c r="Q792" s="13"/>
      <c r="R792" s="13"/>
      <c r="S792" s="13"/>
      <c r="T792" s="13"/>
    </row>
    <row r="793" spans="2:20" ht="15.75" customHeight="1"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M793" s="13"/>
      <c r="N793" s="13"/>
      <c r="O793" s="13"/>
      <c r="P793" s="13"/>
      <c r="Q793" s="13"/>
      <c r="R793" s="13"/>
      <c r="S793" s="13"/>
      <c r="T793" s="13"/>
    </row>
    <row r="794" spans="2:20" ht="15.75" customHeight="1"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M794" s="13"/>
      <c r="N794" s="13"/>
      <c r="O794" s="13"/>
      <c r="P794" s="13"/>
      <c r="Q794" s="13"/>
      <c r="R794" s="13"/>
      <c r="S794" s="13"/>
      <c r="T794" s="13"/>
    </row>
    <row r="795" spans="2:20" ht="15.75" customHeight="1"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M795" s="13"/>
      <c r="N795" s="13"/>
      <c r="O795" s="13"/>
      <c r="P795" s="13"/>
      <c r="Q795" s="13"/>
      <c r="R795" s="13"/>
      <c r="S795" s="13"/>
      <c r="T795" s="13"/>
    </row>
    <row r="796" spans="2:20" ht="15.75" customHeight="1"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M796" s="13"/>
      <c r="N796" s="13"/>
      <c r="O796" s="13"/>
      <c r="P796" s="13"/>
      <c r="Q796" s="13"/>
      <c r="R796" s="13"/>
      <c r="S796" s="13"/>
      <c r="T796" s="13"/>
    </row>
    <row r="797" spans="2:20" ht="15.75" customHeight="1"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M797" s="13"/>
      <c r="N797" s="13"/>
      <c r="O797" s="13"/>
      <c r="P797" s="13"/>
      <c r="Q797" s="13"/>
      <c r="R797" s="13"/>
      <c r="S797" s="13"/>
      <c r="T797" s="13"/>
    </row>
    <row r="798" spans="2:20" ht="15.75" customHeight="1"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M798" s="13"/>
      <c r="N798" s="13"/>
      <c r="O798" s="13"/>
      <c r="P798" s="13"/>
      <c r="Q798" s="13"/>
      <c r="R798" s="13"/>
      <c r="S798" s="13"/>
      <c r="T798" s="13"/>
    </row>
    <row r="799" spans="2:20" ht="15.75" customHeight="1"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M799" s="13"/>
      <c r="N799" s="13"/>
      <c r="O799" s="13"/>
      <c r="P799" s="13"/>
      <c r="Q799" s="13"/>
      <c r="R799" s="13"/>
      <c r="S799" s="13"/>
      <c r="T799" s="13"/>
    </row>
    <row r="800" spans="2:20" ht="15.75" customHeight="1"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M800" s="13"/>
      <c r="N800" s="13"/>
      <c r="O800" s="13"/>
      <c r="P800" s="13"/>
      <c r="Q800" s="13"/>
      <c r="R800" s="13"/>
      <c r="S800" s="13"/>
      <c r="T800" s="13"/>
    </row>
    <row r="801" spans="2:20" ht="15.75" customHeight="1"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M801" s="13"/>
      <c r="N801" s="13"/>
      <c r="O801" s="13"/>
      <c r="P801" s="13"/>
      <c r="Q801" s="13"/>
      <c r="R801" s="13"/>
      <c r="S801" s="13"/>
      <c r="T801" s="13"/>
    </row>
    <row r="802" spans="2:20" ht="15.75" customHeight="1"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M802" s="13"/>
      <c r="N802" s="13"/>
      <c r="O802" s="13"/>
      <c r="P802" s="13"/>
      <c r="Q802" s="13"/>
      <c r="R802" s="13"/>
      <c r="S802" s="13"/>
      <c r="T802" s="13"/>
    </row>
    <row r="803" spans="2:20" ht="15.75" customHeight="1"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M803" s="13"/>
      <c r="N803" s="13"/>
      <c r="O803" s="13"/>
      <c r="P803" s="13"/>
      <c r="Q803" s="13"/>
      <c r="R803" s="13"/>
      <c r="S803" s="13"/>
      <c r="T803" s="13"/>
    </row>
    <row r="804" spans="2:20" ht="15.75" customHeight="1"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M804" s="13"/>
      <c r="N804" s="13"/>
      <c r="O804" s="13"/>
      <c r="P804" s="13"/>
      <c r="Q804" s="13"/>
      <c r="R804" s="13"/>
      <c r="S804" s="13"/>
      <c r="T804" s="13"/>
    </row>
    <row r="805" spans="2:20" ht="15.75" customHeight="1"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M805" s="13"/>
      <c r="N805" s="13"/>
      <c r="O805" s="13"/>
      <c r="P805" s="13"/>
      <c r="Q805" s="13"/>
      <c r="R805" s="13"/>
      <c r="S805" s="13"/>
      <c r="T805" s="13"/>
    </row>
    <row r="806" spans="2:20" ht="15.75" customHeight="1"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M806" s="13"/>
      <c r="N806" s="13"/>
      <c r="O806" s="13"/>
      <c r="P806" s="13"/>
      <c r="Q806" s="13"/>
      <c r="R806" s="13"/>
      <c r="S806" s="13"/>
      <c r="T806" s="13"/>
    </row>
    <row r="807" spans="2:20" ht="15.75" customHeight="1"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M807" s="13"/>
      <c r="N807" s="13"/>
      <c r="O807" s="13"/>
      <c r="P807" s="13"/>
      <c r="Q807" s="13"/>
      <c r="R807" s="13"/>
      <c r="S807" s="13"/>
      <c r="T807" s="13"/>
    </row>
    <row r="808" spans="2:20" ht="15.75" customHeight="1"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M808" s="13"/>
      <c r="N808" s="13"/>
      <c r="O808" s="13"/>
      <c r="P808" s="13"/>
      <c r="Q808" s="13"/>
      <c r="R808" s="13"/>
      <c r="S808" s="13"/>
      <c r="T808" s="13"/>
    </row>
    <row r="809" spans="2:20" ht="15.75" customHeight="1"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M809" s="13"/>
      <c r="N809" s="13"/>
      <c r="O809" s="13"/>
      <c r="P809" s="13"/>
      <c r="Q809" s="13"/>
      <c r="R809" s="13"/>
      <c r="S809" s="13"/>
      <c r="T809" s="13"/>
    </row>
    <row r="810" spans="2:20" ht="15.75" customHeight="1"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M810" s="13"/>
      <c r="N810" s="13"/>
      <c r="O810" s="13"/>
      <c r="P810" s="13"/>
      <c r="Q810" s="13"/>
      <c r="R810" s="13"/>
      <c r="S810" s="13"/>
      <c r="T810" s="13"/>
    </row>
    <row r="811" spans="2:20" ht="15.75" customHeight="1"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M811" s="13"/>
      <c r="N811" s="13"/>
      <c r="O811" s="13"/>
      <c r="P811" s="13"/>
      <c r="Q811" s="13"/>
      <c r="R811" s="13"/>
      <c r="S811" s="13"/>
      <c r="T811" s="13"/>
    </row>
    <row r="812" spans="2:20" ht="15.75" customHeight="1"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M812" s="13"/>
      <c r="N812" s="13"/>
      <c r="O812" s="13"/>
      <c r="P812" s="13"/>
      <c r="Q812" s="13"/>
      <c r="R812" s="13"/>
      <c r="S812" s="13"/>
      <c r="T812" s="13"/>
    </row>
    <row r="813" spans="2:20" ht="15.75" customHeight="1"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M813" s="13"/>
      <c r="N813" s="13"/>
      <c r="O813" s="13"/>
      <c r="P813" s="13"/>
      <c r="Q813" s="13"/>
      <c r="R813" s="13"/>
      <c r="S813" s="13"/>
      <c r="T813" s="13"/>
    </row>
    <row r="814" spans="2:20" ht="15.75" customHeight="1"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M814" s="13"/>
      <c r="N814" s="13"/>
      <c r="O814" s="13"/>
      <c r="P814" s="13"/>
      <c r="Q814" s="13"/>
      <c r="R814" s="13"/>
      <c r="S814" s="13"/>
      <c r="T814" s="13"/>
    </row>
    <row r="815" spans="2:20" ht="15.75" customHeight="1"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M815" s="13"/>
      <c r="N815" s="13"/>
      <c r="O815" s="13"/>
      <c r="P815" s="13"/>
      <c r="Q815" s="13"/>
      <c r="R815" s="13"/>
      <c r="S815" s="13"/>
      <c r="T815" s="13"/>
    </row>
    <row r="816" spans="2:20" ht="15.75" customHeight="1"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M816" s="13"/>
      <c r="N816" s="13"/>
      <c r="O816" s="13"/>
      <c r="P816" s="13"/>
      <c r="Q816" s="13"/>
      <c r="R816" s="13"/>
      <c r="S816" s="13"/>
      <c r="T816" s="13"/>
    </row>
    <row r="817" spans="2:20" ht="15.75" customHeight="1"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M817" s="13"/>
      <c r="N817" s="13"/>
      <c r="O817" s="13"/>
      <c r="P817" s="13"/>
      <c r="Q817" s="13"/>
      <c r="R817" s="13"/>
      <c r="S817" s="13"/>
      <c r="T817" s="13"/>
    </row>
    <row r="818" spans="2:20" ht="15.75" customHeight="1"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M818" s="13"/>
      <c r="N818" s="13"/>
      <c r="O818" s="13"/>
      <c r="P818" s="13"/>
      <c r="Q818" s="13"/>
      <c r="R818" s="13"/>
      <c r="S818" s="13"/>
      <c r="T818" s="13"/>
    </row>
    <row r="819" spans="2:20" ht="15.75" customHeight="1"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M819" s="13"/>
      <c r="N819" s="13"/>
      <c r="O819" s="13"/>
      <c r="P819" s="13"/>
      <c r="Q819" s="13"/>
      <c r="R819" s="13"/>
      <c r="S819" s="13"/>
      <c r="T819" s="13"/>
    </row>
    <row r="820" spans="2:20" ht="15.75" customHeight="1"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M820" s="13"/>
      <c r="N820" s="13"/>
      <c r="O820" s="13"/>
      <c r="P820" s="13"/>
      <c r="Q820" s="13"/>
      <c r="R820" s="13"/>
      <c r="S820" s="13"/>
      <c r="T820" s="13"/>
    </row>
    <row r="821" spans="2:20" ht="15.75" customHeight="1"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M821" s="13"/>
      <c r="N821" s="13"/>
      <c r="O821" s="13"/>
      <c r="P821" s="13"/>
      <c r="Q821" s="13"/>
      <c r="R821" s="13"/>
      <c r="S821" s="13"/>
      <c r="T821" s="13"/>
    </row>
    <row r="822" spans="2:20" ht="15.75" customHeight="1"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M822" s="13"/>
      <c r="N822" s="13"/>
      <c r="O822" s="13"/>
      <c r="P822" s="13"/>
      <c r="Q822" s="13"/>
      <c r="R822" s="13"/>
      <c r="S822" s="13"/>
      <c r="T822" s="13"/>
    </row>
    <row r="823" spans="2:20" ht="15.75" customHeight="1"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M823" s="13"/>
      <c r="N823" s="13"/>
      <c r="O823" s="13"/>
      <c r="P823" s="13"/>
      <c r="Q823" s="13"/>
      <c r="R823" s="13"/>
      <c r="S823" s="13"/>
      <c r="T823" s="13"/>
    </row>
    <row r="824" spans="2:20" ht="15.75" customHeight="1"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M824" s="13"/>
      <c r="N824" s="13"/>
      <c r="O824" s="13"/>
      <c r="P824" s="13"/>
      <c r="Q824" s="13"/>
      <c r="R824" s="13"/>
      <c r="S824" s="13"/>
      <c r="T824" s="13"/>
    </row>
    <row r="825" spans="2:20" ht="15.75" customHeight="1"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M825" s="13"/>
      <c r="N825" s="13"/>
      <c r="O825" s="13"/>
      <c r="P825" s="13"/>
      <c r="Q825" s="13"/>
      <c r="R825" s="13"/>
      <c r="S825" s="13"/>
      <c r="T825" s="13"/>
    </row>
    <row r="826" spans="2:20" ht="15.75" customHeight="1"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M826" s="13"/>
      <c r="N826" s="13"/>
      <c r="O826" s="13"/>
      <c r="P826" s="13"/>
      <c r="Q826" s="13"/>
      <c r="R826" s="13"/>
      <c r="S826" s="13"/>
      <c r="T826" s="13"/>
    </row>
    <row r="827" spans="2:20" ht="15.75" customHeight="1"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M827" s="13"/>
      <c r="N827" s="13"/>
      <c r="O827" s="13"/>
      <c r="P827" s="13"/>
      <c r="Q827" s="13"/>
      <c r="R827" s="13"/>
      <c r="S827" s="13"/>
      <c r="T827" s="13"/>
    </row>
    <row r="828" spans="2:20" ht="15.75" customHeight="1"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M828" s="13"/>
      <c r="N828" s="13"/>
      <c r="O828" s="13"/>
      <c r="P828" s="13"/>
      <c r="Q828" s="13"/>
      <c r="R828" s="13"/>
      <c r="S828" s="13"/>
      <c r="T828" s="13"/>
    </row>
    <row r="829" spans="2:20" ht="15.75" customHeight="1"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M829" s="13"/>
      <c r="N829" s="13"/>
      <c r="O829" s="13"/>
      <c r="P829" s="13"/>
      <c r="Q829" s="13"/>
      <c r="R829" s="13"/>
      <c r="S829" s="13"/>
      <c r="T829" s="13"/>
    </row>
    <row r="830" spans="2:20" ht="15.75" customHeight="1"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M830" s="13"/>
      <c r="N830" s="13"/>
      <c r="O830" s="13"/>
      <c r="P830" s="13"/>
      <c r="Q830" s="13"/>
      <c r="R830" s="13"/>
      <c r="S830" s="13"/>
      <c r="T830" s="13"/>
    </row>
    <row r="831" spans="2:20" ht="15.75" customHeight="1"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M831" s="13"/>
      <c r="N831" s="13"/>
      <c r="O831" s="13"/>
      <c r="P831" s="13"/>
      <c r="Q831" s="13"/>
      <c r="R831" s="13"/>
      <c r="S831" s="13"/>
      <c r="T831" s="13"/>
    </row>
    <row r="832" spans="2:20" ht="15.75" customHeight="1"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M832" s="13"/>
      <c r="N832" s="13"/>
      <c r="O832" s="13"/>
      <c r="P832" s="13"/>
      <c r="Q832" s="13"/>
      <c r="R832" s="13"/>
      <c r="S832" s="13"/>
      <c r="T832" s="13"/>
    </row>
    <row r="833" spans="2:20" ht="15.75" customHeight="1"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M833" s="13"/>
      <c r="N833" s="13"/>
      <c r="O833" s="13"/>
      <c r="P833" s="13"/>
      <c r="Q833" s="13"/>
      <c r="R833" s="13"/>
      <c r="S833" s="13"/>
      <c r="T833" s="13"/>
    </row>
    <row r="834" spans="2:20" ht="15.75" customHeight="1"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M834" s="13"/>
      <c r="N834" s="13"/>
      <c r="O834" s="13"/>
      <c r="P834" s="13"/>
      <c r="Q834" s="13"/>
      <c r="R834" s="13"/>
      <c r="S834" s="13"/>
      <c r="T834" s="13"/>
    </row>
    <row r="835" spans="2:20" ht="15.75" customHeight="1"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M835" s="13"/>
      <c r="N835" s="13"/>
      <c r="O835" s="13"/>
      <c r="P835" s="13"/>
      <c r="Q835" s="13"/>
      <c r="R835" s="13"/>
      <c r="S835" s="13"/>
      <c r="T835" s="13"/>
    </row>
    <row r="836" spans="2:20" ht="15.75" customHeight="1"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M836" s="13"/>
      <c r="N836" s="13"/>
      <c r="O836" s="13"/>
      <c r="P836" s="13"/>
      <c r="Q836" s="13"/>
      <c r="R836" s="13"/>
      <c r="S836" s="13"/>
      <c r="T836" s="13"/>
    </row>
    <row r="837" spans="2:20" ht="15.75" customHeight="1"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M837" s="13"/>
      <c r="N837" s="13"/>
      <c r="O837" s="13"/>
      <c r="P837" s="13"/>
      <c r="Q837" s="13"/>
      <c r="R837" s="13"/>
      <c r="S837" s="13"/>
      <c r="T837" s="13"/>
    </row>
    <row r="838" spans="2:20" ht="15.75" customHeight="1"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M838" s="13"/>
      <c r="N838" s="13"/>
      <c r="O838" s="13"/>
      <c r="P838" s="13"/>
      <c r="Q838" s="13"/>
      <c r="R838" s="13"/>
      <c r="S838" s="13"/>
      <c r="T838" s="13"/>
    </row>
    <row r="839" spans="2:20" ht="15.75" customHeight="1"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M839" s="13"/>
      <c r="N839" s="13"/>
      <c r="O839" s="13"/>
      <c r="P839" s="13"/>
      <c r="Q839" s="13"/>
      <c r="R839" s="13"/>
      <c r="S839" s="13"/>
      <c r="T839" s="13"/>
    </row>
    <row r="840" spans="2:20" ht="15.75" customHeight="1"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M840" s="13"/>
      <c r="N840" s="13"/>
      <c r="O840" s="13"/>
      <c r="P840" s="13"/>
      <c r="Q840" s="13"/>
      <c r="R840" s="13"/>
      <c r="S840" s="13"/>
      <c r="T840" s="13"/>
    </row>
    <row r="841" spans="2:20" ht="15.75" customHeight="1"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M841" s="13"/>
      <c r="N841" s="13"/>
      <c r="O841" s="13"/>
      <c r="P841" s="13"/>
      <c r="Q841" s="13"/>
      <c r="R841" s="13"/>
      <c r="S841" s="13"/>
      <c r="T841" s="13"/>
    </row>
    <row r="842" spans="2:20" ht="15.75" customHeight="1"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M842" s="13"/>
      <c r="N842" s="13"/>
      <c r="O842" s="13"/>
      <c r="P842" s="13"/>
      <c r="Q842" s="13"/>
      <c r="R842" s="13"/>
      <c r="S842" s="13"/>
      <c r="T842" s="13"/>
    </row>
    <row r="843" spans="2:20" ht="15.75" customHeight="1"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M843" s="13"/>
      <c r="N843" s="13"/>
      <c r="O843" s="13"/>
      <c r="P843" s="13"/>
      <c r="Q843" s="13"/>
      <c r="R843" s="13"/>
      <c r="S843" s="13"/>
      <c r="T843" s="13"/>
    </row>
    <row r="844" spans="2:20" ht="15.75" customHeight="1"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M844" s="13"/>
      <c r="N844" s="13"/>
      <c r="O844" s="13"/>
      <c r="P844" s="13"/>
      <c r="Q844" s="13"/>
      <c r="R844" s="13"/>
      <c r="S844" s="13"/>
      <c r="T844" s="13"/>
    </row>
    <row r="845" spans="2:20" ht="15.75" customHeight="1"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M845" s="13"/>
      <c r="N845" s="13"/>
      <c r="O845" s="13"/>
      <c r="P845" s="13"/>
      <c r="Q845" s="13"/>
      <c r="R845" s="13"/>
      <c r="S845" s="13"/>
      <c r="T845" s="13"/>
    </row>
    <row r="846" spans="2:20" ht="15.75" customHeight="1"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M846" s="13"/>
      <c r="N846" s="13"/>
      <c r="O846" s="13"/>
      <c r="P846" s="13"/>
      <c r="Q846" s="13"/>
      <c r="R846" s="13"/>
      <c r="S846" s="13"/>
      <c r="T846" s="13"/>
    </row>
    <row r="847" spans="2:20" ht="15.75" customHeight="1"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M847" s="13"/>
      <c r="N847" s="13"/>
      <c r="O847" s="13"/>
      <c r="P847" s="13"/>
      <c r="Q847" s="13"/>
      <c r="R847" s="13"/>
      <c r="S847" s="13"/>
      <c r="T847" s="13"/>
    </row>
    <row r="848" spans="2:20" ht="15.75" customHeight="1"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M848" s="13"/>
      <c r="N848" s="13"/>
      <c r="O848" s="13"/>
      <c r="P848" s="13"/>
      <c r="Q848" s="13"/>
      <c r="R848" s="13"/>
      <c r="S848" s="13"/>
      <c r="T848" s="13"/>
    </row>
    <row r="849" spans="2:20" ht="15.75" customHeight="1"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M849" s="13"/>
      <c r="N849" s="13"/>
      <c r="O849" s="13"/>
      <c r="P849" s="13"/>
      <c r="Q849" s="13"/>
      <c r="R849" s="13"/>
      <c r="S849" s="13"/>
      <c r="T849" s="13"/>
    </row>
    <row r="850" spans="2:20" ht="15.75" customHeight="1"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M850" s="13"/>
      <c r="N850" s="13"/>
      <c r="O850" s="13"/>
      <c r="P850" s="13"/>
      <c r="Q850" s="13"/>
      <c r="R850" s="13"/>
      <c r="S850" s="13"/>
      <c r="T850" s="13"/>
    </row>
    <row r="851" spans="2:20" ht="15.75" customHeight="1"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M851" s="13"/>
      <c r="N851" s="13"/>
      <c r="O851" s="13"/>
      <c r="P851" s="13"/>
      <c r="Q851" s="13"/>
      <c r="R851" s="13"/>
      <c r="S851" s="13"/>
      <c r="T851" s="13"/>
    </row>
    <row r="852" spans="2:20" ht="15.75" customHeight="1"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M852" s="13"/>
      <c r="N852" s="13"/>
      <c r="O852" s="13"/>
      <c r="P852" s="13"/>
      <c r="Q852" s="13"/>
      <c r="R852" s="13"/>
      <c r="S852" s="13"/>
      <c r="T852" s="13"/>
    </row>
    <row r="853" spans="2:20" ht="15.75" customHeight="1"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M853" s="13"/>
      <c r="N853" s="13"/>
      <c r="O853" s="13"/>
      <c r="P853" s="13"/>
      <c r="Q853" s="13"/>
      <c r="R853" s="13"/>
      <c r="S853" s="13"/>
      <c r="T853" s="13"/>
    </row>
    <row r="854" spans="2:20" ht="15.75" customHeight="1"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M854" s="13"/>
      <c r="N854" s="13"/>
      <c r="O854" s="13"/>
      <c r="P854" s="13"/>
      <c r="Q854" s="13"/>
      <c r="R854" s="13"/>
      <c r="S854" s="13"/>
      <c r="T854" s="13"/>
    </row>
    <row r="855" spans="2:20" ht="15.75" customHeight="1"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M855" s="13"/>
      <c r="N855" s="13"/>
      <c r="O855" s="13"/>
      <c r="P855" s="13"/>
      <c r="Q855" s="13"/>
      <c r="R855" s="13"/>
      <c r="S855" s="13"/>
      <c r="T855" s="13"/>
    </row>
    <row r="856" spans="2:20" ht="15.75" customHeight="1"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M856" s="13"/>
      <c r="N856" s="13"/>
      <c r="O856" s="13"/>
      <c r="P856" s="13"/>
      <c r="Q856" s="13"/>
      <c r="R856" s="13"/>
      <c r="S856" s="13"/>
      <c r="T856" s="13"/>
    </row>
    <row r="857" spans="2:20" ht="15.75" customHeight="1"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M857" s="13"/>
      <c r="N857" s="13"/>
      <c r="O857" s="13"/>
      <c r="P857" s="13"/>
      <c r="Q857" s="13"/>
      <c r="R857" s="13"/>
      <c r="S857" s="13"/>
      <c r="T857" s="13"/>
    </row>
    <row r="858" spans="2:20" ht="15.75" customHeight="1"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M858" s="13"/>
      <c r="N858" s="13"/>
      <c r="O858" s="13"/>
      <c r="P858" s="13"/>
      <c r="Q858" s="13"/>
      <c r="R858" s="13"/>
      <c r="S858" s="13"/>
      <c r="T858" s="13"/>
    </row>
    <row r="859" spans="2:20" ht="15.75" customHeight="1"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M859" s="13"/>
      <c r="N859" s="13"/>
      <c r="O859" s="13"/>
      <c r="P859" s="13"/>
      <c r="Q859" s="13"/>
      <c r="R859" s="13"/>
      <c r="S859" s="13"/>
      <c r="T859" s="13"/>
    </row>
    <row r="860" spans="2:20" ht="15.75" customHeight="1"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M860" s="13"/>
      <c r="N860" s="13"/>
      <c r="O860" s="13"/>
      <c r="P860" s="13"/>
      <c r="Q860" s="13"/>
      <c r="R860" s="13"/>
      <c r="S860" s="13"/>
      <c r="T860" s="13"/>
    </row>
    <row r="861" spans="2:20" ht="15.75" customHeight="1"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M861" s="13"/>
      <c r="N861" s="13"/>
      <c r="O861" s="13"/>
      <c r="P861" s="13"/>
      <c r="Q861" s="13"/>
      <c r="R861" s="13"/>
      <c r="S861" s="13"/>
      <c r="T861" s="13"/>
    </row>
    <row r="862" spans="2:20" ht="15.75" customHeight="1"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M862" s="13"/>
      <c r="N862" s="13"/>
      <c r="O862" s="13"/>
      <c r="P862" s="13"/>
      <c r="Q862" s="13"/>
      <c r="R862" s="13"/>
      <c r="S862" s="13"/>
      <c r="T862" s="13"/>
    </row>
    <row r="863" spans="2:20" ht="15.75" customHeight="1"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M863" s="13"/>
      <c r="N863" s="13"/>
      <c r="O863" s="13"/>
      <c r="P863" s="13"/>
      <c r="Q863" s="13"/>
      <c r="R863" s="13"/>
      <c r="S863" s="13"/>
      <c r="T863" s="13"/>
    </row>
    <row r="864" spans="2:20" ht="15.75" customHeight="1"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M864" s="13"/>
      <c r="N864" s="13"/>
      <c r="O864" s="13"/>
      <c r="P864" s="13"/>
      <c r="Q864" s="13"/>
      <c r="R864" s="13"/>
      <c r="S864" s="13"/>
      <c r="T864" s="13"/>
    </row>
    <row r="865" spans="2:20" ht="15.75" customHeight="1"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M865" s="13"/>
      <c r="N865" s="13"/>
      <c r="O865" s="13"/>
      <c r="P865" s="13"/>
      <c r="Q865" s="13"/>
      <c r="R865" s="13"/>
      <c r="S865" s="13"/>
      <c r="T865" s="13"/>
    </row>
    <row r="866" spans="2:20" ht="15.75" customHeight="1"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M866" s="13"/>
      <c r="N866" s="13"/>
      <c r="O866" s="13"/>
      <c r="P866" s="13"/>
      <c r="Q866" s="13"/>
      <c r="R866" s="13"/>
      <c r="S866" s="13"/>
      <c r="T866" s="13"/>
    </row>
    <row r="867" spans="2:20" ht="15.75" customHeight="1"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M867" s="13"/>
      <c r="N867" s="13"/>
      <c r="O867" s="13"/>
      <c r="P867" s="13"/>
      <c r="Q867" s="13"/>
      <c r="R867" s="13"/>
      <c r="S867" s="13"/>
      <c r="T867" s="13"/>
    </row>
    <row r="868" spans="2:20" ht="15.75" customHeight="1"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M868" s="13"/>
      <c r="N868" s="13"/>
      <c r="O868" s="13"/>
      <c r="P868" s="13"/>
      <c r="Q868" s="13"/>
      <c r="R868" s="13"/>
      <c r="S868" s="13"/>
      <c r="T868" s="13"/>
    </row>
    <row r="869" spans="2:20" ht="15.75" customHeight="1"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M869" s="13"/>
      <c r="N869" s="13"/>
      <c r="O869" s="13"/>
      <c r="P869" s="13"/>
      <c r="Q869" s="13"/>
      <c r="R869" s="13"/>
      <c r="S869" s="13"/>
      <c r="T869" s="13"/>
    </row>
    <row r="870" spans="2:20" ht="15.75" customHeight="1"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M870" s="13"/>
      <c r="N870" s="13"/>
      <c r="O870" s="13"/>
      <c r="P870" s="13"/>
      <c r="Q870" s="13"/>
      <c r="R870" s="13"/>
      <c r="S870" s="13"/>
      <c r="T870" s="13"/>
    </row>
    <row r="871" spans="2:20" ht="15.75" customHeight="1"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M871" s="13"/>
      <c r="N871" s="13"/>
      <c r="O871" s="13"/>
      <c r="P871" s="13"/>
      <c r="Q871" s="13"/>
      <c r="R871" s="13"/>
      <c r="S871" s="13"/>
      <c r="T871" s="13"/>
    </row>
    <row r="872" spans="2:20" ht="15.75" customHeight="1"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M872" s="13"/>
      <c r="N872" s="13"/>
      <c r="O872" s="13"/>
      <c r="P872" s="13"/>
      <c r="Q872" s="13"/>
      <c r="R872" s="13"/>
      <c r="S872" s="13"/>
      <c r="T872" s="13"/>
    </row>
    <row r="873" spans="2:20" ht="15.75" customHeight="1"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M873" s="13"/>
      <c r="N873" s="13"/>
      <c r="O873" s="13"/>
      <c r="P873" s="13"/>
      <c r="Q873" s="13"/>
      <c r="R873" s="13"/>
      <c r="S873" s="13"/>
      <c r="T873" s="13"/>
    </row>
    <row r="874" spans="2:20" ht="15.75" customHeight="1"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M874" s="13"/>
      <c r="N874" s="13"/>
      <c r="O874" s="13"/>
      <c r="P874" s="13"/>
      <c r="Q874" s="13"/>
      <c r="R874" s="13"/>
      <c r="S874" s="13"/>
      <c r="T874" s="13"/>
    </row>
    <row r="875" spans="2:20" ht="15.75" customHeight="1"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M875" s="13"/>
      <c r="N875" s="13"/>
      <c r="O875" s="13"/>
      <c r="P875" s="13"/>
      <c r="Q875" s="13"/>
      <c r="R875" s="13"/>
      <c r="S875" s="13"/>
      <c r="T875" s="13"/>
    </row>
    <row r="876" spans="2:20" ht="15.75" customHeight="1"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M876" s="13"/>
      <c r="N876" s="13"/>
      <c r="O876" s="13"/>
      <c r="P876" s="13"/>
      <c r="Q876" s="13"/>
      <c r="R876" s="13"/>
      <c r="S876" s="13"/>
      <c r="T876" s="13"/>
    </row>
    <row r="877" spans="2:20" ht="15.75" customHeight="1"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M877" s="13"/>
      <c r="N877" s="13"/>
      <c r="O877" s="13"/>
      <c r="P877" s="13"/>
      <c r="Q877" s="13"/>
      <c r="R877" s="13"/>
      <c r="S877" s="13"/>
      <c r="T877" s="13"/>
    </row>
    <row r="878" spans="2:20" ht="15.75" customHeight="1"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M878" s="13"/>
      <c r="N878" s="13"/>
      <c r="O878" s="13"/>
      <c r="P878" s="13"/>
      <c r="Q878" s="13"/>
      <c r="R878" s="13"/>
      <c r="S878" s="13"/>
      <c r="T878" s="13"/>
    </row>
    <row r="879" spans="2:20" ht="15.75" customHeight="1"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M879" s="13"/>
      <c r="N879" s="13"/>
      <c r="O879" s="13"/>
      <c r="P879" s="13"/>
      <c r="Q879" s="13"/>
      <c r="R879" s="13"/>
      <c r="S879" s="13"/>
      <c r="T879" s="13"/>
    </row>
    <row r="880" spans="2:20" ht="15.75" customHeight="1"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M880" s="13"/>
      <c r="N880" s="13"/>
      <c r="O880" s="13"/>
      <c r="P880" s="13"/>
      <c r="Q880" s="13"/>
      <c r="R880" s="13"/>
      <c r="S880" s="13"/>
      <c r="T880" s="13"/>
    </row>
    <row r="881" spans="2:20" ht="15.75" customHeight="1"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M881" s="13"/>
      <c r="N881" s="13"/>
      <c r="O881" s="13"/>
      <c r="P881" s="13"/>
      <c r="Q881" s="13"/>
      <c r="R881" s="13"/>
      <c r="S881" s="13"/>
      <c r="T881" s="13"/>
    </row>
    <row r="882" spans="2:20" ht="15.75" customHeight="1"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M882" s="13"/>
      <c r="N882" s="13"/>
      <c r="O882" s="13"/>
      <c r="P882" s="13"/>
      <c r="Q882" s="13"/>
      <c r="R882" s="13"/>
      <c r="S882" s="13"/>
      <c r="T882" s="13"/>
    </row>
    <row r="883" spans="2:20" ht="15.75" customHeight="1"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M883" s="13"/>
      <c r="N883" s="13"/>
      <c r="O883" s="13"/>
      <c r="P883" s="13"/>
      <c r="Q883" s="13"/>
      <c r="R883" s="13"/>
      <c r="S883" s="13"/>
      <c r="T883" s="13"/>
    </row>
    <row r="884" spans="2:20" ht="15.75" customHeight="1"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M884" s="13"/>
      <c r="N884" s="13"/>
      <c r="O884" s="13"/>
      <c r="P884" s="13"/>
      <c r="Q884" s="13"/>
      <c r="R884" s="13"/>
      <c r="S884" s="13"/>
      <c r="T884" s="13"/>
    </row>
    <row r="885" spans="2:20" ht="15.75" customHeight="1"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M885" s="13"/>
      <c r="N885" s="13"/>
      <c r="O885" s="13"/>
      <c r="P885" s="13"/>
      <c r="Q885" s="13"/>
      <c r="R885" s="13"/>
      <c r="S885" s="13"/>
      <c r="T885" s="13"/>
    </row>
    <row r="886" spans="2:20" ht="15.75" customHeight="1"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M886" s="13"/>
      <c r="N886" s="13"/>
      <c r="O886" s="13"/>
      <c r="P886" s="13"/>
      <c r="Q886" s="13"/>
      <c r="R886" s="13"/>
      <c r="S886" s="13"/>
      <c r="T886" s="13"/>
    </row>
    <row r="887" spans="2:20" ht="15.75" customHeight="1"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M887" s="13"/>
      <c r="N887" s="13"/>
      <c r="O887" s="13"/>
      <c r="P887" s="13"/>
      <c r="Q887" s="13"/>
      <c r="R887" s="13"/>
      <c r="S887" s="13"/>
      <c r="T887" s="13"/>
    </row>
    <row r="888" spans="2:20" ht="15.75" customHeight="1"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M888" s="13"/>
      <c r="N888" s="13"/>
      <c r="O888" s="13"/>
      <c r="P888" s="13"/>
      <c r="Q888" s="13"/>
      <c r="R888" s="13"/>
      <c r="S888" s="13"/>
      <c r="T888" s="13"/>
    </row>
    <row r="889" spans="2:20" ht="15.75" customHeight="1"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M889" s="13"/>
      <c r="N889" s="13"/>
      <c r="O889" s="13"/>
      <c r="P889" s="13"/>
      <c r="Q889" s="13"/>
      <c r="R889" s="13"/>
      <c r="S889" s="13"/>
      <c r="T889" s="13"/>
    </row>
    <row r="890" spans="2:20" ht="15.75" customHeight="1"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M890" s="13"/>
      <c r="N890" s="13"/>
      <c r="O890" s="13"/>
      <c r="P890" s="13"/>
      <c r="Q890" s="13"/>
      <c r="R890" s="13"/>
      <c r="S890" s="13"/>
      <c r="T890" s="13"/>
    </row>
    <row r="891" spans="2:20" ht="15.75" customHeight="1"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M891" s="13"/>
      <c r="N891" s="13"/>
      <c r="O891" s="13"/>
      <c r="P891" s="13"/>
      <c r="Q891" s="13"/>
      <c r="R891" s="13"/>
      <c r="S891" s="13"/>
      <c r="T891" s="13"/>
    </row>
    <row r="892" spans="2:20" ht="15.75" customHeight="1"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M892" s="13"/>
      <c r="N892" s="13"/>
      <c r="O892" s="13"/>
      <c r="P892" s="13"/>
      <c r="Q892" s="13"/>
      <c r="R892" s="13"/>
      <c r="S892" s="13"/>
      <c r="T892" s="13"/>
    </row>
    <row r="893" spans="2:20" ht="15.75" customHeight="1"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M893" s="13"/>
      <c r="N893" s="13"/>
      <c r="O893" s="13"/>
      <c r="P893" s="13"/>
      <c r="Q893" s="13"/>
      <c r="R893" s="13"/>
      <c r="S893" s="13"/>
      <c r="T893" s="13"/>
    </row>
    <row r="894" spans="2:20" ht="15.75" customHeight="1"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M894" s="13"/>
      <c r="N894" s="13"/>
      <c r="O894" s="13"/>
      <c r="P894" s="13"/>
      <c r="Q894" s="13"/>
      <c r="R894" s="13"/>
      <c r="S894" s="13"/>
      <c r="T894" s="13"/>
    </row>
    <row r="895" spans="2:20" ht="15.75" customHeight="1"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M895" s="13"/>
      <c r="N895" s="13"/>
      <c r="O895" s="13"/>
      <c r="P895" s="13"/>
      <c r="Q895" s="13"/>
      <c r="R895" s="13"/>
      <c r="S895" s="13"/>
      <c r="T895" s="13"/>
    </row>
    <row r="896" spans="2:20" ht="15.75" customHeight="1"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M896" s="13"/>
      <c r="N896" s="13"/>
      <c r="O896" s="13"/>
      <c r="P896" s="13"/>
      <c r="Q896" s="13"/>
      <c r="R896" s="13"/>
      <c r="S896" s="13"/>
      <c r="T896" s="13"/>
    </row>
    <row r="897" spans="2:20" ht="15.75" customHeight="1"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M897" s="13"/>
      <c r="N897" s="13"/>
      <c r="O897" s="13"/>
      <c r="P897" s="13"/>
      <c r="Q897" s="13"/>
      <c r="R897" s="13"/>
      <c r="S897" s="13"/>
      <c r="T897" s="13"/>
    </row>
    <row r="898" spans="2:20" ht="15.75" customHeight="1"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M898" s="13"/>
      <c r="N898" s="13"/>
      <c r="O898" s="13"/>
      <c r="P898" s="13"/>
      <c r="Q898" s="13"/>
      <c r="R898" s="13"/>
      <c r="S898" s="13"/>
      <c r="T898" s="13"/>
    </row>
    <row r="899" spans="2:20" ht="15.75" customHeight="1"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M899" s="13"/>
      <c r="N899" s="13"/>
      <c r="O899" s="13"/>
      <c r="P899" s="13"/>
      <c r="Q899" s="13"/>
      <c r="R899" s="13"/>
      <c r="S899" s="13"/>
      <c r="T899" s="13"/>
    </row>
    <row r="900" spans="2:20" ht="15.75" customHeight="1"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M900" s="13"/>
      <c r="N900" s="13"/>
      <c r="O900" s="13"/>
      <c r="P900" s="13"/>
      <c r="Q900" s="13"/>
      <c r="R900" s="13"/>
      <c r="S900" s="13"/>
      <c r="T900" s="13"/>
    </row>
    <row r="901" spans="2:20" ht="15.75" customHeight="1"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M901" s="13"/>
      <c r="N901" s="13"/>
      <c r="O901" s="13"/>
      <c r="P901" s="13"/>
      <c r="Q901" s="13"/>
      <c r="R901" s="13"/>
      <c r="S901" s="13"/>
      <c r="T901" s="13"/>
    </row>
    <row r="902" spans="2:20" ht="15.75" customHeight="1"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M902" s="13"/>
      <c r="N902" s="13"/>
      <c r="O902" s="13"/>
      <c r="P902" s="13"/>
      <c r="Q902" s="13"/>
      <c r="R902" s="13"/>
      <c r="S902" s="13"/>
      <c r="T902" s="13"/>
    </row>
    <row r="903" spans="2:20" ht="15.75" customHeight="1"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M903" s="13"/>
      <c r="N903" s="13"/>
      <c r="O903" s="13"/>
      <c r="P903" s="13"/>
      <c r="Q903" s="13"/>
      <c r="R903" s="13"/>
      <c r="S903" s="13"/>
      <c r="T903" s="13"/>
    </row>
    <row r="904" spans="2:20" ht="15.75" customHeight="1"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M904" s="13"/>
      <c r="N904" s="13"/>
      <c r="O904" s="13"/>
      <c r="P904" s="13"/>
      <c r="Q904" s="13"/>
      <c r="R904" s="13"/>
      <c r="S904" s="13"/>
      <c r="T904" s="13"/>
    </row>
    <row r="905" spans="2:20" ht="15.75" customHeight="1"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M905" s="13"/>
      <c r="N905" s="13"/>
      <c r="O905" s="13"/>
      <c r="P905" s="13"/>
      <c r="Q905" s="13"/>
      <c r="R905" s="13"/>
      <c r="S905" s="13"/>
      <c r="T905" s="13"/>
    </row>
    <row r="906" spans="2:20" ht="15.75" customHeight="1"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M906" s="13"/>
      <c r="N906" s="13"/>
      <c r="O906" s="13"/>
      <c r="P906" s="13"/>
      <c r="Q906" s="13"/>
      <c r="R906" s="13"/>
      <c r="S906" s="13"/>
      <c r="T906" s="13"/>
    </row>
    <row r="907" spans="2:20" ht="15.75" customHeight="1"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M907" s="13"/>
      <c r="N907" s="13"/>
      <c r="O907" s="13"/>
      <c r="P907" s="13"/>
      <c r="Q907" s="13"/>
      <c r="R907" s="13"/>
      <c r="S907" s="13"/>
      <c r="T907" s="13"/>
    </row>
    <row r="908" spans="2:20" ht="15.75" customHeight="1"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M908" s="13"/>
      <c r="N908" s="13"/>
      <c r="O908" s="13"/>
      <c r="P908" s="13"/>
      <c r="Q908" s="13"/>
      <c r="R908" s="13"/>
      <c r="S908" s="13"/>
      <c r="T908" s="13"/>
    </row>
    <row r="909" spans="2:20" ht="15.75" customHeight="1"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M909" s="13"/>
      <c r="N909" s="13"/>
      <c r="O909" s="13"/>
      <c r="P909" s="13"/>
      <c r="Q909" s="13"/>
      <c r="R909" s="13"/>
      <c r="S909" s="13"/>
      <c r="T909" s="13"/>
    </row>
    <row r="910" spans="2:20" ht="15.75" customHeight="1"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M910" s="13"/>
      <c r="N910" s="13"/>
      <c r="O910" s="13"/>
      <c r="P910" s="13"/>
      <c r="Q910" s="13"/>
      <c r="R910" s="13"/>
      <c r="S910" s="13"/>
      <c r="T910" s="13"/>
    </row>
    <row r="911" spans="2:20" ht="15.75" customHeight="1"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M911" s="13"/>
      <c r="N911" s="13"/>
      <c r="O911" s="13"/>
      <c r="P911" s="13"/>
      <c r="Q911" s="13"/>
      <c r="R911" s="13"/>
      <c r="S911" s="13"/>
      <c r="T911" s="13"/>
    </row>
    <row r="912" spans="2:20" ht="15.75" customHeight="1"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M912" s="13"/>
      <c r="N912" s="13"/>
      <c r="O912" s="13"/>
      <c r="P912" s="13"/>
      <c r="Q912" s="13"/>
      <c r="R912" s="13"/>
      <c r="S912" s="13"/>
      <c r="T912" s="13"/>
    </row>
    <row r="913" spans="2:20" ht="15.75" customHeight="1"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M913" s="13"/>
      <c r="N913" s="13"/>
      <c r="O913" s="13"/>
      <c r="P913" s="13"/>
      <c r="Q913" s="13"/>
      <c r="R913" s="13"/>
      <c r="S913" s="13"/>
      <c r="T913" s="13"/>
    </row>
    <row r="914" spans="2:20" ht="15.75" customHeight="1"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M914" s="13"/>
      <c r="N914" s="13"/>
      <c r="O914" s="13"/>
      <c r="P914" s="13"/>
      <c r="Q914" s="13"/>
      <c r="R914" s="13"/>
      <c r="S914" s="13"/>
      <c r="T914" s="13"/>
    </row>
    <row r="915" spans="2:20" ht="15.75" customHeight="1"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M915" s="13"/>
      <c r="N915" s="13"/>
      <c r="O915" s="13"/>
      <c r="P915" s="13"/>
      <c r="Q915" s="13"/>
      <c r="R915" s="13"/>
      <c r="S915" s="13"/>
      <c r="T915" s="13"/>
    </row>
    <row r="916" spans="2:20" ht="15.75" customHeight="1"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M916" s="13"/>
      <c r="N916" s="13"/>
      <c r="O916" s="13"/>
      <c r="P916" s="13"/>
      <c r="Q916" s="13"/>
      <c r="R916" s="13"/>
      <c r="S916" s="13"/>
      <c r="T916" s="13"/>
    </row>
    <row r="917" spans="2:20" ht="15.75" customHeight="1"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M917" s="13"/>
      <c r="N917" s="13"/>
      <c r="O917" s="13"/>
      <c r="P917" s="13"/>
      <c r="Q917" s="13"/>
      <c r="R917" s="13"/>
      <c r="S917" s="13"/>
      <c r="T917" s="13"/>
    </row>
    <row r="918" spans="2:20" ht="15.75" customHeight="1"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M918" s="13"/>
      <c r="N918" s="13"/>
      <c r="O918" s="13"/>
      <c r="P918" s="13"/>
      <c r="Q918" s="13"/>
      <c r="R918" s="13"/>
      <c r="S918" s="13"/>
      <c r="T918" s="13"/>
    </row>
    <row r="919" spans="2:20" ht="15.75" customHeight="1"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M919" s="13"/>
      <c r="N919" s="13"/>
      <c r="O919" s="13"/>
      <c r="P919" s="13"/>
      <c r="Q919" s="13"/>
      <c r="R919" s="13"/>
      <c r="S919" s="13"/>
      <c r="T919" s="13"/>
    </row>
    <row r="920" spans="2:20" ht="15.75" customHeight="1"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M920" s="13"/>
      <c r="N920" s="13"/>
      <c r="O920" s="13"/>
      <c r="P920" s="13"/>
      <c r="Q920" s="13"/>
      <c r="R920" s="13"/>
      <c r="S920" s="13"/>
      <c r="T920" s="13"/>
    </row>
    <row r="921" spans="2:20" ht="15.75" customHeight="1"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M921" s="13"/>
      <c r="N921" s="13"/>
      <c r="O921" s="13"/>
      <c r="P921" s="13"/>
      <c r="Q921" s="13"/>
      <c r="R921" s="13"/>
      <c r="S921" s="13"/>
      <c r="T921" s="13"/>
    </row>
    <row r="922" spans="2:20" ht="15.75" customHeight="1"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M922" s="13"/>
      <c r="N922" s="13"/>
      <c r="O922" s="13"/>
      <c r="P922" s="13"/>
      <c r="Q922" s="13"/>
      <c r="R922" s="13"/>
      <c r="S922" s="13"/>
      <c r="T922" s="13"/>
    </row>
    <row r="923" spans="2:20" ht="15.75" customHeight="1"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M923" s="13"/>
      <c r="N923" s="13"/>
      <c r="O923" s="13"/>
      <c r="P923" s="13"/>
      <c r="Q923" s="13"/>
      <c r="R923" s="13"/>
      <c r="S923" s="13"/>
      <c r="T923" s="13"/>
    </row>
    <row r="924" spans="2:20" ht="15.75" customHeight="1"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M924" s="13"/>
      <c r="N924" s="13"/>
      <c r="O924" s="13"/>
      <c r="P924" s="13"/>
      <c r="Q924" s="13"/>
      <c r="R924" s="13"/>
      <c r="S924" s="13"/>
      <c r="T924" s="13"/>
    </row>
    <row r="925" spans="2:20" ht="15.75" customHeight="1"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M925" s="13"/>
      <c r="N925" s="13"/>
      <c r="O925" s="13"/>
      <c r="P925" s="13"/>
      <c r="Q925" s="13"/>
      <c r="R925" s="13"/>
      <c r="S925" s="13"/>
      <c r="T925" s="13"/>
    </row>
    <row r="926" spans="2:20" ht="15.75" customHeight="1"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M926" s="13"/>
      <c r="N926" s="13"/>
      <c r="O926" s="13"/>
      <c r="P926" s="13"/>
      <c r="Q926" s="13"/>
      <c r="R926" s="13"/>
      <c r="S926" s="13"/>
      <c r="T926" s="13"/>
    </row>
    <row r="927" spans="2:20" ht="15.75" customHeight="1"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M927" s="13"/>
      <c r="N927" s="13"/>
      <c r="O927" s="13"/>
      <c r="P927" s="13"/>
      <c r="Q927" s="13"/>
      <c r="R927" s="13"/>
      <c r="S927" s="13"/>
      <c r="T927" s="13"/>
    </row>
    <row r="928" spans="2:20" ht="15.75" customHeight="1"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M928" s="13"/>
      <c r="N928" s="13"/>
      <c r="O928" s="13"/>
      <c r="P928" s="13"/>
      <c r="Q928" s="13"/>
      <c r="R928" s="13"/>
      <c r="S928" s="13"/>
      <c r="T928" s="13"/>
    </row>
    <row r="929" spans="2:20" ht="15.75" customHeight="1"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M929" s="13"/>
      <c r="N929" s="13"/>
      <c r="O929" s="13"/>
      <c r="P929" s="13"/>
      <c r="Q929" s="13"/>
      <c r="R929" s="13"/>
      <c r="S929" s="13"/>
      <c r="T929" s="13"/>
    </row>
    <row r="930" spans="2:20" ht="15.75" customHeight="1"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M930" s="13"/>
      <c r="N930" s="13"/>
      <c r="O930" s="13"/>
      <c r="P930" s="13"/>
      <c r="Q930" s="13"/>
      <c r="R930" s="13"/>
      <c r="S930" s="13"/>
      <c r="T930" s="13"/>
    </row>
    <row r="931" spans="2:20" ht="15.75" customHeight="1"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M931" s="13"/>
      <c r="N931" s="13"/>
      <c r="O931" s="13"/>
      <c r="P931" s="13"/>
      <c r="Q931" s="13"/>
      <c r="R931" s="13"/>
      <c r="S931" s="13"/>
      <c r="T931" s="13"/>
    </row>
    <row r="932" spans="2:20" ht="15.75" customHeight="1"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M932" s="13"/>
      <c r="N932" s="13"/>
      <c r="O932" s="13"/>
      <c r="P932" s="13"/>
      <c r="Q932" s="13"/>
      <c r="R932" s="13"/>
      <c r="S932" s="13"/>
      <c r="T932" s="13"/>
    </row>
    <row r="933" spans="2:20" ht="15.75" customHeight="1"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M933" s="13"/>
      <c r="N933" s="13"/>
      <c r="O933" s="13"/>
      <c r="P933" s="13"/>
      <c r="Q933" s="13"/>
      <c r="R933" s="13"/>
      <c r="S933" s="13"/>
      <c r="T933" s="13"/>
    </row>
    <row r="934" spans="2:20" ht="15.75" customHeight="1"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M934" s="13"/>
      <c r="N934" s="13"/>
      <c r="O934" s="13"/>
      <c r="P934" s="13"/>
      <c r="Q934" s="13"/>
      <c r="R934" s="13"/>
      <c r="S934" s="13"/>
      <c r="T934" s="13"/>
    </row>
    <row r="935" spans="2:20" ht="15.75" customHeight="1"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M935" s="13"/>
      <c r="N935" s="13"/>
      <c r="O935" s="13"/>
      <c r="P935" s="13"/>
      <c r="Q935" s="13"/>
      <c r="R935" s="13"/>
      <c r="S935" s="13"/>
      <c r="T935" s="13"/>
    </row>
    <row r="936" spans="2:20" ht="15.75" customHeight="1"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M936" s="13"/>
      <c r="N936" s="13"/>
      <c r="O936" s="13"/>
      <c r="P936" s="13"/>
      <c r="Q936" s="13"/>
      <c r="R936" s="13"/>
      <c r="S936" s="13"/>
      <c r="T936" s="13"/>
    </row>
    <row r="937" spans="2:20" ht="15.75" customHeight="1"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M937" s="13"/>
      <c r="N937" s="13"/>
      <c r="O937" s="13"/>
      <c r="P937" s="13"/>
      <c r="Q937" s="13"/>
      <c r="R937" s="13"/>
      <c r="S937" s="13"/>
      <c r="T937" s="13"/>
    </row>
    <row r="938" spans="2:20" ht="15.75" customHeight="1"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M938" s="13"/>
      <c r="N938" s="13"/>
      <c r="O938" s="13"/>
      <c r="P938" s="13"/>
      <c r="Q938" s="13"/>
      <c r="R938" s="13"/>
      <c r="S938" s="13"/>
      <c r="T938" s="13"/>
    </row>
    <row r="939" spans="2:20" ht="15.75" customHeight="1"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M939" s="13"/>
      <c r="N939" s="13"/>
      <c r="O939" s="13"/>
      <c r="P939" s="13"/>
      <c r="Q939" s="13"/>
      <c r="R939" s="13"/>
      <c r="S939" s="13"/>
      <c r="T939" s="13"/>
    </row>
    <row r="940" spans="2:20" ht="15.75" customHeight="1"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M940" s="13"/>
      <c r="N940" s="13"/>
      <c r="O940" s="13"/>
      <c r="P940" s="13"/>
      <c r="Q940" s="13"/>
      <c r="R940" s="13"/>
      <c r="S940" s="13"/>
      <c r="T940" s="13"/>
    </row>
    <row r="941" spans="2:20" ht="15.75" customHeight="1"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M941" s="13"/>
      <c r="N941" s="13"/>
      <c r="O941" s="13"/>
      <c r="P941" s="13"/>
      <c r="Q941" s="13"/>
      <c r="R941" s="13"/>
      <c r="S941" s="13"/>
      <c r="T941" s="13"/>
    </row>
    <row r="942" spans="2:20" ht="15.75" customHeight="1"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M942" s="13"/>
      <c r="N942" s="13"/>
      <c r="O942" s="13"/>
      <c r="P942" s="13"/>
      <c r="Q942" s="13"/>
      <c r="R942" s="13"/>
      <c r="S942" s="13"/>
      <c r="T942" s="13"/>
    </row>
    <row r="943" spans="2:20" ht="15.75" customHeight="1"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M943" s="13"/>
      <c r="N943" s="13"/>
      <c r="O943" s="13"/>
      <c r="P943" s="13"/>
      <c r="Q943" s="13"/>
      <c r="R943" s="13"/>
      <c r="S943" s="13"/>
      <c r="T943" s="13"/>
    </row>
    <row r="944" spans="2:20" ht="15.75" customHeight="1"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M944" s="13"/>
      <c r="N944" s="13"/>
      <c r="O944" s="13"/>
      <c r="P944" s="13"/>
      <c r="Q944" s="13"/>
      <c r="R944" s="13"/>
      <c r="S944" s="13"/>
      <c r="T944" s="13"/>
    </row>
    <row r="945" spans="2:20" ht="15.75" customHeight="1"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M945" s="13"/>
      <c r="N945" s="13"/>
      <c r="O945" s="13"/>
      <c r="P945" s="13"/>
      <c r="Q945" s="13"/>
      <c r="R945" s="13"/>
      <c r="S945" s="13"/>
      <c r="T945" s="13"/>
    </row>
    <row r="946" spans="2:20" ht="15.75" customHeight="1"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M946" s="13"/>
      <c r="N946" s="13"/>
      <c r="O946" s="13"/>
      <c r="P946" s="13"/>
      <c r="Q946" s="13"/>
      <c r="R946" s="13"/>
      <c r="S946" s="13"/>
      <c r="T946" s="13"/>
    </row>
    <row r="947" spans="2:20" ht="15.75" customHeight="1"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M947" s="13"/>
      <c r="N947" s="13"/>
      <c r="O947" s="13"/>
      <c r="P947" s="13"/>
      <c r="Q947" s="13"/>
      <c r="R947" s="13"/>
      <c r="S947" s="13"/>
      <c r="T947" s="13"/>
    </row>
    <row r="948" spans="2:20" ht="15.75" customHeight="1"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M948" s="13"/>
      <c r="N948" s="13"/>
      <c r="O948" s="13"/>
      <c r="P948" s="13"/>
      <c r="Q948" s="13"/>
      <c r="R948" s="13"/>
      <c r="S948" s="13"/>
      <c r="T948" s="13"/>
    </row>
    <row r="949" spans="2:20" ht="15.75" customHeight="1"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M949" s="13"/>
      <c r="N949" s="13"/>
      <c r="O949" s="13"/>
      <c r="P949" s="13"/>
      <c r="Q949" s="13"/>
      <c r="R949" s="13"/>
      <c r="S949" s="13"/>
      <c r="T949" s="13"/>
    </row>
    <row r="950" spans="2:20" ht="15.75" customHeight="1"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M950" s="13"/>
      <c r="N950" s="13"/>
      <c r="O950" s="13"/>
      <c r="P950" s="13"/>
      <c r="Q950" s="13"/>
      <c r="R950" s="13"/>
      <c r="S950" s="13"/>
      <c r="T950" s="13"/>
    </row>
    <row r="951" spans="2:20" ht="15.75" customHeight="1"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M951" s="13"/>
      <c r="N951" s="13"/>
      <c r="O951" s="13"/>
      <c r="P951" s="13"/>
      <c r="Q951" s="13"/>
      <c r="R951" s="13"/>
      <c r="S951" s="13"/>
      <c r="T951" s="13"/>
    </row>
    <row r="952" spans="2:20" ht="15.75" customHeight="1"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M952" s="13"/>
      <c r="N952" s="13"/>
      <c r="O952" s="13"/>
      <c r="P952" s="13"/>
      <c r="Q952" s="13"/>
      <c r="R952" s="13"/>
      <c r="S952" s="13"/>
      <c r="T952" s="13"/>
    </row>
    <row r="953" spans="2:20" ht="15.75" customHeight="1"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M953" s="13"/>
      <c r="N953" s="13"/>
      <c r="O953" s="13"/>
      <c r="P953" s="13"/>
      <c r="Q953" s="13"/>
      <c r="R953" s="13"/>
      <c r="S953" s="13"/>
      <c r="T953" s="13"/>
    </row>
    <row r="954" spans="2:20" ht="15.75" customHeight="1"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M954" s="13"/>
      <c r="N954" s="13"/>
      <c r="O954" s="13"/>
      <c r="P954" s="13"/>
      <c r="Q954" s="13"/>
      <c r="R954" s="13"/>
      <c r="S954" s="13"/>
      <c r="T954" s="13"/>
    </row>
    <row r="955" spans="2:20" ht="15.75" customHeight="1"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M955" s="13"/>
      <c r="N955" s="13"/>
      <c r="O955" s="13"/>
      <c r="P955" s="13"/>
      <c r="Q955" s="13"/>
      <c r="R955" s="13"/>
      <c r="S955" s="13"/>
      <c r="T955" s="13"/>
    </row>
    <row r="956" spans="2:20" ht="15.75" customHeight="1"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M956" s="13"/>
      <c r="N956" s="13"/>
      <c r="O956" s="13"/>
      <c r="P956" s="13"/>
      <c r="Q956" s="13"/>
      <c r="R956" s="13"/>
      <c r="S956" s="13"/>
      <c r="T956" s="13"/>
    </row>
    <row r="957" spans="2:20" ht="15.75" customHeight="1"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M957" s="13"/>
      <c r="N957" s="13"/>
      <c r="O957" s="13"/>
      <c r="P957" s="13"/>
      <c r="Q957" s="13"/>
      <c r="R957" s="13"/>
      <c r="S957" s="13"/>
      <c r="T957" s="13"/>
    </row>
    <row r="958" spans="2:20" ht="15.75" customHeight="1"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M958" s="13"/>
      <c r="N958" s="13"/>
      <c r="O958" s="13"/>
      <c r="P958" s="13"/>
      <c r="Q958" s="13"/>
      <c r="R958" s="13"/>
      <c r="S958" s="13"/>
      <c r="T958" s="13"/>
    </row>
    <row r="959" spans="2:20" ht="15.75" customHeight="1"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M959" s="13"/>
      <c r="N959" s="13"/>
      <c r="O959" s="13"/>
      <c r="P959" s="13"/>
      <c r="Q959" s="13"/>
      <c r="R959" s="13"/>
      <c r="S959" s="13"/>
      <c r="T959" s="13"/>
    </row>
    <row r="960" spans="2:20" ht="15.75" customHeight="1"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M960" s="13"/>
      <c r="N960" s="13"/>
      <c r="O960" s="13"/>
      <c r="P960" s="13"/>
      <c r="Q960" s="13"/>
      <c r="R960" s="13"/>
      <c r="S960" s="13"/>
      <c r="T960" s="13"/>
    </row>
    <row r="961" spans="2:20" ht="15.75" customHeight="1"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M961" s="13"/>
      <c r="N961" s="13"/>
      <c r="O961" s="13"/>
      <c r="P961" s="13"/>
      <c r="Q961" s="13"/>
      <c r="R961" s="13"/>
      <c r="S961" s="13"/>
      <c r="T961" s="13"/>
    </row>
    <row r="962" spans="2:20" ht="15.75" customHeight="1"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M962" s="13"/>
      <c r="N962" s="13"/>
      <c r="O962" s="13"/>
      <c r="P962" s="13"/>
      <c r="Q962" s="13"/>
      <c r="R962" s="13"/>
      <c r="S962" s="13"/>
      <c r="T962" s="13"/>
    </row>
    <row r="963" spans="2:20" ht="15.75" customHeight="1"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M963" s="13"/>
      <c r="N963" s="13"/>
      <c r="O963" s="13"/>
      <c r="P963" s="13"/>
      <c r="Q963" s="13"/>
      <c r="R963" s="13"/>
      <c r="S963" s="13"/>
      <c r="T963" s="13"/>
    </row>
    <row r="964" spans="2:20" ht="15.75" customHeight="1"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M964" s="13"/>
      <c r="N964" s="13"/>
      <c r="O964" s="13"/>
      <c r="P964" s="13"/>
      <c r="Q964" s="13"/>
      <c r="R964" s="13"/>
      <c r="S964" s="13"/>
      <c r="T964" s="13"/>
    </row>
    <row r="965" spans="2:20" ht="15.75" customHeight="1"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M965" s="13"/>
      <c r="N965" s="13"/>
      <c r="O965" s="13"/>
      <c r="P965" s="13"/>
      <c r="Q965" s="13"/>
      <c r="R965" s="13"/>
      <c r="S965" s="13"/>
      <c r="T965" s="13"/>
    </row>
    <row r="966" spans="2:20" ht="15.75" customHeight="1"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M966" s="13"/>
      <c r="N966" s="13"/>
      <c r="O966" s="13"/>
      <c r="P966" s="13"/>
      <c r="Q966" s="13"/>
      <c r="R966" s="13"/>
      <c r="S966" s="13"/>
      <c r="T966" s="13"/>
    </row>
    <row r="967" spans="2:20" ht="15.75" customHeight="1"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M967" s="13"/>
      <c r="N967" s="13"/>
      <c r="O967" s="13"/>
      <c r="P967" s="13"/>
      <c r="Q967" s="13"/>
      <c r="R967" s="13"/>
      <c r="S967" s="13"/>
      <c r="T967" s="13"/>
    </row>
    <row r="968" spans="2:20" ht="15.75" customHeight="1"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M968" s="13"/>
      <c r="N968" s="13"/>
      <c r="O968" s="13"/>
      <c r="P968" s="13"/>
      <c r="Q968" s="13"/>
      <c r="R968" s="13"/>
      <c r="S968" s="13"/>
      <c r="T968" s="13"/>
    </row>
    <row r="969" spans="2:20" ht="15.75" customHeight="1"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M969" s="13"/>
      <c r="N969" s="13"/>
      <c r="O969" s="13"/>
      <c r="P969" s="13"/>
      <c r="Q969" s="13"/>
      <c r="R969" s="13"/>
      <c r="S969" s="13"/>
      <c r="T969" s="13"/>
    </row>
    <row r="970" spans="2:20" ht="15.75" customHeight="1"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M970" s="13"/>
      <c r="N970" s="13"/>
      <c r="O970" s="13"/>
      <c r="P970" s="13"/>
      <c r="Q970" s="13"/>
      <c r="R970" s="13"/>
      <c r="S970" s="13"/>
      <c r="T970" s="13"/>
    </row>
    <row r="971" spans="2:20" ht="15.75" customHeight="1"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M971" s="13"/>
      <c r="N971" s="13"/>
      <c r="O971" s="13"/>
      <c r="P971" s="13"/>
      <c r="Q971" s="13"/>
      <c r="R971" s="13"/>
      <c r="S971" s="13"/>
      <c r="T971" s="13"/>
    </row>
    <row r="972" spans="2:20" ht="15.75" customHeight="1"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M972" s="13"/>
      <c r="N972" s="13"/>
      <c r="O972" s="13"/>
      <c r="P972" s="13"/>
      <c r="Q972" s="13"/>
      <c r="R972" s="13"/>
      <c r="S972" s="13"/>
      <c r="T972" s="13"/>
    </row>
    <row r="973" spans="2:20" ht="15.75" customHeight="1"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M973" s="13"/>
      <c r="N973" s="13"/>
      <c r="O973" s="13"/>
      <c r="P973" s="13"/>
      <c r="Q973" s="13"/>
      <c r="R973" s="13"/>
      <c r="S973" s="13"/>
      <c r="T973" s="13"/>
    </row>
    <row r="974" spans="2:20" ht="15.75" customHeight="1"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M974" s="13"/>
      <c r="N974" s="13"/>
      <c r="O974" s="13"/>
      <c r="P974" s="13"/>
      <c r="Q974" s="13"/>
      <c r="R974" s="13"/>
      <c r="S974" s="13"/>
      <c r="T974" s="13"/>
    </row>
    <row r="975" spans="2:20" ht="15.75" customHeight="1"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M975" s="13"/>
      <c r="N975" s="13"/>
      <c r="O975" s="13"/>
      <c r="P975" s="13"/>
      <c r="Q975" s="13"/>
      <c r="R975" s="13"/>
      <c r="S975" s="13"/>
      <c r="T975" s="13"/>
    </row>
    <row r="976" spans="2:20" ht="15.75" customHeight="1"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M976" s="13"/>
      <c r="N976" s="13"/>
      <c r="O976" s="13"/>
      <c r="P976" s="13"/>
      <c r="Q976" s="13"/>
      <c r="R976" s="13"/>
      <c r="S976" s="13"/>
      <c r="T976" s="13"/>
    </row>
    <row r="977" spans="2:20" ht="15.75" customHeight="1"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M977" s="13"/>
      <c r="N977" s="13"/>
      <c r="O977" s="13"/>
      <c r="P977" s="13"/>
      <c r="Q977" s="13"/>
      <c r="R977" s="13"/>
      <c r="S977" s="13"/>
      <c r="T977" s="13"/>
    </row>
    <row r="978" spans="2:20" ht="15.75" customHeight="1"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M978" s="13"/>
      <c r="N978" s="13"/>
      <c r="O978" s="13"/>
      <c r="P978" s="13"/>
      <c r="Q978" s="13"/>
      <c r="R978" s="13"/>
      <c r="S978" s="13"/>
      <c r="T978" s="13"/>
    </row>
    <row r="979" spans="2:20" ht="15.75" customHeight="1"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M979" s="13"/>
      <c r="N979" s="13"/>
      <c r="O979" s="13"/>
      <c r="P979" s="13"/>
      <c r="Q979" s="13"/>
      <c r="R979" s="13"/>
      <c r="S979" s="13"/>
      <c r="T979" s="13"/>
    </row>
    <row r="980" spans="2:20" ht="15.75" customHeight="1"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M980" s="13"/>
      <c r="N980" s="13"/>
      <c r="O980" s="13"/>
      <c r="P980" s="13"/>
      <c r="Q980" s="13"/>
      <c r="R980" s="13"/>
      <c r="S980" s="13"/>
      <c r="T980" s="13"/>
    </row>
    <row r="981" spans="2:20" ht="15.75" customHeight="1"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M981" s="13"/>
      <c r="N981" s="13"/>
      <c r="O981" s="13"/>
      <c r="P981" s="13"/>
      <c r="Q981" s="13"/>
      <c r="R981" s="13"/>
      <c r="S981" s="13"/>
      <c r="T981" s="13"/>
    </row>
    <row r="982" spans="2:20" ht="15.75" customHeight="1"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M982" s="13"/>
      <c r="N982" s="13"/>
      <c r="O982" s="13"/>
      <c r="P982" s="13"/>
      <c r="Q982" s="13"/>
      <c r="R982" s="13"/>
      <c r="S982" s="13"/>
      <c r="T982" s="13"/>
    </row>
    <row r="983" spans="2:20" ht="15.75" customHeight="1"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M983" s="13"/>
      <c r="N983" s="13"/>
      <c r="O983" s="13"/>
      <c r="P983" s="13"/>
      <c r="Q983" s="13"/>
      <c r="R983" s="13"/>
      <c r="S983" s="13"/>
      <c r="T983" s="13"/>
    </row>
    <row r="984" spans="2:20" ht="15.75" customHeight="1"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M984" s="13"/>
      <c r="N984" s="13"/>
      <c r="O984" s="13"/>
      <c r="P984" s="13"/>
      <c r="Q984" s="13"/>
      <c r="R984" s="13"/>
      <c r="S984" s="13"/>
      <c r="T984" s="13"/>
    </row>
    <row r="985" spans="2:20" ht="15.75" customHeight="1"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M985" s="13"/>
      <c r="N985" s="13"/>
      <c r="O985" s="13"/>
      <c r="P985" s="13"/>
      <c r="Q985" s="13"/>
      <c r="R985" s="13"/>
      <c r="S985" s="13"/>
      <c r="T985" s="13"/>
    </row>
    <row r="986" spans="2:20" ht="15.75" customHeight="1"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M986" s="13"/>
      <c r="N986" s="13"/>
      <c r="O986" s="13"/>
      <c r="P986" s="13"/>
      <c r="Q986" s="13"/>
      <c r="R986" s="13"/>
      <c r="S986" s="13"/>
      <c r="T986" s="13"/>
    </row>
    <row r="987" spans="2:20" ht="15.75" customHeight="1"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M987" s="13"/>
      <c r="N987" s="13"/>
      <c r="O987" s="13"/>
      <c r="P987" s="13"/>
      <c r="Q987" s="13"/>
      <c r="R987" s="13"/>
      <c r="S987" s="13"/>
      <c r="T987" s="13"/>
    </row>
    <row r="988" spans="2:20" ht="15.75" customHeight="1"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M988" s="13"/>
      <c r="N988" s="13"/>
      <c r="O988" s="13"/>
      <c r="P988" s="13"/>
      <c r="Q988" s="13"/>
      <c r="R988" s="13"/>
      <c r="S988" s="13"/>
      <c r="T988" s="13"/>
    </row>
    <row r="989" spans="2:20" ht="15.75" customHeight="1"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M989" s="13"/>
      <c r="N989" s="13"/>
      <c r="O989" s="13"/>
      <c r="P989" s="13"/>
      <c r="Q989" s="13"/>
      <c r="R989" s="13"/>
      <c r="S989" s="13"/>
      <c r="T989" s="13"/>
    </row>
    <row r="990" spans="2:20" ht="15.75" customHeight="1"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M990" s="13"/>
      <c r="N990" s="13"/>
      <c r="O990" s="13"/>
      <c r="P990" s="13"/>
      <c r="Q990" s="13"/>
      <c r="R990" s="13"/>
      <c r="S990" s="13"/>
      <c r="T990" s="13"/>
    </row>
    <row r="991" spans="2:20" ht="15.75" customHeight="1"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M991" s="13"/>
      <c r="N991" s="13"/>
      <c r="O991" s="13"/>
      <c r="P991" s="13"/>
      <c r="Q991" s="13"/>
      <c r="R991" s="13"/>
      <c r="S991" s="13"/>
      <c r="T991" s="13"/>
    </row>
    <row r="992" spans="2:20" ht="15.75" customHeight="1"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M992" s="13"/>
      <c r="N992" s="13"/>
      <c r="O992" s="13"/>
      <c r="P992" s="13"/>
      <c r="Q992" s="13"/>
      <c r="R992" s="13"/>
      <c r="S992" s="13"/>
      <c r="T992" s="13"/>
    </row>
    <row r="993" spans="2:20" ht="15.75" customHeight="1"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M993" s="13"/>
      <c r="N993" s="13"/>
      <c r="O993" s="13"/>
      <c r="P993" s="13"/>
      <c r="Q993" s="13"/>
      <c r="R993" s="13"/>
      <c r="S993" s="13"/>
      <c r="T993" s="13"/>
    </row>
    <row r="994" spans="2:20" ht="15.75" customHeight="1"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M994" s="13"/>
      <c r="N994" s="13"/>
      <c r="O994" s="13"/>
      <c r="P994" s="13"/>
      <c r="Q994" s="13"/>
      <c r="R994" s="13"/>
      <c r="S994" s="13"/>
      <c r="T994" s="13"/>
    </row>
    <row r="995" spans="2:20" ht="15.75" customHeight="1"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M995" s="13"/>
      <c r="N995" s="13"/>
      <c r="O995" s="13"/>
      <c r="P995" s="13"/>
      <c r="Q995" s="13"/>
      <c r="R995" s="13"/>
      <c r="S995" s="13"/>
      <c r="T995" s="13"/>
    </row>
    <row r="996" spans="2:20" ht="15.75" customHeight="1"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M996" s="13"/>
      <c r="N996" s="13"/>
      <c r="O996" s="13"/>
      <c r="P996" s="13"/>
      <c r="Q996" s="13"/>
      <c r="R996" s="13"/>
      <c r="S996" s="13"/>
      <c r="T996" s="13"/>
    </row>
    <row r="997" spans="2:20" ht="15.75" customHeight="1"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M997" s="13"/>
      <c r="N997" s="13"/>
      <c r="O997" s="13"/>
      <c r="P997" s="13"/>
      <c r="Q997" s="13"/>
      <c r="R997" s="13"/>
      <c r="S997" s="13"/>
      <c r="T997" s="13"/>
    </row>
    <row r="998" spans="2:20" ht="15.75" customHeight="1"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M998" s="13"/>
      <c r="N998" s="13"/>
      <c r="O998" s="13"/>
      <c r="P998" s="13"/>
      <c r="Q998" s="13"/>
      <c r="R998" s="13"/>
      <c r="S998" s="13"/>
      <c r="T998" s="13"/>
    </row>
    <row r="999" spans="2:20" ht="15.75" customHeight="1"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M999" s="13"/>
      <c r="N999" s="13"/>
      <c r="O999" s="13"/>
      <c r="P999" s="13"/>
      <c r="Q999" s="13"/>
      <c r="R999" s="13"/>
      <c r="S999" s="13"/>
      <c r="T999" s="13"/>
    </row>
    <row r="1000" spans="2:20" ht="15.75" customHeight="1"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M1000" s="13"/>
      <c r="N1000" s="13"/>
      <c r="O1000" s="13"/>
      <c r="P1000" s="13"/>
      <c r="Q1000" s="13"/>
      <c r="R1000" s="13"/>
      <c r="S1000" s="13"/>
      <c r="T1000" s="13"/>
    </row>
  </sheetData>
  <autoFilter ref="A2:X182">
    <filterColumn colId="0">
      <filters>
        <filter val="ARG"/>
        <filter val="CHL"/>
        <filter val="MEX"/>
      </filters>
    </filterColumn>
  </autoFilter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baseColWidth="10" defaultColWidth="17.33203125" defaultRowHeight="15" customHeight="1" x14ac:dyDescent="0"/>
  <cols>
    <col min="1" max="26" width="14.5" customWidth="1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workbookViewId="0">
      <selection activeCell="B3" sqref="B3:T13"/>
    </sheetView>
  </sheetViews>
  <sheetFormatPr baseColWidth="10" defaultColWidth="8.83203125" defaultRowHeight="12" x14ac:dyDescent="0"/>
  <sheetData>
    <row r="1" spans="1:20">
      <c r="A1" t="s">
        <v>60</v>
      </c>
      <c r="B1" t="s">
        <v>55</v>
      </c>
    </row>
    <row r="2" spans="1:20">
      <c r="A2" t="s">
        <v>57</v>
      </c>
      <c r="B2" t="s">
        <v>15</v>
      </c>
      <c r="C2" t="s">
        <v>19</v>
      </c>
      <c r="D2" t="s">
        <v>21</v>
      </c>
      <c r="E2" t="s">
        <v>24</v>
      </c>
      <c r="F2" t="s">
        <v>26</v>
      </c>
      <c r="G2" t="s">
        <v>28</v>
      </c>
      <c r="H2" t="s">
        <v>30</v>
      </c>
      <c r="I2" t="s">
        <v>32</v>
      </c>
      <c r="J2" t="s">
        <v>34</v>
      </c>
      <c r="K2" t="s">
        <v>36</v>
      </c>
      <c r="L2" t="s">
        <v>38</v>
      </c>
      <c r="M2" t="s">
        <v>40</v>
      </c>
      <c r="N2" t="s">
        <v>42</v>
      </c>
      <c r="O2" t="s">
        <v>44</v>
      </c>
      <c r="P2" t="s">
        <v>46</v>
      </c>
      <c r="Q2" t="s">
        <v>48</v>
      </c>
      <c r="R2" t="s">
        <v>50</v>
      </c>
      <c r="S2" t="s">
        <v>53</v>
      </c>
      <c r="T2" t="s">
        <v>56</v>
      </c>
    </row>
    <row r="3" spans="1:20">
      <c r="A3" s="35">
        <v>2006</v>
      </c>
      <c r="B3" s="37">
        <v>4.2548000000000004</v>
      </c>
      <c r="C3" s="37">
        <v>4.2059999999999995</v>
      </c>
      <c r="D3" s="37">
        <v>4.7282000000000002</v>
      </c>
      <c r="E3" s="37">
        <v>7.8597999999999999</v>
      </c>
      <c r="F3" s="37">
        <v>4.8011999999999997</v>
      </c>
      <c r="G3" s="37">
        <v>5.6803999999999997</v>
      </c>
      <c r="H3" s="37">
        <v>3.7275999999999998</v>
      </c>
      <c r="I3" s="37">
        <v>3.3444000000000003</v>
      </c>
      <c r="J3" s="37">
        <v>3.4892000000000003</v>
      </c>
      <c r="K3" s="37">
        <v>3.4964</v>
      </c>
      <c r="L3" s="37">
        <v>4.4950000000000001</v>
      </c>
      <c r="M3" s="37">
        <v>3.6521999999999997</v>
      </c>
      <c r="N3" s="37">
        <v>4.2813999999999997</v>
      </c>
      <c r="O3" s="37">
        <v>4.5746000000000002</v>
      </c>
      <c r="P3" s="37">
        <v>2.625</v>
      </c>
      <c r="Q3" s="37">
        <v>4.6096000000000004</v>
      </c>
      <c r="R3" s="37">
        <v>7.0716000000000001</v>
      </c>
      <c r="S3" s="37">
        <v>3.044</v>
      </c>
      <c r="T3" s="37">
        <v>4.4411888888888891</v>
      </c>
    </row>
    <row r="4" spans="1:20">
      <c r="A4" s="35">
        <v>2007</v>
      </c>
      <c r="B4" s="37">
        <v>4.2507999999999999</v>
      </c>
      <c r="C4" s="37">
        <v>4.2813999999999997</v>
      </c>
      <c r="D4" s="37">
        <v>4.7622</v>
      </c>
      <c r="E4" s="37">
        <v>7.6869999999999994</v>
      </c>
      <c r="F4" s="37">
        <v>4.6173999999999999</v>
      </c>
      <c r="G4" s="37">
        <v>5.8133999999999997</v>
      </c>
      <c r="H4" s="37">
        <v>3.6230000000000002</v>
      </c>
      <c r="I4" s="37">
        <v>3.214</v>
      </c>
      <c r="J4" s="37">
        <v>3.6042000000000001</v>
      </c>
      <c r="K4" s="37">
        <v>3.6147999999999998</v>
      </c>
      <c r="L4" s="37">
        <v>4.4687999999999999</v>
      </c>
      <c r="M4" s="37">
        <v>3.4699999999999998</v>
      </c>
      <c r="N4" s="37">
        <v>4.3174000000000001</v>
      </c>
      <c r="O4" s="37">
        <v>4.4676</v>
      </c>
      <c r="P4" s="37">
        <v>2.5019999999999998</v>
      </c>
      <c r="Q4" s="37">
        <v>4.4063999999999997</v>
      </c>
      <c r="R4" s="37">
        <v>7.3314000000000004</v>
      </c>
      <c r="S4" s="37">
        <v>2.9384000000000001</v>
      </c>
      <c r="T4" s="37">
        <v>4.4094555555555557</v>
      </c>
    </row>
    <row r="5" spans="1:20">
      <c r="A5" s="35">
        <v>2008</v>
      </c>
      <c r="B5" s="37">
        <v>4.0524000000000004</v>
      </c>
      <c r="C5" s="37">
        <v>4.0166000000000004</v>
      </c>
      <c r="D5" s="37">
        <v>4.9504000000000001</v>
      </c>
      <c r="E5" s="37">
        <v>7.6554000000000002</v>
      </c>
      <c r="F5" s="37">
        <v>4.5621999999999998</v>
      </c>
      <c r="G5" s="37">
        <v>5.8878000000000004</v>
      </c>
      <c r="H5" s="37">
        <v>3.6614</v>
      </c>
      <c r="I5" s="37">
        <v>3.4264000000000001</v>
      </c>
      <c r="J5" s="37">
        <v>3.774</v>
      </c>
      <c r="K5" s="37">
        <v>3.3212000000000002</v>
      </c>
      <c r="L5" s="37">
        <v>4.5141999999999998</v>
      </c>
      <c r="M5" s="37">
        <v>3.4912000000000001</v>
      </c>
      <c r="N5" s="37">
        <v>4.7930000000000001</v>
      </c>
      <c r="O5" s="37">
        <v>4.5956000000000001</v>
      </c>
      <c r="P5" s="37">
        <v>2.9864000000000002</v>
      </c>
      <c r="Q5" s="37">
        <v>4.4219999999999997</v>
      </c>
      <c r="R5" s="37">
        <v>7.4586000000000006</v>
      </c>
      <c r="S5" s="37">
        <v>2.8010000000000002</v>
      </c>
      <c r="T5" s="37">
        <v>4.4649888888888887</v>
      </c>
    </row>
    <row r="6" spans="1:20">
      <c r="A6" s="35">
        <v>2009</v>
      </c>
      <c r="B6" s="37">
        <v>3.9942000000000002</v>
      </c>
      <c r="C6" s="37">
        <v>3.7431999999999999</v>
      </c>
      <c r="D6" s="37">
        <v>4.7556000000000003</v>
      </c>
      <c r="E6" s="37">
        <v>7.7034000000000002</v>
      </c>
      <c r="F6" s="37">
        <v>4.3924000000000003</v>
      </c>
      <c r="G6" s="37">
        <v>6.3570000000000002</v>
      </c>
      <c r="H6" s="37">
        <v>3.5465999999999998</v>
      </c>
      <c r="I6" s="37">
        <v>3.2256</v>
      </c>
      <c r="J6" s="37">
        <v>4.0498000000000003</v>
      </c>
      <c r="K6" s="37">
        <v>3.2606000000000002</v>
      </c>
      <c r="L6" s="37">
        <v>4.3974000000000002</v>
      </c>
      <c r="M6" s="37">
        <v>3.5411999999999999</v>
      </c>
      <c r="N6" s="37">
        <v>4.3667999999999996</v>
      </c>
      <c r="O6" s="37">
        <v>4.3184000000000005</v>
      </c>
      <c r="P6" s="37">
        <v>3.3456000000000001</v>
      </c>
      <c r="Q6" s="37">
        <v>4.6129999999999995</v>
      </c>
      <c r="R6" s="37">
        <v>7.3894000000000002</v>
      </c>
      <c r="S6" s="37">
        <v>2.6842000000000001</v>
      </c>
      <c r="T6" s="37">
        <v>4.4269111111111101</v>
      </c>
    </row>
    <row r="7" spans="1:20">
      <c r="A7" s="35">
        <v>2010</v>
      </c>
      <c r="B7" s="37">
        <v>4.1748000000000003</v>
      </c>
      <c r="C7" s="37">
        <v>4.1155999999999997</v>
      </c>
      <c r="D7" s="37">
        <v>5.0002000000000004</v>
      </c>
      <c r="E7" s="37">
        <v>7.9711999999999996</v>
      </c>
      <c r="F7" s="37">
        <v>4.1791999999999998</v>
      </c>
      <c r="G7" s="37">
        <v>6.2821999999999996</v>
      </c>
      <c r="H7" s="37">
        <v>3.3848000000000003</v>
      </c>
      <c r="I7" s="37">
        <v>3.2818000000000001</v>
      </c>
      <c r="J7" s="37">
        <v>4.0388000000000002</v>
      </c>
      <c r="K7" s="37">
        <v>3.2762000000000002</v>
      </c>
      <c r="L7" s="37">
        <v>4.2611999999999997</v>
      </c>
      <c r="M7" s="37">
        <v>3.4534000000000002</v>
      </c>
      <c r="N7" s="37">
        <v>4.2986000000000004</v>
      </c>
      <c r="O7" s="37">
        <v>4.5004</v>
      </c>
      <c r="P7" s="37">
        <v>3.5183999999999997</v>
      </c>
      <c r="Q7" s="37">
        <v>4.5393999999999997</v>
      </c>
      <c r="R7" s="37">
        <v>7.4884000000000004</v>
      </c>
      <c r="S7" s="37">
        <v>2.5928</v>
      </c>
      <c r="T7" s="37">
        <v>4.4643000000000006</v>
      </c>
    </row>
    <row r="8" spans="1:20">
      <c r="A8" s="35">
        <v>2011</v>
      </c>
      <c r="B8" s="37">
        <v>4.1958000000000002</v>
      </c>
      <c r="C8" s="37">
        <v>3.9312</v>
      </c>
      <c r="D8" s="37">
        <v>5.2988</v>
      </c>
      <c r="E8" s="37">
        <v>8.0456000000000003</v>
      </c>
      <c r="F8" s="37">
        <v>4.3970000000000002</v>
      </c>
      <c r="G8" s="37">
        <v>6.1764000000000001</v>
      </c>
      <c r="H8" s="37">
        <v>3.4783999999999997</v>
      </c>
      <c r="I8" s="37">
        <v>3.4142000000000001</v>
      </c>
      <c r="J8" s="37">
        <v>4.0587999999999997</v>
      </c>
      <c r="K8" s="37">
        <v>3.4066000000000001</v>
      </c>
      <c r="L8" s="37">
        <v>4.2</v>
      </c>
      <c r="M8" s="37">
        <v>3.5258000000000003</v>
      </c>
      <c r="N8" s="37">
        <v>4.3213999999999997</v>
      </c>
      <c r="O8" s="37">
        <v>4.5027999999999997</v>
      </c>
      <c r="P8" s="37">
        <v>3.5739999999999998</v>
      </c>
      <c r="Q8" s="37">
        <v>4.5750000000000002</v>
      </c>
      <c r="R8" s="37">
        <v>7.4700000000000006</v>
      </c>
      <c r="S8" s="37">
        <v>2.6850000000000001</v>
      </c>
      <c r="T8" s="37">
        <v>4.5142666666666678</v>
      </c>
    </row>
    <row r="9" spans="1:20">
      <c r="A9" s="35">
        <v>2012</v>
      </c>
      <c r="B9" s="37">
        <v>4.0164</v>
      </c>
      <c r="C9" s="37">
        <v>3.5806</v>
      </c>
      <c r="D9" s="37">
        <v>4.8647999999999998</v>
      </c>
      <c r="E9" s="37">
        <v>8.1460000000000008</v>
      </c>
      <c r="F9" s="37">
        <v>4.1495999999999995</v>
      </c>
      <c r="G9" s="37">
        <v>6.1840000000000002</v>
      </c>
      <c r="H9" s="37">
        <v>3.3928000000000003</v>
      </c>
      <c r="I9" s="37">
        <v>3.6706000000000003</v>
      </c>
      <c r="J9" s="37">
        <v>3.7664</v>
      </c>
      <c r="K9" s="37">
        <v>3.1024000000000003</v>
      </c>
      <c r="L9" s="37">
        <v>4.1848000000000001</v>
      </c>
      <c r="M9" s="37">
        <v>3.4392</v>
      </c>
      <c r="N9" s="37">
        <v>4.2404000000000002</v>
      </c>
      <c r="O9" s="37">
        <v>4.2131999999999996</v>
      </c>
      <c r="P9" s="37">
        <v>3.3087999999999997</v>
      </c>
      <c r="Q9" s="37">
        <v>4.2266000000000004</v>
      </c>
      <c r="R9" s="37">
        <v>7.641</v>
      </c>
      <c r="S9" s="37">
        <v>2.4900000000000002</v>
      </c>
      <c r="T9" s="37">
        <v>4.3676444444444451</v>
      </c>
    </row>
    <row r="10" spans="1:20">
      <c r="A10" s="35">
        <v>2013</v>
      </c>
      <c r="B10" s="37">
        <v>4.0743999999999998</v>
      </c>
      <c r="C10" s="37">
        <v>3.8231999999999999</v>
      </c>
      <c r="D10" s="37">
        <v>4.7661999999999995</v>
      </c>
      <c r="E10" s="37">
        <v>8.063600000000001</v>
      </c>
      <c r="F10" s="37">
        <v>4.1394000000000002</v>
      </c>
      <c r="G10" s="37">
        <v>6.2023999999999999</v>
      </c>
      <c r="H10" s="37">
        <v>3.3441999999999998</v>
      </c>
      <c r="I10" s="37">
        <v>3.7749999999999999</v>
      </c>
      <c r="J10" s="37">
        <v>3.8431999999999999</v>
      </c>
      <c r="K10" s="37">
        <v>3.0815999999999999</v>
      </c>
      <c r="L10" s="37">
        <v>4.0545999999999998</v>
      </c>
      <c r="M10" s="37">
        <v>3.5324</v>
      </c>
      <c r="N10" s="37">
        <v>4.2821999999999996</v>
      </c>
      <c r="O10" s="37">
        <v>4.1277999999999997</v>
      </c>
      <c r="P10" s="37">
        <v>2.9094000000000002</v>
      </c>
      <c r="Q10" s="37">
        <v>4.2949999999999999</v>
      </c>
      <c r="R10" s="37">
        <v>7.7168000000000001</v>
      </c>
      <c r="S10" s="37">
        <v>2.427</v>
      </c>
      <c r="T10" s="37">
        <v>4.3588000000000005</v>
      </c>
    </row>
    <row r="11" spans="1:20">
      <c r="A11" s="35">
        <v>2014</v>
      </c>
      <c r="B11" s="37">
        <v>3.8386</v>
      </c>
      <c r="C11" s="37">
        <v>3.7214</v>
      </c>
      <c r="D11" s="37">
        <v>4.2405999999999997</v>
      </c>
      <c r="E11" s="37">
        <v>7.9575999999999993</v>
      </c>
      <c r="F11" s="37">
        <v>4.2111999999999998</v>
      </c>
      <c r="G11" s="37">
        <v>6.4602000000000004</v>
      </c>
      <c r="H11" s="37">
        <v>3.4198</v>
      </c>
      <c r="I11" s="37">
        <v>3.3668</v>
      </c>
      <c r="J11" s="37">
        <v>3.5982000000000003</v>
      </c>
      <c r="K11" s="37">
        <v>3.4252000000000002</v>
      </c>
      <c r="L11" s="37">
        <v>3.5373999999999999</v>
      </c>
      <c r="M11" s="37">
        <v>3.2271999999999998</v>
      </c>
      <c r="N11" s="37">
        <v>4.2905999999999995</v>
      </c>
      <c r="O11" s="37">
        <v>3.8162000000000003</v>
      </c>
      <c r="P11" s="37">
        <v>3.0044</v>
      </c>
      <c r="Q11" s="37">
        <v>4.2152000000000003</v>
      </c>
      <c r="R11" s="37">
        <v>7.7027999999999999</v>
      </c>
      <c r="S11" s="37">
        <v>2.2387999999999999</v>
      </c>
      <c r="T11" s="37">
        <v>4.2373444444444432</v>
      </c>
    </row>
    <row r="12" spans="1:20">
      <c r="A12" s="35">
        <v>2015</v>
      </c>
      <c r="B12" s="37">
        <v>3.8262</v>
      </c>
      <c r="C12" s="37">
        <v>3.6332</v>
      </c>
      <c r="D12" s="37">
        <v>4.1345999999999998</v>
      </c>
      <c r="E12" s="37">
        <v>7.5175999999999998</v>
      </c>
      <c r="F12" s="37">
        <v>4.4147999999999996</v>
      </c>
      <c r="G12" s="37">
        <v>6.4146000000000001</v>
      </c>
      <c r="H12" s="37">
        <v>3.4607999999999999</v>
      </c>
      <c r="I12" s="37">
        <v>3.6920000000000002</v>
      </c>
      <c r="J12" s="37">
        <v>3.5775999999999999</v>
      </c>
      <c r="K12" s="37">
        <v>3.8662000000000001</v>
      </c>
      <c r="L12" s="37">
        <v>3.5158</v>
      </c>
      <c r="M12" s="37">
        <v>3.2514000000000003</v>
      </c>
      <c r="N12" s="37">
        <v>4.3136000000000001</v>
      </c>
      <c r="O12" s="37">
        <v>3.806</v>
      </c>
      <c r="P12" s="37">
        <v>3.1193999999999997</v>
      </c>
      <c r="Q12" s="37">
        <v>4.1307999999999998</v>
      </c>
      <c r="R12" s="37">
        <v>7.5964</v>
      </c>
      <c r="S12" s="37">
        <v>2.3433999999999999</v>
      </c>
      <c r="T12" s="37">
        <v>4.2563555555555554</v>
      </c>
    </row>
    <row r="13" spans="1:20">
      <c r="A13" s="35" t="s">
        <v>56</v>
      </c>
      <c r="B13" s="37">
        <v>4.0678400000000003</v>
      </c>
      <c r="C13" s="37">
        <v>3.9052400000000005</v>
      </c>
      <c r="D13" s="37">
        <v>4.7501599999999993</v>
      </c>
      <c r="E13" s="37">
        <v>7.8607200000000006</v>
      </c>
      <c r="F13" s="37">
        <v>4.3864399999999995</v>
      </c>
      <c r="G13" s="37">
        <v>6.1458399999999989</v>
      </c>
      <c r="H13" s="37">
        <v>3.5039400000000001</v>
      </c>
      <c r="I13" s="37">
        <v>3.4410800000000004</v>
      </c>
      <c r="J13" s="37">
        <v>3.7800199999999995</v>
      </c>
      <c r="K13" s="37">
        <v>3.3851200000000006</v>
      </c>
      <c r="L13" s="37">
        <v>4.1629199999999988</v>
      </c>
      <c r="M13" s="37">
        <v>3.4583999999999997</v>
      </c>
      <c r="N13" s="37">
        <v>4.3505400000000005</v>
      </c>
      <c r="O13" s="37">
        <v>4.2922600000000006</v>
      </c>
      <c r="P13" s="37">
        <v>3.08934</v>
      </c>
      <c r="Q13" s="37">
        <v>4.4032999999999998</v>
      </c>
      <c r="R13" s="37">
        <v>7.4866399999999995</v>
      </c>
      <c r="S13" s="37">
        <v>2.62446</v>
      </c>
      <c r="T13" s="37">
        <v>4.3941255555555561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zoomScale="85" zoomScaleNormal="85" zoomScalePageLayoutView="85" workbookViewId="0">
      <selection sqref="A1:P181"/>
    </sheetView>
  </sheetViews>
  <sheetFormatPr baseColWidth="10" defaultColWidth="8.83203125" defaultRowHeight="12" x14ac:dyDescent="0"/>
  <cols>
    <col min="1" max="1" width="6.1640625" bestFit="1" customWidth="1"/>
    <col min="2" max="2" width="5.83203125" bestFit="1" customWidth="1"/>
    <col min="3" max="3" width="14.5" bestFit="1" customWidth="1"/>
    <col min="4" max="7" width="5.83203125" bestFit="1" customWidth="1"/>
    <col min="8" max="8" width="10.6640625" bestFit="1" customWidth="1"/>
    <col min="9" max="9" width="8.1640625" bestFit="1" customWidth="1"/>
    <col min="10" max="10" width="15.5" bestFit="1" customWidth="1"/>
    <col min="11" max="11" width="10" bestFit="1" customWidth="1"/>
    <col min="12" max="12" width="9.83203125" bestFit="1" customWidth="1"/>
    <col min="13" max="13" width="14.33203125" bestFit="1" customWidth="1"/>
    <col min="14" max="14" width="5.83203125" bestFit="1" customWidth="1"/>
    <col min="15" max="15" width="15" bestFit="1" customWidth="1"/>
    <col min="16" max="16" width="21.33203125" bestFit="1" customWidth="1"/>
  </cols>
  <sheetData>
    <row r="1" spans="1:16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3" t="s">
        <v>17</v>
      </c>
    </row>
    <row r="2" spans="1:16" ht="15">
      <c r="A2" s="4" t="s">
        <v>24</v>
      </c>
      <c r="B2" s="4">
        <v>2006</v>
      </c>
      <c r="C2" s="4" t="s">
        <v>25</v>
      </c>
      <c r="D2" s="4">
        <v>0.31</v>
      </c>
      <c r="E2" s="4">
        <v>0.33</v>
      </c>
      <c r="F2" s="4">
        <v>0.25</v>
      </c>
      <c r="G2" s="4">
        <v>0.75</v>
      </c>
      <c r="H2" s="4">
        <v>0.45</v>
      </c>
      <c r="I2" s="4">
        <v>1.4298999999999999</v>
      </c>
      <c r="J2" s="4">
        <v>78.979170730000007</v>
      </c>
      <c r="K2" s="5">
        <v>154671000000</v>
      </c>
      <c r="L2" s="4">
        <v>12.311</v>
      </c>
      <c r="M2" s="4">
        <v>3.9924821860000002</v>
      </c>
      <c r="N2" s="4">
        <v>2.87</v>
      </c>
      <c r="O2" s="8">
        <v>4439057700</v>
      </c>
      <c r="P2" s="13">
        <v>7.8597999999999999</v>
      </c>
    </row>
    <row r="3" spans="1:16" ht="15">
      <c r="A3" s="4" t="s">
        <v>24</v>
      </c>
      <c r="B3" s="4">
        <v>2007</v>
      </c>
      <c r="C3" s="4" t="s">
        <v>25</v>
      </c>
      <c r="D3" s="4">
        <v>0.31</v>
      </c>
      <c r="E3" s="4">
        <v>0.33</v>
      </c>
      <c r="F3" s="4">
        <v>0.25</v>
      </c>
      <c r="G3" s="4">
        <v>0.75</v>
      </c>
      <c r="H3" s="4">
        <v>0.45</v>
      </c>
      <c r="I3" s="4">
        <v>1.3434999999999999</v>
      </c>
      <c r="J3" s="4">
        <v>79.313536589999998</v>
      </c>
      <c r="K3" s="5">
        <v>173081000000</v>
      </c>
      <c r="L3" s="4">
        <v>12.074</v>
      </c>
      <c r="M3" s="4">
        <v>4.2470039220000002</v>
      </c>
      <c r="N3" s="4">
        <v>3.07</v>
      </c>
      <c r="O3" s="8">
        <v>5313586700</v>
      </c>
      <c r="P3" s="13">
        <v>7.6869999999999994</v>
      </c>
    </row>
    <row r="4" spans="1:16" ht="15">
      <c r="A4" s="4" t="s">
        <v>24</v>
      </c>
      <c r="B4" s="4">
        <v>2008</v>
      </c>
      <c r="C4" s="4" t="s">
        <v>25</v>
      </c>
      <c r="D4" s="4">
        <v>0.31</v>
      </c>
      <c r="E4" s="4">
        <v>0.33</v>
      </c>
      <c r="F4" s="4">
        <v>0.25</v>
      </c>
      <c r="G4" s="4">
        <v>0.75</v>
      </c>
      <c r="H4" s="4">
        <v>0.45</v>
      </c>
      <c r="I4" s="4">
        <v>1.3277000000000001</v>
      </c>
      <c r="J4" s="4">
        <v>79.640902440000005</v>
      </c>
      <c r="K4" s="5">
        <v>179627000000</v>
      </c>
      <c r="L4" s="4">
        <v>11.845000000000001</v>
      </c>
      <c r="M4" s="4">
        <v>4.4993218830000004</v>
      </c>
      <c r="N4" s="4">
        <v>3.61</v>
      </c>
      <c r="O4" s="8">
        <v>6484534700</v>
      </c>
      <c r="P4" s="13">
        <v>7.6554000000000002</v>
      </c>
    </row>
    <row r="5" spans="1:16" ht="15">
      <c r="A5" s="4" t="s">
        <v>24</v>
      </c>
      <c r="B5" s="4">
        <v>2009</v>
      </c>
      <c r="C5" s="4" t="s">
        <v>25</v>
      </c>
      <c r="D5" s="4">
        <v>0.31</v>
      </c>
      <c r="E5" s="4">
        <v>0.67</v>
      </c>
      <c r="F5" s="4">
        <v>0.5</v>
      </c>
      <c r="G5" s="4">
        <v>0.75</v>
      </c>
      <c r="H5" s="4">
        <v>0.55000000000000004</v>
      </c>
      <c r="I5" s="4">
        <v>1.3516999999999999</v>
      </c>
      <c r="J5" s="4">
        <v>79.960804879999998</v>
      </c>
      <c r="K5" s="5">
        <v>171957000000</v>
      </c>
      <c r="L5" s="4">
        <v>11.625</v>
      </c>
      <c r="M5" s="4">
        <v>4.7091890320000003</v>
      </c>
      <c r="N5" s="4">
        <v>4.4400000000000004</v>
      </c>
      <c r="O5" s="8">
        <v>7634890800</v>
      </c>
      <c r="P5" s="13">
        <v>7.7034000000000002</v>
      </c>
    </row>
    <row r="6" spans="1:16" ht="15">
      <c r="A6" s="4" t="s">
        <v>24</v>
      </c>
      <c r="B6" s="4">
        <v>2010</v>
      </c>
      <c r="C6" s="4" t="s">
        <v>25</v>
      </c>
      <c r="D6" s="4">
        <v>0.31</v>
      </c>
      <c r="E6" s="4">
        <v>0.67</v>
      </c>
      <c r="F6" s="4">
        <v>0.5</v>
      </c>
      <c r="G6" s="4">
        <v>0.75</v>
      </c>
      <c r="H6" s="4">
        <v>0.55000000000000004</v>
      </c>
      <c r="I6" s="4">
        <v>1.4856</v>
      </c>
      <c r="J6" s="4">
        <v>80.275804879999995</v>
      </c>
      <c r="K6" s="5">
        <v>217538000000</v>
      </c>
      <c r="L6" s="4">
        <v>11.414</v>
      </c>
      <c r="M6" s="4">
        <v>5.363317383</v>
      </c>
      <c r="N6" s="4">
        <v>3.94</v>
      </c>
      <c r="O6" s="8">
        <v>8570997199.999999</v>
      </c>
      <c r="P6" s="13">
        <v>7.9711999999999996</v>
      </c>
    </row>
    <row r="7" spans="1:16" ht="15">
      <c r="A7" s="4" t="s">
        <v>24</v>
      </c>
      <c r="B7" s="4">
        <v>2011</v>
      </c>
      <c r="C7" s="4" t="s">
        <v>25</v>
      </c>
      <c r="D7" s="4">
        <v>0.31</v>
      </c>
      <c r="E7" s="4">
        <v>0.67</v>
      </c>
      <c r="F7" s="4">
        <v>0.5</v>
      </c>
      <c r="G7" s="4">
        <v>0.75</v>
      </c>
      <c r="H7" s="4">
        <v>0.55000000000000004</v>
      </c>
      <c r="I7" s="4">
        <v>1.5227999999999999</v>
      </c>
      <c r="J7" s="4">
        <v>80.586975609999996</v>
      </c>
      <c r="K7" s="5">
        <v>250832000000</v>
      </c>
      <c r="L7" s="4">
        <v>11.21</v>
      </c>
      <c r="M7" s="4">
        <v>5.4673900299999998</v>
      </c>
      <c r="N7" s="4">
        <v>4.09</v>
      </c>
      <c r="O7" s="8">
        <v>10259028800</v>
      </c>
      <c r="P7" s="13">
        <v>8.0456000000000003</v>
      </c>
    </row>
    <row r="8" spans="1:16" ht="15">
      <c r="A8" s="4" t="s">
        <v>24</v>
      </c>
      <c r="B8" s="4">
        <v>2012</v>
      </c>
      <c r="C8" s="4" t="s">
        <v>25</v>
      </c>
      <c r="D8" s="4">
        <v>0.31</v>
      </c>
      <c r="E8" s="4">
        <v>0.67</v>
      </c>
      <c r="F8" s="4">
        <v>0.5</v>
      </c>
      <c r="G8" s="4">
        <v>0.75</v>
      </c>
      <c r="H8" s="4">
        <v>0.55000000000000004</v>
      </c>
      <c r="I8" s="4">
        <v>1.573</v>
      </c>
      <c r="J8" s="4">
        <v>80.894853659999995</v>
      </c>
      <c r="K8" s="5">
        <v>265232000000</v>
      </c>
      <c r="L8" s="4">
        <v>11.013999999999999</v>
      </c>
      <c r="M8" s="4">
        <v>5.318310318</v>
      </c>
      <c r="N8" s="4">
        <v>4</v>
      </c>
      <c r="O8" s="8">
        <v>10609280000</v>
      </c>
      <c r="P8" s="13">
        <v>8.1460000000000008</v>
      </c>
    </row>
    <row r="9" spans="1:16" ht="15">
      <c r="A9" s="4" t="s">
        <v>24</v>
      </c>
      <c r="B9" s="4">
        <v>2013</v>
      </c>
      <c r="C9" s="4" t="s">
        <v>25</v>
      </c>
      <c r="D9" s="4">
        <v>0.31</v>
      </c>
      <c r="E9" s="4">
        <v>0.67</v>
      </c>
      <c r="F9" s="4">
        <v>0.5</v>
      </c>
      <c r="G9" s="4">
        <v>0.75</v>
      </c>
      <c r="H9" s="4">
        <v>0.55000000000000004</v>
      </c>
      <c r="I9" s="4">
        <v>1.5318000000000001</v>
      </c>
      <c r="J9" s="4">
        <v>81.19792683</v>
      </c>
      <c r="K9" s="5">
        <v>277079000000</v>
      </c>
      <c r="L9" s="4">
        <v>10.824999999999999</v>
      </c>
      <c r="M9" s="4">
        <v>5.2887643500000001</v>
      </c>
      <c r="N9" s="4">
        <v>3.66</v>
      </c>
      <c r="O9" s="8">
        <v>10141091400</v>
      </c>
      <c r="P9" s="13">
        <v>8.063600000000001</v>
      </c>
    </row>
    <row r="10" spans="1:16" ht="15">
      <c r="A10" s="4" t="s">
        <v>24</v>
      </c>
      <c r="B10" s="4">
        <v>2014</v>
      </c>
      <c r="C10" s="4" t="s">
        <v>25</v>
      </c>
      <c r="D10" s="4">
        <v>0.31</v>
      </c>
      <c r="E10" s="4">
        <v>0.67</v>
      </c>
      <c r="F10" s="4">
        <v>0.5</v>
      </c>
      <c r="G10" s="4">
        <v>0.75</v>
      </c>
      <c r="H10" s="4">
        <v>0.55000000000000004</v>
      </c>
      <c r="I10" s="4">
        <v>1.4787999999999999</v>
      </c>
      <c r="J10" s="4">
        <v>81.496195119999996</v>
      </c>
      <c r="K10" s="5">
        <v>258733000000</v>
      </c>
      <c r="L10" s="4">
        <v>10.644</v>
      </c>
      <c r="M10" s="4">
        <v>5.2127880199999996</v>
      </c>
      <c r="N10" s="4">
        <v>3.82</v>
      </c>
      <c r="O10" s="8">
        <v>9883600600</v>
      </c>
      <c r="P10" s="13">
        <v>7.9575999999999993</v>
      </c>
    </row>
    <row r="11" spans="1:16" ht="15">
      <c r="A11" s="4" t="s">
        <v>24</v>
      </c>
      <c r="B11" s="4">
        <v>2015</v>
      </c>
      <c r="C11" s="4" t="s">
        <v>25</v>
      </c>
      <c r="D11" s="4">
        <v>0.31</v>
      </c>
      <c r="E11" s="4">
        <v>0.67</v>
      </c>
      <c r="F11" s="4">
        <v>0.5</v>
      </c>
      <c r="G11" s="4">
        <v>0.75</v>
      </c>
      <c r="H11" s="4">
        <v>0.55000000000000004</v>
      </c>
      <c r="I11" s="4">
        <v>1.2587999999999999</v>
      </c>
      <c r="J11" s="4">
        <v>81.496195119999996</v>
      </c>
      <c r="K11" s="5">
        <v>240796000000</v>
      </c>
      <c r="L11" s="4">
        <v>10.47</v>
      </c>
      <c r="M11" s="4">
        <v>5.0324128249999998</v>
      </c>
      <c r="N11" s="4">
        <v>4.29</v>
      </c>
      <c r="O11" s="8">
        <v>10330148400</v>
      </c>
      <c r="P11" s="13">
        <v>7.5175999999999998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AB16"/>
  <sheetViews>
    <sheetView zoomScale="70" zoomScaleNormal="70" zoomScalePageLayoutView="70" workbookViewId="0">
      <selection activeCell="N23" sqref="N23"/>
    </sheetView>
  </sheetViews>
  <sheetFormatPr baseColWidth="10" defaultColWidth="8.83203125" defaultRowHeight="12" x14ac:dyDescent="0"/>
  <sheetData>
    <row r="1" spans="9:28">
      <c r="I1" t="s">
        <v>58</v>
      </c>
      <c r="J1" t="s">
        <v>55</v>
      </c>
    </row>
    <row r="2" spans="9:28">
      <c r="I2" t="s">
        <v>57</v>
      </c>
      <c r="J2" t="s">
        <v>15</v>
      </c>
      <c r="K2" t="s">
        <v>19</v>
      </c>
      <c r="L2" t="s">
        <v>21</v>
      </c>
      <c r="M2" t="s">
        <v>24</v>
      </c>
      <c r="N2" t="s">
        <v>26</v>
      </c>
      <c r="O2" t="s">
        <v>28</v>
      </c>
      <c r="P2" t="s">
        <v>30</v>
      </c>
      <c r="Q2" t="s">
        <v>32</v>
      </c>
      <c r="R2" t="s">
        <v>34</v>
      </c>
      <c r="S2" t="s">
        <v>36</v>
      </c>
      <c r="T2" t="s">
        <v>38</v>
      </c>
      <c r="U2" t="s">
        <v>40</v>
      </c>
      <c r="V2" t="s">
        <v>42</v>
      </c>
      <c r="W2" t="s">
        <v>44</v>
      </c>
      <c r="X2" t="s">
        <v>46</v>
      </c>
      <c r="Y2" t="s">
        <v>48</v>
      </c>
      <c r="Z2" t="s">
        <v>50</v>
      </c>
      <c r="AA2" t="s">
        <v>53</v>
      </c>
      <c r="AB2" s="49" t="s">
        <v>72</v>
      </c>
    </row>
    <row r="3" spans="9:28">
      <c r="I3" s="35">
        <v>2006</v>
      </c>
      <c r="J3" s="37">
        <v>4.2548000000000004</v>
      </c>
      <c r="K3" s="37">
        <v>4.2059999999999995</v>
      </c>
      <c r="L3" s="37">
        <v>4.7282000000000002</v>
      </c>
      <c r="M3" s="37">
        <v>7.8597999999999999</v>
      </c>
      <c r="N3" s="37">
        <v>4.8011999999999997</v>
      </c>
      <c r="O3" s="37">
        <v>5.6803999999999997</v>
      </c>
      <c r="P3" s="37">
        <v>3.7275999999999998</v>
      </c>
      <c r="Q3" s="37">
        <v>3.3444000000000003</v>
      </c>
      <c r="R3" s="37">
        <v>3.4892000000000003</v>
      </c>
      <c r="S3" s="37">
        <v>3.4964</v>
      </c>
      <c r="T3" s="37">
        <v>4.4950000000000001</v>
      </c>
      <c r="U3" s="37">
        <v>3.6521999999999997</v>
      </c>
      <c r="V3" s="37">
        <v>4.2813999999999997</v>
      </c>
      <c r="W3" s="37">
        <v>4.5746000000000002</v>
      </c>
      <c r="X3" s="37">
        <v>2.625</v>
      </c>
      <c r="Y3" s="37">
        <v>4.6096000000000004</v>
      </c>
      <c r="Z3" s="37">
        <v>7.0716000000000001</v>
      </c>
      <c r="AA3" s="37">
        <v>3.044</v>
      </c>
      <c r="AB3" s="37">
        <v>4.4411888888888891</v>
      </c>
    </row>
    <row r="4" spans="9:28">
      <c r="I4" s="35">
        <v>2007</v>
      </c>
      <c r="J4" s="37">
        <v>4.2507999999999999</v>
      </c>
      <c r="K4" s="37">
        <v>4.2813999999999997</v>
      </c>
      <c r="L4" s="37">
        <v>4.7622</v>
      </c>
      <c r="M4" s="37">
        <v>7.6869999999999994</v>
      </c>
      <c r="N4" s="37">
        <v>4.6173999999999999</v>
      </c>
      <c r="O4" s="37">
        <v>5.8133999999999997</v>
      </c>
      <c r="P4" s="37">
        <v>3.6230000000000002</v>
      </c>
      <c r="Q4" s="37">
        <v>3.214</v>
      </c>
      <c r="R4" s="37">
        <v>3.6042000000000001</v>
      </c>
      <c r="S4" s="37">
        <v>3.6147999999999998</v>
      </c>
      <c r="T4" s="37">
        <v>4.4687999999999999</v>
      </c>
      <c r="U4" s="37">
        <v>3.4699999999999998</v>
      </c>
      <c r="V4" s="37">
        <v>4.3174000000000001</v>
      </c>
      <c r="W4" s="37">
        <v>4.4676</v>
      </c>
      <c r="X4" s="37">
        <v>2.5019999999999998</v>
      </c>
      <c r="Y4" s="37">
        <v>4.4063999999999997</v>
      </c>
      <c r="Z4" s="37">
        <v>7.3314000000000004</v>
      </c>
      <c r="AA4" s="37">
        <v>2.9384000000000001</v>
      </c>
      <c r="AB4" s="37">
        <v>4.4094555555555557</v>
      </c>
    </row>
    <row r="5" spans="9:28">
      <c r="I5" s="35">
        <v>2008</v>
      </c>
      <c r="J5" s="37">
        <v>4.0524000000000004</v>
      </c>
      <c r="K5" s="37">
        <v>4.0166000000000004</v>
      </c>
      <c r="L5" s="37">
        <v>4.9504000000000001</v>
      </c>
      <c r="M5" s="37">
        <v>7.6554000000000002</v>
      </c>
      <c r="N5" s="37">
        <v>4.5621999999999998</v>
      </c>
      <c r="O5" s="37">
        <v>5.8878000000000004</v>
      </c>
      <c r="P5" s="37">
        <v>3.6614</v>
      </c>
      <c r="Q5" s="37">
        <v>3.4264000000000001</v>
      </c>
      <c r="R5" s="37">
        <v>3.774</v>
      </c>
      <c r="S5" s="37">
        <v>3.3212000000000002</v>
      </c>
      <c r="T5" s="37">
        <v>4.5141999999999998</v>
      </c>
      <c r="U5" s="37">
        <v>3.4912000000000001</v>
      </c>
      <c r="V5" s="37">
        <v>4.7930000000000001</v>
      </c>
      <c r="W5" s="37">
        <v>4.5956000000000001</v>
      </c>
      <c r="X5" s="37">
        <v>2.9864000000000002</v>
      </c>
      <c r="Y5" s="37">
        <v>4.4219999999999997</v>
      </c>
      <c r="Z5" s="37">
        <v>7.4586000000000006</v>
      </c>
      <c r="AA5" s="37">
        <v>2.8010000000000002</v>
      </c>
      <c r="AB5" s="37">
        <v>4.4649888888888887</v>
      </c>
    </row>
    <row r="6" spans="9:28">
      <c r="I6" s="35">
        <v>2009</v>
      </c>
      <c r="J6" s="37">
        <v>3.9942000000000002</v>
      </c>
      <c r="K6" s="37">
        <v>3.7431999999999999</v>
      </c>
      <c r="L6" s="37">
        <v>4.7556000000000003</v>
      </c>
      <c r="M6" s="37">
        <v>7.7034000000000002</v>
      </c>
      <c r="N6" s="37">
        <v>4.3924000000000003</v>
      </c>
      <c r="O6" s="37">
        <v>6.3570000000000002</v>
      </c>
      <c r="P6" s="37">
        <v>3.5465999999999998</v>
      </c>
      <c r="Q6" s="37">
        <v>3.2256</v>
      </c>
      <c r="R6" s="37">
        <v>4.0498000000000003</v>
      </c>
      <c r="S6" s="37">
        <v>3.2606000000000002</v>
      </c>
      <c r="T6" s="37">
        <v>4.3974000000000002</v>
      </c>
      <c r="U6" s="37">
        <v>3.5411999999999999</v>
      </c>
      <c r="V6" s="37">
        <v>4.3667999999999996</v>
      </c>
      <c r="W6" s="37">
        <v>4.3184000000000005</v>
      </c>
      <c r="X6" s="37">
        <v>3.3456000000000001</v>
      </c>
      <c r="Y6" s="37">
        <v>4.6129999999999995</v>
      </c>
      <c r="Z6" s="37">
        <v>7.3894000000000002</v>
      </c>
      <c r="AA6" s="37">
        <v>2.6842000000000001</v>
      </c>
      <c r="AB6" s="37">
        <v>4.4269111111111101</v>
      </c>
    </row>
    <row r="7" spans="9:28">
      <c r="I7" s="35">
        <v>2010</v>
      </c>
      <c r="J7" s="37">
        <v>4.1748000000000003</v>
      </c>
      <c r="K7" s="37">
        <v>4.1155999999999997</v>
      </c>
      <c r="L7" s="37">
        <v>5.0002000000000004</v>
      </c>
      <c r="M7" s="37">
        <v>7.9711999999999996</v>
      </c>
      <c r="N7" s="37">
        <v>4.1791999999999998</v>
      </c>
      <c r="O7" s="37">
        <v>6.2821999999999996</v>
      </c>
      <c r="P7" s="37">
        <v>3.3848000000000003</v>
      </c>
      <c r="Q7" s="37">
        <v>3.2818000000000001</v>
      </c>
      <c r="R7" s="37">
        <v>4.0388000000000002</v>
      </c>
      <c r="S7" s="37">
        <v>3.2762000000000002</v>
      </c>
      <c r="T7" s="37">
        <v>4.2611999999999997</v>
      </c>
      <c r="U7" s="37">
        <v>3.4534000000000002</v>
      </c>
      <c r="V7" s="37">
        <v>4.2986000000000004</v>
      </c>
      <c r="W7" s="37">
        <v>4.5004</v>
      </c>
      <c r="X7" s="37">
        <v>3.5183999999999997</v>
      </c>
      <c r="Y7" s="37">
        <v>4.5393999999999997</v>
      </c>
      <c r="Z7" s="37">
        <v>7.4884000000000004</v>
      </c>
      <c r="AA7" s="37">
        <v>2.5928</v>
      </c>
      <c r="AB7" s="37">
        <v>4.4643000000000006</v>
      </c>
    </row>
    <row r="8" spans="9:28">
      <c r="I8" s="35">
        <v>2011</v>
      </c>
      <c r="J8" s="37">
        <v>4.1958000000000002</v>
      </c>
      <c r="K8" s="37">
        <v>3.9312</v>
      </c>
      <c r="L8" s="37">
        <v>5.2988</v>
      </c>
      <c r="M8" s="37">
        <v>8.0456000000000003</v>
      </c>
      <c r="N8" s="37">
        <v>4.3970000000000002</v>
      </c>
      <c r="O8" s="37">
        <v>6.1764000000000001</v>
      </c>
      <c r="P8" s="37">
        <v>3.4783999999999997</v>
      </c>
      <c r="Q8" s="37">
        <v>3.4142000000000001</v>
      </c>
      <c r="R8" s="37">
        <v>4.0587999999999997</v>
      </c>
      <c r="S8" s="37">
        <v>3.4066000000000001</v>
      </c>
      <c r="T8" s="37">
        <v>4.2</v>
      </c>
      <c r="U8" s="37">
        <v>3.5258000000000003</v>
      </c>
      <c r="V8" s="37">
        <v>4.3213999999999997</v>
      </c>
      <c r="W8" s="37">
        <v>4.5027999999999997</v>
      </c>
      <c r="X8" s="37">
        <v>3.5739999999999998</v>
      </c>
      <c r="Y8" s="37">
        <v>4.5750000000000002</v>
      </c>
      <c r="Z8" s="37">
        <v>7.4700000000000006</v>
      </c>
      <c r="AA8" s="37">
        <v>2.6850000000000001</v>
      </c>
      <c r="AB8" s="37">
        <v>4.5142666666666678</v>
      </c>
    </row>
    <row r="9" spans="9:28">
      <c r="I9" s="35">
        <v>2012</v>
      </c>
      <c r="J9" s="37">
        <v>4.0164</v>
      </c>
      <c r="K9" s="37">
        <v>3.5806</v>
      </c>
      <c r="L9" s="37">
        <v>4.8647999999999998</v>
      </c>
      <c r="M9" s="37">
        <v>8.1460000000000008</v>
      </c>
      <c r="N9" s="37">
        <v>4.1495999999999995</v>
      </c>
      <c r="O9" s="37">
        <v>6.1840000000000002</v>
      </c>
      <c r="P9" s="37">
        <v>3.3928000000000003</v>
      </c>
      <c r="Q9" s="37">
        <v>3.6706000000000003</v>
      </c>
      <c r="R9" s="37">
        <v>3.7664</v>
      </c>
      <c r="S9" s="37">
        <v>3.1024000000000003</v>
      </c>
      <c r="T9" s="37">
        <v>4.1848000000000001</v>
      </c>
      <c r="U9" s="37">
        <v>3.4392</v>
      </c>
      <c r="V9" s="37">
        <v>4.2404000000000002</v>
      </c>
      <c r="W9" s="37">
        <v>4.2131999999999996</v>
      </c>
      <c r="X9" s="37">
        <v>3.3087999999999997</v>
      </c>
      <c r="Y9" s="37">
        <v>4.2266000000000004</v>
      </c>
      <c r="Z9" s="37">
        <v>7.641</v>
      </c>
      <c r="AA9" s="37">
        <v>2.4900000000000002</v>
      </c>
      <c r="AB9" s="37">
        <v>4.3676444444444451</v>
      </c>
    </row>
    <row r="10" spans="9:28">
      <c r="I10" s="35">
        <v>2013</v>
      </c>
      <c r="J10" s="37">
        <v>4.0743999999999998</v>
      </c>
      <c r="K10" s="37">
        <v>3.8231999999999999</v>
      </c>
      <c r="L10" s="37">
        <v>4.7661999999999995</v>
      </c>
      <c r="M10" s="37">
        <v>8.063600000000001</v>
      </c>
      <c r="N10" s="37">
        <v>4.1394000000000002</v>
      </c>
      <c r="O10" s="37">
        <v>6.2023999999999999</v>
      </c>
      <c r="P10" s="37">
        <v>3.3441999999999998</v>
      </c>
      <c r="Q10" s="37">
        <v>3.7749999999999999</v>
      </c>
      <c r="R10" s="37">
        <v>3.8431999999999999</v>
      </c>
      <c r="S10" s="37">
        <v>3.0815999999999999</v>
      </c>
      <c r="T10" s="37">
        <v>4.0545999999999998</v>
      </c>
      <c r="U10" s="37">
        <v>3.5324</v>
      </c>
      <c r="V10" s="37">
        <v>4.2821999999999996</v>
      </c>
      <c r="W10" s="37">
        <v>4.1277999999999997</v>
      </c>
      <c r="X10" s="37">
        <v>2.9094000000000002</v>
      </c>
      <c r="Y10" s="37">
        <v>4.2949999999999999</v>
      </c>
      <c r="Z10" s="37">
        <v>7.7168000000000001</v>
      </c>
      <c r="AA10" s="37">
        <v>2.427</v>
      </c>
      <c r="AB10" s="37">
        <v>4.3588000000000005</v>
      </c>
    </row>
    <row r="11" spans="9:28">
      <c r="I11" s="35">
        <v>2014</v>
      </c>
      <c r="J11" s="37">
        <v>3.8386</v>
      </c>
      <c r="K11" s="37">
        <v>3.7214</v>
      </c>
      <c r="L11" s="37">
        <v>4.2405999999999997</v>
      </c>
      <c r="M11" s="37">
        <v>7.9575999999999993</v>
      </c>
      <c r="N11" s="37">
        <v>4.2111999999999998</v>
      </c>
      <c r="O11" s="37">
        <v>6.4602000000000004</v>
      </c>
      <c r="P11" s="37">
        <v>3.4198</v>
      </c>
      <c r="Q11" s="37">
        <v>3.3668</v>
      </c>
      <c r="R11" s="37">
        <v>3.5982000000000003</v>
      </c>
      <c r="S11" s="37">
        <v>3.4252000000000002</v>
      </c>
      <c r="T11" s="37">
        <v>3.5373999999999999</v>
      </c>
      <c r="U11" s="37">
        <v>3.2271999999999998</v>
      </c>
      <c r="V11" s="37">
        <v>4.2905999999999995</v>
      </c>
      <c r="W11" s="37">
        <v>3.8162000000000003</v>
      </c>
      <c r="X11" s="37">
        <v>3.0044</v>
      </c>
      <c r="Y11" s="37">
        <v>4.2152000000000003</v>
      </c>
      <c r="Z11" s="37">
        <v>7.7027999999999999</v>
      </c>
      <c r="AA11" s="37">
        <v>2.2387999999999999</v>
      </c>
      <c r="AB11" s="37">
        <v>4.2373444444444432</v>
      </c>
    </row>
    <row r="12" spans="9:28">
      <c r="I12" s="35">
        <v>2015</v>
      </c>
      <c r="J12" s="37">
        <v>3.8262</v>
      </c>
      <c r="K12" s="37">
        <v>3.6332</v>
      </c>
      <c r="L12" s="37">
        <v>4.1345999999999998</v>
      </c>
      <c r="M12" s="37">
        <v>7.5175999999999998</v>
      </c>
      <c r="N12" s="37">
        <v>4.4147999999999996</v>
      </c>
      <c r="O12" s="37">
        <v>6.4146000000000001</v>
      </c>
      <c r="P12" s="37">
        <v>3.4607999999999999</v>
      </c>
      <c r="Q12" s="37">
        <v>3.6920000000000002</v>
      </c>
      <c r="R12" s="37">
        <v>3.5775999999999999</v>
      </c>
      <c r="S12" s="37">
        <v>3.8662000000000001</v>
      </c>
      <c r="T12" s="37">
        <v>3.5158</v>
      </c>
      <c r="U12" s="37">
        <v>3.2514000000000003</v>
      </c>
      <c r="V12" s="37">
        <v>4.3136000000000001</v>
      </c>
      <c r="W12" s="37">
        <v>3.806</v>
      </c>
      <c r="X12" s="37">
        <v>3.1193999999999997</v>
      </c>
      <c r="Y12" s="37">
        <v>4.1307999999999998</v>
      </c>
      <c r="Z12" s="37">
        <v>7.5964</v>
      </c>
      <c r="AA12" s="37">
        <v>2.3433999999999999</v>
      </c>
      <c r="AB12" s="37">
        <v>4.2563555555555554</v>
      </c>
    </row>
    <row r="13" spans="9:28">
      <c r="I13" s="35" t="s">
        <v>56</v>
      </c>
      <c r="J13" s="37">
        <v>4.0678400000000003</v>
      </c>
      <c r="K13" s="37">
        <v>3.9052400000000005</v>
      </c>
      <c r="L13" s="37">
        <v>4.7501599999999993</v>
      </c>
      <c r="M13" s="37">
        <v>7.8607200000000006</v>
      </c>
      <c r="N13" s="37">
        <v>4.3864399999999995</v>
      </c>
      <c r="O13" s="37">
        <v>6.1458399999999989</v>
      </c>
      <c r="P13" s="37">
        <v>3.5039400000000001</v>
      </c>
      <c r="Q13" s="37">
        <v>3.4410800000000004</v>
      </c>
      <c r="R13" s="37">
        <v>3.7800199999999995</v>
      </c>
      <c r="S13" s="37">
        <v>3.3851200000000006</v>
      </c>
      <c r="T13" s="37">
        <v>4.1629199999999988</v>
      </c>
      <c r="U13" s="37">
        <v>3.4583999999999997</v>
      </c>
      <c r="V13" s="37">
        <v>4.3505400000000005</v>
      </c>
      <c r="W13" s="37">
        <v>4.2922600000000006</v>
      </c>
      <c r="X13" s="37">
        <v>3.08934</v>
      </c>
      <c r="Y13" s="37">
        <v>4.4032999999999998</v>
      </c>
      <c r="Z13" s="37">
        <v>7.4866399999999995</v>
      </c>
      <c r="AA13" s="37">
        <v>2.62446</v>
      </c>
      <c r="AB13" s="37">
        <v>4.3941255555555561</v>
      </c>
    </row>
    <row r="16" spans="9:28">
      <c r="M16">
        <f>+(M12-M3)/M3</f>
        <v>-4.353800351153974E-2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AB16"/>
  <sheetViews>
    <sheetView zoomScale="70" zoomScaleNormal="70" zoomScalePageLayoutView="70" workbookViewId="0">
      <selection activeCell="M25" sqref="M25"/>
    </sheetView>
  </sheetViews>
  <sheetFormatPr baseColWidth="10" defaultColWidth="8.83203125" defaultRowHeight="12" x14ac:dyDescent="0"/>
  <sheetData>
    <row r="1" spans="9:28">
      <c r="I1" t="s">
        <v>58</v>
      </c>
      <c r="J1" t="s">
        <v>55</v>
      </c>
    </row>
    <row r="2" spans="9:28">
      <c r="I2" t="s">
        <v>57</v>
      </c>
      <c r="J2" t="s">
        <v>15</v>
      </c>
      <c r="K2" t="s">
        <v>19</v>
      </c>
      <c r="L2" t="s">
        <v>21</v>
      </c>
      <c r="M2" t="s">
        <v>24</v>
      </c>
      <c r="N2" t="s">
        <v>26</v>
      </c>
      <c r="O2" t="s">
        <v>28</v>
      </c>
      <c r="P2" t="s">
        <v>30</v>
      </c>
      <c r="Q2" t="s">
        <v>32</v>
      </c>
      <c r="R2" t="s">
        <v>34</v>
      </c>
      <c r="S2" t="s">
        <v>36</v>
      </c>
      <c r="T2" t="s">
        <v>38</v>
      </c>
      <c r="U2" t="s">
        <v>40</v>
      </c>
      <c r="V2" t="s">
        <v>42</v>
      </c>
      <c r="W2" t="s">
        <v>44</v>
      </c>
      <c r="X2" t="s">
        <v>46</v>
      </c>
      <c r="Y2" t="s">
        <v>48</v>
      </c>
      <c r="Z2" t="s">
        <v>50</v>
      </c>
      <c r="AA2" t="s">
        <v>53</v>
      </c>
      <c r="AB2" t="s">
        <v>59</v>
      </c>
    </row>
    <row r="3" spans="9:28">
      <c r="I3" s="35">
        <v>2006</v>
      </c>
      <c r="J3" s="37">
        <v>2.1996529749999998</v>
      </c>
      <c r="K3" s="37">
        <v>2.3732886230000001</v>
      </c>
      <c r="L3" s="37">
        <v>2.9044439959999999</v>
      </c>
      <c r="M3" s="37">
        <v>3.9924821860000002</v>
      </c>
      <c r="N3" s="37">
        <v>3.5296453689999998</v>
      </c>
      <c r="O3" s="37">
        <v>5.0647817049999997</v>
      </c>
      <c r="P3" s="37">
        <v>2.9900606430000001</v>
      </c>
      <c r="Q3" s="37">
        <v>1.732747928</v>
      </c>
      <c r="R3" s="37">
        <v>2.8162386709999998</v>
      </c>
      <c r="S3" s="37">
        <v>2.4190091460000001</v>
      </c>
      <c r="T3" s="37">
        <v>3.5696593939999999</v>
      </c>
      <c r="U3" s="37">
        <v>1.3665324459999999</v>
      </c>
      <c r="V3" s="37">
        <v>2.470036151</v>
      </c>
      <c r="W3" s="37">
        <v>1.988347804</v>
      </c>
      <c r="X3" s="37">
        <v>1.5522157640000001</v>
      </c>
      <c r="Y3" s="37">
        <v>2.9569133660000002</v>
      </c>
      <c r="Z3" s="37">
        <v>5.0502539329999996</v>
      </c>
      <c r="AA3" s="37">
        <v>1.2330170819999999</v>
      </c>
      <c r="AB3" s="37">
        <v>2.7894070656666674</v>
      </c>
    </row>
    <row r="4" spans="9:28">
      <c r="I4" s="35">
        <v>2007</v>
      </c>
      <c r="J4" s="37">
        <v>2.173863543</v>
      </c>
      <c r="K4" s="37">
        <v>2.4361337500000002</v>
      </c>
      <c r="L4" s="37">
        <v>3.1431462309999998</v>
      </c>
      <c r="M4" s="37">
        <v>4.2470039220000002</v>
      </c>
      <c r="N4" s="37">
        <v>3.8112040129999998</v>
      </c>
      <c r="O4" s="37">
        <v>5.0767888159999996</v>
      </c>
      <c r="P4" s="37">
        <v>3.265097232</v>
      </c>
      <c r="Q4" s="37">
        <v>2.0428141879999999</v>
      </c>
      <c r="R4" s="37">
        <v>3.2902404679999999</v>
      </c>
      <c r="S4" s="37">
        <v>3.0171638180000002</v>
      </c>
      <c r="T4" s="37">
        <v>3.581086505</v>
      </c>
      <c r="U4" s="37">
        <v>1.5770231589999999</v>
      </c>
      <c r="V4" s="37">
        <v>2.474931142</v>
      </c>
      <c r="W4" s="37">
        <v>2.1933279520000002</v>
      </c>
      <c r="X4" s="37">
        <v>1.54838941</v>
      </c>
      <c r="Y4" s="37">
        <v>3.1067375419999999</v>
      </c>
      <c r="Z4" s="37">
        <v>4.8316930080000002</v>
      </c>
      <c r="AA4" s="37">
        <v>1.1881071219999999</v>
      </c>
      <c r="AB4" s="37">
        <v>2.9447084344999999</v>
      </c>
    </row>
    <row r="5" spans="9:28">
      <c r="I5" s="35">
        <v>2008</v>
      </c>
      <c r="J5" s="37">
        <v>2.2111501520000001</v>
      </c>
      <c r="K5" s="37">
        <v>2.2203567629999998</v>
      </c>
      <c r="L5" s="37">
        <v>3.8139071530000002</v>
      </c>
      <c r="M5" s="37">
        <v>4.4993218830000004</v>
      </c>
      <c r="N5" s="37">
        <v>4.0812092839999998</v>
      </c>
      <c r="O5" s="37">
        <v>5.2189601689999998</v>
      </c>
      <c r="P5" s="37">
        <v>3.0338962770000002</v>
      </c>
      <c r="Q5" s="37">
        <v>1.9902684479999999</v>
      </c>
      <c r="R5" s="37">
        <v>3.273676837</v>
      </c>
      <c r="S5" s="37">
        <v>3.2410443089999998</v>
      </c>
      <c r="T5" s="37">
        <v>3.4122257469999999</v>
      </c>
      <c r="U5" s="37">
        <v>1.7670992830000001</v>
      </c>
      <c r="V5" s="37">
        <v>2.6624501550000002</v>
      </c>
      <c r="W5" s="37">
        <v>2.7276560820000002</v>
      </c>
      <c r="X5" s="37">
        <v>1.4506810299999999</v>
      </c>
      <c r="Y5" s="37">
        <v>3.1541519290000002</v>
      </c>
      <c r="Z5" s="37">
        <v>5.0380016879999996</v>
      </c>
      <c r="AA5" s="37">
        <v>1.3770915420000001</v>
      </c>
      <c r="AB5" s="37">
        <v>3.0651749295000004</v>
      </c>
    </row>
    <row r="6" spans="9:28">
      <c r="I6" s="35">
        <v>2009</v>
      </c>
      <c r="J6" s="37">
        <v>2.4093455549999998</v>
      </c>
      <c r="K6" s="37">
        <v>2.0629305169999999</v>
      </c>
      <c r="L6" s="37">
        <v>3.5882999309999999</v>
      </c>
      <c r="M6" s="37">
        <v>4.7091890320000003</v>
      </c>
      <c r="N6" s="37">
        <v>3.6379564100000001</v>
      </c>
      <c r="O6" s="37">
        <v>5.3163386839999998</v>
      </c>
      <c r="P6" s="37">
        <v>3.2952830999999998</v>
      </c>
      <c r="Q6" s="37">
        <v>1.9750923659999999</v>
      </c>
      <c r="R6" s="37">
        <v>3.0025969739999998</v>
      </c>
      <c r="S6" s="37">
        <v>2.9795638499999999</v>
      </c>
      <c r="T6" s="37">
        <v>3.2377450529999998</v>
      </c>
      <c r="U6" s="37">
        <v>2.175178099</v>
      </c>
      <c r="V6" s="37">
        <v>2.9643627229999998</v>
      </c>
      <c r="W6" s="37">
        <v>2.8559635010000002</v>
      </c>
      <c r="X6" s="37">
        <v>1.5734103880000001</v>
      </c>
      <c r="Y6" s="37">
        <v>3.049963875</v>
      </c>
      <c r="Z6" s="37">
        <v>5.1944469839999998</v>
      </c>
      <c r="AA6" s="37">
        <v>1.4463037379999999</v>
      </c>
      <c r="AB6" s="37">
        <v>3.0818872655555554</v>
      </c>
    </row>
    <row r="7" spans="9:28">
      <c r="I7" s="35">
        <v>2010</v>
      </c>
      <c r="J7" s="37">
        <v>2.5626825420000001</v>
      </c>
      <c r="K7" s="37">
        <v>2.3148031009999999</v>
      </c>
      <c r="L7" s="37">
        <v>3.521275938</v>
      </c>
      <c r="M7" s="37">
        <v>5.363317383</v>
      </c>
      <c r="N7" s="37">
        <v>3.4830269380000001</v>
      </c>
      <c r="O7" s="37">
        <v>5.2772804000000004</v>
      </c>
      <c r="P7" s="37">
        <v>3.0653560120000001</v>
      </c>
      <c r="Q7" s="37">
        <v>1.99428747</v>
      </c>
      <c r="R7" s="37">
        <v>2.7238555409999998</v>
      </c>
      <c r="S7" s="37">
        <v>3.117070247</v>
      </c>
      <c r="T7" s="37">
        <v>3.2156217539999998</v>
      </c>
      <c r="U7" s="37">
        <v>2.0860953499999999</v>
      </c>
      <c r="V7" s="37">
        <v>2.509433756</v>
      </c>
      <c r="W7" s="37">
        <v>2.6135228659999998</v>
      </c>
      <c r="X7" s="37">
        <v>1.6995683720000001</v>
      </c>
      <c r="Y7" s="37">
        <v>2.9860166110000002</v>
      </c>
      <c r="Z7" s="37">
        <v>5.2631786810000003</v>
      </c>
      <c r="AA7" s="37">
        <v>1.692310038</v>
      </c>
      <c r="AB7" s="37">
        <v>3.0827057222222223</v>
      </c>
    </row>
    <row r="8" spans="9:28">
      <c r="I8" s="35">
        <v>2011</v>
      </c>
      <c r="J8" s="37">
        <v>2.579641579</v>
      </c>
      <c r="K8" s="37">
        <v>3.0197959719999998</v>
      </c>
      <c r="L8" s="37">
        <v>3.736585823</v>
      </c>
      <c r="M8" s="37">
        <v>5.4673900299999998</v>
      </c>
      <c r="N8" s="37">
        <v>3.5037926740000001</v>
      </c>
      <c r="O8" s="37">
        <v>4.8753637230000004</v>
      </c>
      <c r="P8" s="37">
        <v>2.6924653279999999</v>
      </c>
      <c r="Q8" s="37">
        <v>2.3041409960000001</v>
      </c>
      <c r="R8" s="37">
        <v>2.6471542690000001</v>
      </c>
      <c r="S8" s="37">
        <v>3.5981816339999999</v>
      </c>
      <c r="T8" s="37">
        <v>3.2425991289999998</v>
      </c>
      <c r="U8" s="37">
        <v>1.802729319</v>
      </c>
      <c r="V8" s="37">
        <v>2.1088303640000001</v>
      </c>
      <c r="W8" s="37">
        <v>2.617560852</v>
      </c>
      <c r="X8" s="37">
        <v>1.7777737060000001</v>
      </c>
      <c r="Y8" s="37">
        <v>2.8814839000000001</v>
      </c>
      <c r="Z8" s="37">
        <v>5.2759052320000004</v>
      </c>
      <c r="AA8" s="37">
        <v>1.6490233569999999</v>
      </c>
      <c r="AB8" s="37">
        <v>3.098912104833333</v>
      </c>
    </row>
    <row r="9" spans="9:28">
      <c r="I9" s="35">
        <v>2012</v>
      </c>
      <c r="J9" s="37">
        <v>2.2740424049999999</v>
      </c>
      <c r="K9" s="37">
        <v>3.1437922870000001</v>
      </c>
      <c r="L9" s="37">
        <v>3.7506258360000002</v>
      </c>
      <c r="M9" s="37">
        <v>5.318310318</v>
      </c>
      <c r="N9" s="37">
        <v>3.1660264250000001</v>
      </c>
      <c r="O9" s="37">
        <v>4.6659242880000003</v>
      </c>
      <c r="P9" s="37">
        <v>2.5846568759999999</v>
      </c>
      <c r="Q9" s="37">
        <v>2.4507099999999999</v>
      </c>
      <c r="R9" s="37">
        <v>2.8581009119999998</v>
      </c>
      <c r="S9" s="37">
        <v>3.7633698390000001</v>
      </c>
      <c r="T9" s="37">
        <v>3.3644231339999999</v>
      </c>
      <c r="U9" s="37">
        <v>2.2183719819999999</v>
      </c>
      <c r="V9" s="37">
        <v>2.2908838450000002</v>
      </c>
      <c r="W9" s="37">
        <v>2.4834233060000002</v>
      </c>
      <c r="X9" s="37">
        <v>1.859185825</v>
      </c>
      <c r="Y9" s="37">
        <v>2.6657211759999999</v>
      </c>
      <c r="Z9" s="37">
        <v>5.2231120400000002</v>
      </c>
      <c r="AA9" s="37">
        <v>1.272421129</v>
      </c>
      <c r="AB9" s="37">
        <v>3.0751723123888892</v>
      </c>
    </row>
    <row r="10" spans="9:28">
      <c r="I10" s="35">
        <v>2013</v>
      </c>
      <c r="J10" s="37">
        <v>2.3763348980000001</v>
      </c>
      <c r="K10" s="37">
        <v>3.1043295039999999</v>
      </c>
      <c r="L10" s="37">
        <v>3.8672258030000002</v>
      </c>
      <c r="M10" s="37">
        <v>5.2887643500000001</v>
      </c>
      <c r="N10" s="37">
        <v>3.0436613920000002</v>
      </c>
      <c r="O10" s="37">
        <v>4.8186705720000003</v>
      </c>
      <c r="P10" s="37">
        <v>2.379313738</v>
      </c>
      <c r="Q10" s="37">
        <v>3.1589180479999999</v>
      </c>
      <c r="R10" s="37">
        <v>3.0268887260000001</v>
      </c>
      <c r="S10" s="37">
        <v>2.9688681670000001</v>
      </c>
      <c r="T10" s="37">
        <v>3.3480613620000002</v>
      </c>
      <c r="U10" s="37">
        <v>2.6374404029999998</v>
      </c>
      <c r="V10" s="37">
        <v>2.6966468689999998</v>
      </c>
      <c r="W10" s="37">
        <v>2.5384613069999999</v>
      </c>
      <c r="X10" s="37">
        <v>1.713446942</v>
      </c>
      <c r="Y10" s="37">
        <v>3.0476846129999999</v>
      </c>
      <c r="Z10" s="37">
        <v>5.4157840909999999</v>
      </c>
      <c r="AA10" s="37">
        <v>1.1132363940000001</v>
      </c>
      <c r="AB10" s="37">
        <v>3.1413187321666665</v>
      </c>
    </row>
    <row r="11" spans="9:28">
      <c r="I11" s="35">
        <v>2014</v>
      </c>
      <c r="J11" s="37">
        <v>2.2928450900000001</v>
      </c>
      <c r="K11" s="37">
        <v>3.2938449379999999</v>
      </c>
      <c r="L11" s="37">
        <v>3.5531584129999998</v>
      </c>
      <c r="M11" s="37">
        <v>5.2127880199999996</v>
      </c>
      <c r="N11" s="37">
        <v>2.841077308</v>
      </c>
      <c r="O11" s="37">
        <v>5.0397747759999998</v>
      </c>
      <c r="P11" s="37">
        <v>2.4864115010000001</v>
      </c>
      <c r="Q11" s="37" t="e">
        <v>#DIV/0!</v>
      </c>
      <c r="R11" s="37">
        <v>2.994130782</v>
      </c>
      <c r="S11" s="37">
        <v>2.8283542979999998</v>
      </c>
      <c r="T11" s="37">
        <v>3.1979045510000002</v>
      </c>
      <c r="U11" s="37">
        <v>2.2517110040000001</v>
      </c>
      <c r="V11" s="37">
        <v>2.707883475</v>
      </c>
      <c r="W11" s="37">
        <v>2.4704524540000001</v>
      </c>
      <c r="X11" s="37">
        <v>1.6485011110000001</v>
      </c>
      <c r="Y11" s="37">
        <v>3.6138870019999998</v>
      </c>
      <c r="Z11" s="37">
        <v>5.61423922</v>
      </c>
      <c r="AA11" s="37">
        <v>1.1152371299999999</v>
      </c>
      <c r="AB11" s="37">
        <v>3.1271882984117649</v>
      </c>
    </row>
    <row r="12" spans="9:28">
      <c r="I12" s="35">
        <v>2015</v>
      </c>
      <c r="J12" s="37">
        <v>2.4380000540000002</v>
      </c>
      <c r="K12" s="37">
        <v>2.5614255109999999</v>
      </c>
      <c r="L12" s="37">
        <v>3.3804923869999999</v>
      </c>
      <c r="M12" s="37">
        <v>5.0324128249999998</v>
      </c>
      <c r="N12" s="37">
        <v>2.6909090880000002</v>
      </c>
      <c r="O12" s="37">
        <v>5.0770333259999996</v>
      </c>
      <c r="P12" s="37">
        <v>2.5913110810000002</v>
      </c>
      <c r="Q12" s="37">
        <v>2.1052632330000001</v>
      </c>
      <c r="R12" s="37">
        <v>2.9817047909999999</v>
      </c>
      <c r="S12" s="37">
        <v>3.3415355459999998</v>
      </c>
      <c r="T12" s="37">
        <v>3.174230562</v>
      </c>
      <c r="U12" s="37">
        <v>1.6786904810000001</v>
      </c>
      <c r="V12" s="37">
        <v>2.6496941980000002</v>
      </c>
      <c r="W12" s="37">
        <v>2.7991115689999999</v>
      </c>
      <c r="X12" s="37">
        <v>1.951998959</v>
      </c>
      <c r="Y12" s="37">
        <v>3.4181479069999998</v>
      </c>
      <c r="Z12" s="37">
        <v>5.6939561059999999</v>
      </c>
      <c r="AA12" s="37">
        <v>1.1276863930000001</v>
      </c>
      <c r="AB12" s="37">
        <v>3.0385335564999991</v>
      </c>
    </row>
    <row r="13" spans="9:28">
      <c r="I13" s="35" t="s">
        <v>56</v>
      </c>
      <c r="J13" s="38">
        <v>2.3517558792999997</v>
      </c>
      <c r="K13" s="38">
        <v>2.6530700965999996</v>
      </c>
      <c r="L13" s="38">
        <v>3.5259161510999997</v>
      </c>
      <c r="M13" s="38">
        <v>4.9130979949000002</v>
      </c>
      <c r="N13" s="38">
        <v>3.3788508900999998</v>
      </c>
      <c r="O13" s="38">
        <v>5.0430916459000006</v>
      </c>
      <c r="P13" s="38">
        <v>2.8383851788000003</v>
      </c>
      <c r="Q13" s="38">
        <v>2.1949158529999999</v>
      </c>
      <c r="R13" s="38">
        <v>2.9614587970999997</v>
      </c>
      <c r="S13" s="38">
        <v>3.1274160853999997</v>
      </c>
      <c r="T13" s="38">
        <v>3.3343557190999995</v>
      </c>
      <c r="U13" s="38">
        <v>1.9560871525999999</v>
      </c>
      <c r="V13" s="38">
        <v>2.5535152677999995</v>
      </c>
      <c r="W13" s="38">
        <v>2.5287827693000002</v>
      </c>
      <c r="X13" s="38">
        <v>1.6775171507</v>
      </c>
      <c r="Y13" s="38">
        <v>3.0880707920999995</v>
      </c>
      <c r="Z13" s="38">
        <v>5.2600570983000008</v>
      </c>
      <c r="AA13" s="38">
        <v>1.3214433925</v>
      </c>
      <c r="AB13" s="38">
        <v>3.0440389010782121</v>
      </c>
    </row>
    <row r="16" spans="9:28">
      <c r="M16">
        <f>+(M12-M3)/M3</f>
        <v>0.26047220514761732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AY28"/>
  <sheetViews>
    <sheetView zoomScale="70" zoomScaleNormal="70" zoomScalePageLayoutView="70" workbookViewId="0">
      <selection activeCell="R40" sqref="R40"/>
    </sheetView>
  </sheetViews>
  <sheetFormatPr baseColWidth="10" defaultColWidth="8.83203125" defaultRowHeight="12" x14ac:dyDescent="0"/>
  <cols>
    <col min="11" max="11" width="19.1640625" bestFit="1" customWidth="1"/>
    <col min="12" max="30" width="6.83203125" customWidth="1"/>
    <col min="32" max="32" width="11.6640625" bestFit="1" customWidth="1"/>
    <col min="33" max="33" width="5.33203125" bestFit="1" customWidth="1"/>
    <col min="34" max="34" width="6.33203125" bestFit="1" customWidth="1"/>
    <col min="35" max="38" width="5.33203125" bestFit="1" customWidth="1"/>
    <col min="39" max="39" width="5.5" bestFit="1" customWidth="1"/>
    <col min="40" max="40" width="6.33203125" bestFit="1" customWidth="1"/>
    <col min="41" max="50" width="5.33203125" bestFit="1" customWidth="1"/>
    <col min="51" max="51" width="11.83203125" bestFit="1" customWidth="1"/>
  </cols>
  <sheetData>
    <row r="1" spans="11:51">
      <c r="K1" t="s">
        <v>58</v>
      </c>
      <c r="L1" t="s">
        <v>55</v>
      </c>
    </row>
    <row r="2" spans="11:51">
      <c r="K2" t="s">
        <v>57</v>
      </c>
      <c r="L2" s="41" t="s">
        <v>15</v>
      </c>
      <c r="M2" s="41" t="s">
        <v>19</v>
      </c>
      <c r="N2" s="41" t="s">
        <v>21</v>
      </c>
      <c r="O2" s="41" t="s">
        <v>61</v>
      </c>
      <c r="P2" s="41" t="s">
        <v>26</v>
      </c>
      <c r="Q2" s="41" t="s">
        <v>28</v>
      </c>
      <c r="R2" s="41" t="s">
        <v>30</v>
      </c>
      <c r="S2" s="41" t="s">
        <v>32</v>
      </c>
      <c r="T2" s="41" t="s">
        <v>34</v>
      </c>
      <c r="U2" s="41" t="s">
        <v>36</v>
      </c>
      <c r="V2" s="41" t="s">
        <v>38</v>
      </c>
      <c r="W2" s="41" t="s">
        <v>40</v>
      </c>
      <c r="X2" s="41" t="s">
        <v>42</v>
      </c>
      <c r="Y2" s="41" t="s">
        <v>44</v>
      </c>
      <c r="Z2" s="41" t="s">
        <v>46</v>
      </c>
      <c r="AA2" s="41" t="s">
        <v>48</v>
      </c>
      <c r="AB2" s="41" t="s">
        <v>50</v>
      </c>
      <c r="AC2" s="41" t="s">
        <v>53</v>
      </c>
      <c r="AD2" s="41" t="s">
        <v>62</v>
      </c>
      <c r="AF2" s="47" t="s">
        <v>57</v>
      </c>
      <c r="AG2" s="45" t="s">
        <v>80</v>
      </c>
      <c r="AH2" s="45" t="s">
        <v>19</v>
      </c>
      <c r="AI2" s="45" t="s">
        <v>21</v>
      </c>
      <c r="AJ2" s="45" t="s">
        <v>64</v>
      </c>
      <c r="AK2" s="45" t="s">
        <v>26</v>
      </c>
      <c r="AL2" s="45" t="s">
        <v>28</v>
      </c>
      <c r="AM2" s="45" t="s">
        <v>30</v>
      </c>
      <c r="AN2" s="45" t="s">
        <v>32</v>
      </c>
      <c r="AO2" s="45" t="s">
        <v>34</v>
      </c>
      <c r="AP2" s="45" t="s">
        <v>36</v>
      </c>
      <c r="AQ2" s="45" t="s">
        <v>81</v>
      </c>
      <c r="AR2" s="45" t="s">
        <v>40</v>
      </c>
      <c r="AS2" s="45" t="s">
        <v>42</v>
      </c>
      <c r="AT2" s="45" t="s">
        <v>44</v>
      </c>
      <c r="AU2" s="45" t="s">
        <v>46</v>
      </c>
      <c r="AV2" s="45" t="s">
        <v>48</v>
      </c>
      <c r="AW2" s="45" t="s">
        <v>50</v>
      </c>
      <c r="AX2" s="45" t="s">
        <v>53</v>
      </c>
      <c r="AY2" s="45" t="s">
        <v>63</v>
      </c>
    </row>
    <row r="3" spans="11:51">
      <c r="K3" s="35">
        <v>2006</v>
      </c>
      <c r="L3" s="40">
        <v>5605968000</v>
      </c>
      <c r="M3" s="40">
        <v>1187558832.4104998</v>
      </c>
      <c r="N3" s="40">
        <v>12627095999.999998</v>
      </c>
      <c r="O3" s="40">
        <v>4439057700</v>
      </c>
      <c r="P3" s="40">
        <v>2308778000</v>
      </c>
      <c r="Q3" s="40">
        <v>203403886.90200001</v>
      </c>
      <c r="R3" s="40">
        <v>1100157074.8398001</v>
      </c>
      <c r="S3" s="40">
        <v>1670832970.7999997</v>
      </c>
      <c r="T3" s="40">
        <v>1590158051.7368</v>
      </c>
      <c r="U3" s="40">
        <v>362113560.02359998</v>
      </c>
      <c r="V3" s="40">
        <v>25290362200</v>
      </c>
      <c r="W3" s="40">
        <v>363066763.07950002</v>
      </c>
      <c r="X3" s="40">
        <v>433585824.6178</v>
      </c>
      <c r="Y3" s="40">
        <v>1826049777.0771999</v>
      </c>
      <c r="Z3" s="40">
        <v>371550911.40799999</v>
      </c>
      <c r="AA3" s="40">
        <v>495303689.99999994</v>
      </c>
      <c r="AB3" s="40">
        <v>276070357.32059997</v>
      </c>
      <c r="AC3" s="40">
        <v>12274678200</v>
      </c>
      <c r="AD3" s="40">
        <v>4023655100.0119891</v>
      </c>
      <c r="AF3" s="35">
        <v>2006</v>
      </c>
      <c r="AG3" s="37">
        <v>2.4</v>
      </c>
      <c r="AH3" s="37">
        <v>10.37</v>
      </c>
      <c r="AI3" s="37">
        <v>1.1399999999999999</v>
      </c>
      <c r="AJ3" s="37">
        <v>2.87</v>
      </c>
      <c r="AK3" s="37">
        <v>1.42</v>
      </c>
      <c r="AL3" s="37">
        <v>0.9</v>
      </c>
      <c r="AM3" s="37">
        <v>3.06</v>
      </c>
      <c r="AN3" s="37">
        <v>3.57</v>
      </c>
      <c r="AO3" s="37">
        <v>5.26</v>
      </c>
      <c r="AP3" s="37">
        <v>3.34</v>
      </c>
      <c r="AQ3" s="37">
        <v>2.62</v>
      </c>
      <c r="AR3" s="37">
        <v>5.35</v>
      </c>
      <c r="AS3" s="37">
        <v>2.39</v>
      </c>
      <c r="AT3" s="37">
        <v>2.06</v>
      </c>
      <c r="AU3" s="37">
        <v>3.49</v>
      </c>
      <c r="AV3" s="37">
        <v>2.67</v>
      </c>
      <c r="AW3" s="37">
        <v>1.41</v>
      </c>
      <c r="AX3" s="37">
        <v>6.69</v>
      </c>
      <c r="AY3" s="37">
        <v>3.3894444444444445</v>
      </c>
    </row>
    <row r="4" spans="11:51">
      <c r="K4" s="35">
        <v>2007</v>
      </c>
      <c r="L4" s="40">
        <v>5805543299.999999</v>
      </c>
      <c r="M4" s="40">
        <v>1541618797.1799998</v>
      </c>
      <c r="N4" s="40">
        <v>16764960000</v>
      </c>
      <c r="O4" s="40">
        <v>5313586700</v>
      </c>
      <c r="P4" s="40">
        <v>4003128799.9999995</v>
      </c>
      <c r="Q4" s="40">
        <v>339647203.44489998</v>
      </c>
      <c r="R4" s="40">
        <v>1713783512.3364</v>
      </c>
      <c r="S4" s="40">
        <v>2626900515.5</v>
      </c>
      <c r="T4" s="40">
        <v>1640840206.9215</v>
      </c>
      <c r="U4" s="40">
        <v>504522801.71490008</v>
      </c>
      <c r="V4" s="40">
        <v>30364977000</v>
      </c>
      <c r="W4" s="40">
        <v>387075564.4878</v>
      </c>
      <c r="X4" s="40">
        <v>798000000</v>
      </c>
      <c r="Y4" s="40">
        <v>2309064600</v>
      </c>
      <c r="Z4" s="40">
        <v>429021720.71740001</v>
      </c>
      <c r="AA4" s="40">
        <v>530769360</v>
      </c>
      <c r="AB4" s="40">
        <v>362863875.82700002</v>
      </c>
      <c r="AC4" s="40">
        <v>13338075600</v>
      </c>
      <c r="AD4" s="40">
        <v>4931909975.4516611</v>
      </c>
      <c r="AF4" s="35">
        <v>2007</v>
      </c>
      <c r="AG4" s="37">
        <v>2.0099999999999998</v>
      </c>
      <c r="AH4" s="37">
        <v>11.75</v>
      </c>
      <c r="AI4" s="37">
        <v>1.2</v>
      </c>
      <c r="AJ4" s="37">
        <v>3.07</v>
      </c>
      <c r="AK4" s="37">
        <v>1.93</v>
      </c>
      <c r="AL4" s="37">
        <v>1.27</v>
      </c>
      <c r="AM4" s="37">
        <v>3.88</v>
      </c>
      <c r="AN4" s="37">
        <v>5.15</v>
      </c>
      <c r="AO4" s="37">
        <v>4.8099999999999996</v>
      </c>
      <c r="AP4" s="37">
        <v>4.1100000000000003</v>
      </c>
      <c r="AQ4" s="37">
        <v>2.91</v>
      </c>
      <c r="AR4" s="37">
        <v>5.19</v>
      </c>
      <c r="AS4" s="37">
        <v>3.8</v>
      </c>
      <c r="AT4" s="37">
        <v>2.2599999999999998</v>
      </c>
      <c r="AU4" s="37">
        <v>3.11</v>
      </c>
      <c r="AV4" s="37">
        <v>2.64</v>
      </c>
      <c r="AW4" s="37">
        <v>1.55</v>
      </c>
      <c r="AX4" s="37">
        <v>5.79</v>
      </c>
      <c r="AY4" s="37">
        <v>3.6905555555555551</v>
      </c>
    </row>
    <row r="5" spans="11:51">
      <c r="K5" s="35">
        <v>2008</v>
      </c>
      <c r="L5" s="40">
        <v>7335367400</v>
      </c>
      <c r="M5" s="40">
        <v>1822507246.2226999</v>
      </c>
      <c r="N5" s="40">
        <v>18993184000.000004</v>
      </c>
      <c r="O5" s="40">
        <v>6484534700</v>
      </c>
      <c r="P5" s="40">
        <v>5294409400</v>
      </c>
      <c r="Q5" s="40">
        <v>523481150.93130004</v>
      </c>
      <c r="R5" s="40">
        <v>2351672707.6560998</v>
      </c>
      <c r="S5" s="40">
        <v>5929212960</v>
      </c>
      <c r="T5" s="40">
        <v>1749430951.5590999</v>
      </c>
      <c r="U5" s="40">
        <v>663285878.801</v>
      </c>
      <c r="V5" s="40">
        <v>38214416000</v>
      </c>
      <c r="W5" s="40">
        <v>360034882.10960001</v>
      </c>
      <c r="X5" s="40">
        <v>1292319940</v>
      </c>
      <c r="Y5" s="40">
        <v>3037885200</v>
      </c>
      <c r="Z5" s="40">
        <v>453351203.44850004</v>
      </c>
      <c r="AA5" s="40">
        <v>603480000</v>
      </c>
      <c r="AB5" s="40">
        <v>555701700.07770002</v>
      </c>
      <c r="AC5" s="40">
        <v>18083880000</v>
      </c>
      <c r="AD5" s="40">
        <v>6319341962.2670002</v>
      </c>
      <c r="AF5" s="35">
        <v>2008</v>
      </c>
      <c r="AG5" s="37">
        <v>2.02</v>
      </c>
      <c r="AH5" s="37">
        <v>10.93</v>
      </c>
      <c r="AI5" s="37">
        <v>1.1200000000000001</v>
      </c>
      <c r="AJ5" s="37">
        <v>3.61</v>
      </c>
      <c r="AK5" s="37">
        <v>2.17</v>
      </c>
      <c r="AL5" s="37">
        <v>1.71</v>
      </c>
      <c r="AM5" s="37">
        <v>4.87</v>
      </c>
      <c r="AN5" s="37">
        <v>9.6</v>
      </c>
      <c r="AO5" s="37">
        <v>4.47</v>
      </c>
      <c r="AP5" s="37">
        <v>4.8099999999999996</v>
      </c>
      <c r="AQ5" s="37">
        <v>3.47</v>
      </c>
      <c r="AR5" s="37">
        <v>4.24</v>
      </c>
      <c r="AS5" s="37">
        <v>5.27</v>
      </c>
      <c r="AT5" s="37">
        <v>2.52</v>
      </c>
      <c r="AU5" s="37">
        <v>2.4500000000000002</v>
      </c>
      <c r="AV5" s="37">
        <v>2.82</v>
      </c>
      <c r="AW5" s="37">
        <v>1.83</v>
      </c>
      <c r="AX5" s="37">
        <v>5.73</v>
      </c>
      <c r="AY5" s="37">
        <v>4.091111111111112</v>
      </c>
    </row>
    <row r="6" spans="11:51">
      <c r="K6" s="35">
        <v>2009</v>
      </c>
      <c r="L6" s="40">
        <v>8295352000</v>
      </c>
      <c r="M6" s="40">
        <v>2080803418.8</v>
      </c>
      <c r="N6" s="40">
        <v>19837538000</v>
      </c>
      <c r="O6" s="40">
        <v>7634890800</v>
      </c>
      <c r="P6" s="40">
        <v>5260995000</v>
      </c>
      <c r="Q6" s="40">
        <v>531785084.04479998</v>
      </c>
      <c r="R6" s="40">
        <v>1673828813.5876</v>
      </c>
      <c r="S6" s="40">
        <v>5282913466.999999</v>
      </c>
      <c r="T6" s="40">
        <v>1535767776.5221</v>
      </c>
      <c r="U6" s="40">
        <v>743138849.33819997</v>
      </c>
      <c r="V6" s="40">
        <v>23179179100</v>
      </c>
      <c r="W6" s="40">
        <v>326848543.31999999</v>
      </c>
      <c r="X6" s="40">
        <v>1531785600</v>
      </c>
      <c r="Y6" s="40">
        <v>4796673100</v>
      </c>
      <c r="Z6" s="40">
        <v>641975056.16140008</v>
      </c>
      <c r="AA6" s="40">
        <v>604440000</v>
      </c>
      <c r="AB6" s="40">
        <v>497076307.04890007</v>
      </c>
      <c r="AC6" s="40">
        <v>17788626000.000004</v>
      </c>
      <c r="AD6" s="40">
        <v>5680200939.7679462</v>
      </c>
      <c r="AF6" s="35">
        <v>2009</v>
      </c>
      <c r="AG6" s="37">
        <v>2.48</v>
      </c>
      <c r="AH6" s="37">
        <v>12</v>
      </c>
      <c r="AI6" s="37">
        <v>1.19</v>
      </c>
      <c r="AJ6" s="37">
        <v>4.4400000000000004</v>
      </c>
      <c r="AK6" s="37">
        <v>2.25</v>
      </c>
      <c r="AL6" s="37">
        <v>1.74</v>
      </c>
      <c r="AM6" s="37">
        <v>3.46</v>
      </c>
      <c r="AN6" s="37">
        <v>8.4499999999999993</v>
      </c>
      <c r="AO6" s="37">
        <v>4.07</v>
      </c>
      <c r="AP6" s="37">
        <v>5.13</v>
      </c>
      <c r="AQ6" s="37">
        <v>2.59</v>
      </c>
      <c r="AR6" s="37">
        <v>3.9</v>
      </c>
      <c r="AS6" s="37">
        <v>5.76</v>
      </c>
      <c r="AT6" s="37">
        <v>3.97</v>
      </c>
      <c r="AU6" s="37">
        <v>4.03</v>
      </c>
      <c r="AV6" s="37">
        <v>2.92</v>
      </c>
      <c r="AW6" s="37">
        <v>1.57</v>
      </c>
      <c r="AX6" s="37">
        <v>5.4</v>
      </c>
      <c r="AY6" s="37">
        <v>4.1861111111111109</v>
      </c>
    </row>
    <row r="7" spans="11:51">
      <c r="K7" s="35">
        <v>2010</v>
      </c>
      <c r="L7" s="40">
        <v>11329365600</v>
      </c>
      <c r="M7" s="40">
        <v>1949249533.2991998</v>
      </c>
      <c r="N7" s="40">
        <v>54779976000</v>
      </c>
      <c r="O7" s="40">
        <v>8570997199.999999</v>
      </c>
      <c r="P7" s="40">
        <v>5969974400</v>
      </c>
      <c r="Q7" s="40">
        <v>842271158.43539989</v>
      </c>
      <c r="R7" s="40">
        <v>1915387554.6419997</v>
      </c>
      <c r="S7" s="40">
        <v>6433871447.5</v>
      </c>
      <c r="T7" s="40">
        <v>1703139624.7272</v>
      </c>
      <c r="U7" s="40">
        <v>588288719.2974</v>
      </c>
      <c r="V7" s="40">
        <v>27644719000</v>
      </c>
      <c r="W7" s="40">
        <v>338288818.51800001</v>
      </c>
      <c r="X7" s="40">
        <v>1977936480</v>
      </c>
      <c r="Y7" s="40">
        <v>6696136800</v>
      </c>
      <c r="Z7" s="40">
        <v>661007425.41900003</v>
      </c>
      <c r="AA7" s="40">
        <v>683243770</v>
      </c>
      <c r="AB7" s="40">
        <v>672754197.41600001</v>
      </c>
      <c r="AC7" s="40">
        <v>11223328500</v>
      </c>
      <c r="AD7" s="40">
        <v>7998885346.0696783</v>
      </c>
      <c r="AF7" s="35">
        <v>2010</v>
      </c>
      <c r="AG7" s="37">
        <v>2.66</v>
      </c>
      <c r="AH7" s="37">
        <v>9.92</v>
      </c>
      <c r="AI7" s="37">
        <v>2.48</v>
      </c>
      <c r="AJ7" s="37">
        <v>3.94</v>
      </c>
      <c r="AK7" s="37">
        <v>2.08</v>
      </c>
      <c r="AL7" s="37">
        <v>2.2599999999999998</v>
      </c>
      <c r="AM7" s="37">
        <v>3.55</v>
      </c>
      <c r="AN7" s="37">
        <v>9.25</v>
      </c>
      <c r="AO7" s="37">
        <v>4.12</v>
      </c>
      <c r="AP7" s="37">
        <v>3.74</v>
      </c>
      <c r="AQ7" s="37">
        <v>2.63</v>
      </c>
      <c r="AR7" s="37">
        <v>3.87</v>
      </c>
      <c r="AS7" s="37">
        <v>6.84</v>
      </c>
      <c r="AT7" s="37">
        <v>4.54</v>
      </c>
      <c r="AU7" s="37">
        <v>3.3</v>
      </c>
      <c r="AV7" s="37">
        <v>3.19</v>
      </c>
      <c r="AW7" s="37">
        <v>1.67</v>
      </c>
      <c r="AX7" s="37">
        <v>2.85</v>
      </c>
      <c r="AY7" s="37">
        <v>4.0494444444444442</v>
      </c>
    </row>
    <row r="8" spans="11:51">
      <c r="K8" s="35">
        <v>2011</v>
      </c>
      <c r="L8" s="40">
        <v>13489960000</v>
      </c>
      <c r="M8" s="40">
        <v>2897138359.4751</v>
      </c>
      <c r="N8" s="40">
        <v>37911265000</v>
      </c>
      <c r="O8" s="40">
        <v>10259028800</v>
      </c>
      <c r="P8" s="40">
        <v>8083501500</v>
      </c>
      <c r="Q8" s="40">
        <v>600130309.52679992</v>
      </c>
      <c r="R8" s="40">
        <v>1784372561.7722998</v>
      </c>
      <c r="S8" s="40">
        <v>8038653729.6000004</v>
      </c>
      <c r="T8" s="40">
        <v>1891891780.0439</v>
      </c>
      <c r="U8" s="40">
        <v>812570088.32999992</v>
      </c>
      <c r="V8" s="40">
        <v>31387892000</v>
      </c>
      <c r="W8" s="40">
        <v>341446691.60000002</v>
      </c>
      <c r="X8" s="40">
        <v>2512726277.4534998</v>
      </c>
      <c r="Y8" s="40">
        <v>7401304400</v>
      </c>
      <c r="Z8" s="40">
        <v>946257991.07969999</v>
      </c>
      <c r="AA8" s="40">
        <v>716100000</v>
      </c>
      <c r="AB8" s="40">
        <v>705047857.76880002</v>
      </c>
      <c r="AC8" s="40">
        <v>20444737200</v>
      </c>
      <c r="AD8" s="40">
        <v>8345779141.4805603</v>
      </c>
      <c r="AF8" s="35">
        <v>2011</v>
      </c>
      <c r="AG8" s="37">
        <v>2.5299999999999998</v>
      </c>
      <c r="AH8" s="37">
        <v>12.09</v>
      </c>
      <c r="AI8" s="37">
        <v>1.45</v>
      </c>
      <c r="AJ8" s="37">
        <v>4.09</v>
      </c>
      <c r="AK8" s="37">
        <v>2.41</v>
      </c>
      <c r="AL8" s="37">
        <v>1.42</v>
      </c>
      <c r="AM8" s="37">
        <v>3.09</v>
      </c>
      <c r="AN8" s="37">
        <v>10.14</v>
      </c>
      <c r="AO8" s="37">
        <v>3.97</v>
      </c>
      <c r="AP8" s="37">
        <v>4.62</v>
      </c>
      <c r="AQ8" s="37">
        <v>2.68</v>
      </c>
      <c r="AR8" s="37">
        <v>3.5</v>
      </c>
      <c r="AS8" s="37">
        <v>7.31</v>
      </c>
      <c r="AT8" s="37">
        <v>4.3099999999999996</v>
      </c>
      <c r="AU8" s="37">
        <v>3.77</v>
      </c>
      <c r="AV8" s="37">
        <v>3.1</v>
      </c>
      <c r="AW8" s="37">
        <v>1.47</v>
      </c>
      <c r="AX8" s="37">
        <v>6.46</v>
      </c>
      <c r="AY8" s="37">
        <v>4.3561111111111099</v>
      </c>
    </row>
    <row r="9" spans="11:51">
      <c r="K9" s="35">
        <v>2012</v>
      </c>
      <c r="L9" s="40">
        <v>12351037500</v>
      </c>
      <c r="M9" s="40">
        <v>2925127641.0600004</v>
      </c>
      <c r="N9" s="40">
        <v>36417768000</v>
      </c>
      <c r="O9" s="40">
        <v>10609280000</v>
      </c>
      <c r="P9" s="40">
        <v>10424412000</v>
      </c>
      <c r="Q9" s="40">
        <v>659918420.96539998</v>
      </c>
      <c r="R9" s="40">
        <v>3388302762.2638998</v>
      </c>
      <c r="S9" s="40">
        <v>9240869574.3999996</v>
      </c>
      <c r="T9" s="40">
        <v>1662817799.247</v>
      </c>
      <c r="U9" s="40">
        <v>848264846.51700008</v>
      </c>
      <c r="V9" s="40">
        <v>29427680000</v>
      </c>
      <c r="W9" s="40">
        <v>390412695.13840002</v>
      </c>
      <c r="X9" s="40">
        <v>2956652331.2420006</v>
      </c>
      <c r="Y9" s="40">
        <v>8493880500</v>
      </c>
      <c r="Z9" s="40">
        <v>1148601424.1057999</v>
      </c>
      <c r="AA9" s="40">
        <v>788230159.99999988</v>
      </c>
      <c r="AB9" s="40">
        <v>743348296.30249989</v>
      </c>
      <c r="AC9" s="40">
        <v>18187342199.999996</v>
      </c>
      <c r="AD9" s="40">
        <v>8370219230.6245537</v>
      </c>
      <c r="AF9" s="35">
        <v>2012</v>
      </c>
      <c r="AG9" s="37">
        <v>2.25</v>
      </c>
      <c r="AH9" s="37">
        <v>10.8</v>
      </c>
      <c r="AI9" s="37">
        <v>1.48</v>
      </c>
      <c r="AJ9" s="37">
        <v>4</v>
      </c>
      <c r="AK9" s="37">
        <v>2.82</v>
      </c>
      <c r="AL9" s="37">
        <v>1.42</v>
      </c>
      <c r="AM9" s="37">
        <v>5.59</v>
      </c>
      <c r="AN9" s="37">
        <v>10.51</v>
      </c>
      <c r="AO9" s="37">
        <v>3.3</v>
      </c>
      <c r="AP9" s="37">
        <v>4.6100000000000003</v>
      </c>
      <c r="AQ9" s="37">
        <v>2.48</v>
      </c>
      <c r="AR9" s="37">
        <v>3.74</v>
      </c>
      <c r="AS9" s="37">
        <v>7.4</v>
      </c>
      <c r="AT9" s="37">
        <v>4.41</v>
      </c>
      <c r="AU9" s="37">
        <v>4.67</v>
      </c>
      <c r="AV9" s="37">
        <v>3.31</v>
      </c>
      <c r="AW9" s="37">
        <v>1.45</v>
      </c>
      <c r="AX9" s="37">
        <v>4.7699999999999996</v>
      </c>
      <c r="AY9" s="37">
        <v>4.3894444444444449</v>
      </c>
    </row>
    <row r="10" spans="11:51">
      <c r="K10" s="35">
        <v>2013</v>
      </c>
      <c r="L10" s="40">
        <v>15793417500</v>
      </c>
      <c r="M10" s="40">
        <v>4148207930.5194001</v>
      </c>
      <c r="N10" s="40">
        <v>37972858000</v>
      </c>
      <c r="O10" s="40">
        <v>10141091400</v>
      </c>
      <c r="P10" s="40">
        <v>11976048000</v>
      </c>
      <c r="Q10" s="40">
        <v>799199781.38139999</v>
      </c>
      <c r="R10" s="40">
        <v>2020089711.0581999</v>
      </c>
      <c r="S10" s="40">
        <v>11586792466.199999</v>
      </c>
      <c r="T10" s="40">
        <v>1615532265.1199999</v>
      </c>
      <c r="U10" s="40">
        <v>960864679.85530007</v>
      </c>
      <c r="V10" s="40">
        <v>39626172000.000008</v>
      </c>
      <c r="W10" s="40">
        <v>417589828.26239997</v>
      </c>
      <c r="X10" s="40">
        <v>3817261725.9393997</v>
      </c>
      <c r="Y10" s="40">
        <v>9494327200</v>
      </c>
      <c r="Z10" s="40">
        <v>1092014675.1253998</v>
      </c>
      <c r="AA10" s="40">
        <v>730527000</v>
      </c>
      <c r="AB10" s="40">
        <v>811190390.24909997</v>
      </c>
      <c r="AC10" s="40">
        <v>20534936100</v>
      </c>
      <c r="AD10" s="40">
        <v>9641006702.9839249</v>
      </c>
      <c r="AF10" s="35">
        <v>2013</v>
      </c>
      <c r="AG10" s="37">
        <v>2.85</v>
      </c>
      <c r="AH10" s="37">
        <v>13.53</v>
      </c>
      <c r="AI10" s="37">
        <v>1.54</v>
      </c>
      <c r="AJ10" s="37">
        <v>3.66</v>
      </c>
      <c r="AK10" s="37">
        <v>3.15</v>
      </c>
      <c r="AL10" s="37">
        <v>1.61</v>
      </c>
      <c r="AM10" s="37">
        <v>3.26</v>
      </c>
      <c r="AN10" s="37">
        <v>12.18</v>
      </c>
      <c r="AO10" s="37">
        <v>3</v>
      </c>
      <c r="AP10" s="37">
        <v>5.23</v>
      </c>
      <c r="AQ10" s="37">
        <v>3.14</v>
      </c>
      <c r="AR10" s="37">
        <v>3.84</v>
      </c>
      <c r="AS10" s="37">
        <v>8.51</v>
      </c>
      <c r="AT10" s="37">
        <v>4.72</v>
      </c>
      <c r="AU10" s="37">
        <v>3.77</v>
      </c>
      <c r="AV10" s="37">
        <v>3</v>
      </c>
      <c r="AW10" s="37">
        <v>1.41</v>
      </c>
      <c r="AX10" s="37">
        <v>5.53</v>
      </c>
      <c r="AY10" s="37">
        <v>4.6627777777777775</v>
      </c>
    </row>
    <row r="11" spans="11:51">
      <c r="K11" s="35">
        <v>2014</v>
      </c>
      <c r="L11" s="40">
        <v>22089574200</v>
      </c>
      <c r="M11" s="40">
        <v>5480675021.6757002</v>
      </c>
      <c r="N11" s="40">
        <v>40848144999.999992</v>
      </c>
      <c r="O11" s="40">
        <v>9883600600</v>
      </c>
      <c r="P11" s="40">
        <v>11352480000</v>
      </c>
      <c r="Q11" s="40">
        <v>862883120.58800006</v>
      </c>
      <c r="R11" s="40">
        <v>1754714768.9507</v>
      </c>
      <c r="S11" s="40">
        <v>11814726000</v>
      </c>
      <c r="T11" s="40">
        <v>1726429369.3248</v>
      </c>
      <c r="U11" s="40">
        <v>1005871759.5921</v>
      </c>
      <c r="V11" s="40">
        <v>37647220000</v>
      </c>
      <c r="W11" s="40">
        <v>476324958.94239998</v>
      </c>
      <c r="X11" s="40">
        <v>3358022301.2957001</v>
      </c>
      <c r="Y11" s="40">
        <v>9729416400</v>
      </c>
      <c r="Z11" s="40">
        <v>1127162590.0979998</v>
      </c>
      <c r="AA11" s="40">
        <v>694001340</v>
      </c>
      <c r="AB11" s="40">
        <v>795577158.86749995</v>
      </c>
      <c r="AC11" s="40">
        <v>20534936100</v>
      </c>
      <c r="AD11" s="40">
        <f>+AVERAGE(L11:AC11)</f>
        <v>10065653371.629715</v>
      </c>
      <c r="AF11" s="35">
        <v>2014</v>
      </c>
      <c r="AG11" s="37">
        <v>4.17</v>
      </c>
      <c r="AH11" s="37">
        <v>16.61</v>
      </c>
      <c r="AI11" s="37">
        <v>1.69</v>
      </c>
      <c r="AJ11" s="37">
        <v>3.82</v>
      </c>
      <c r="AK11" s="37">
        <v>3</v>
      </c>
      <c r="AL11" s="37">
        <v>1.72</v>
      </c>
      <c r="AM11" s="37">
        <v>2.69</v>
      </c>
      <c r="AN11" s="37">
        <v>11.55</v>
      </c>
      <c r="AO11" s="37">
        <v>2.94</v>
      </c>
      <c r="AP11" s="37">
        <v>5.19</v>
      </c>
      <c r="AQ11" s="37">
        <v>2.9</v>
      </c>
      <c r="AR11" s="37">
        <v>4.04</v>
      </c>
      <c r="AS11" s="37">
        <v>6.83</v>
      </c>
      <c r="AT11" s="37">
        <v>4.84</v>
      </c>
      <c r="AU11" s="37">
        <v>3.65</v>
      </c>
      <c r="AV11" s="37">
        <v>2.77</v>
      </c>
      <c r="AW11" s="37">
        <v>1.39</v>
      </c>
      <c r="AX11" s="37">
        <v>6.14</v>
      </c>
      <c r="AY11" s="37">
        <v>4.7744444444444447</v>
      </c>
    </row>
    <row r="12" spans="11:51">
      <c r="K12" s="35">
        <v>2015</v>
      </c>
      <c r="L12" s="40">
        <v>15978830600</v>
      </c>
      <c r="M12" s="40">
        <v>4537181620.8125</v>
      </c>
      <c r="N12" s="40">
        <v>34961984000</v>
      </c>
      <c r="O12" s="40">
        <v>10330148400</v>
      </c>
      <c r="P12" s="40">
        <v>8762400000</v>
      </c>
      <c r="Q12" s="40">
        <v>985290380.4562</v>
      </c>
      <c r="R12" s="40">
        <v>1913683568.3852</v>
      </c>
      <c r="S12" s="40">
        <v>9667080500</v>
      </c>
      <c r="T12" s="40">
        <v>1390712532.9147999</v>
      </c>
      <c r="U12" s="40">
        <v>967953842.86260009</v>
      </c>
      <c r="V12" s="40">
        <v>37745070000</v>
      </c>
      <c r="W12" s="40">
        <v>572434554.63370001</v>
      </c>
      <c r="X12" s="40">
        <v>3258268109.1875</v>
      </c>
      <c r="Y12" s="40">
        <v>9209705700</v>
      </c>
      <c r="Z12" s="40">
        <v>1116270271.1028001</v>
      </c>
      <c r="AA12" s="40">
        <v>677275240</v>
      </c>
      <c r="AB12" s="40">
        <v>657345180.09870005</v>
      </c>
      <c r="AC12" s="40">
        <v>20534936100</v>
      </c>
      <c r="AD12" s="40">
        <f>+AVERAGE(L12:AC12)</f>
        <v>9070365033.3585567</v>
      </c>
      <c r="AF12" s="35">
        <v>2015</v>
      </c>
      <c r="AG12" s="37">
        <v>2.74</v>
      </c>
      <c r="AH12" s="37">
        <v>13.75</v>
      </c>
      <c r="AI12" s="37">
        <v>1.97</v>
      </c>
      <c r="AJ12" s="37">
        <v>4.29</v>
      </c>
      <c r="AK12" s="37">
        <v>3</v>
      </c>
      <c r="AL12" s="37">
        <v>1.82</v>
      </c>
      <c r="AM12" s="37">
        <v>2.81</v>
      </c>
      <c r="AN12" s="37">
        <v>9.65</v>
      </c>
      <c r="AO12" s="37">
        <v>2.1800000000000002</v>
      </c>
      <c r="AP12" s="37">
        <v>4.74</v>
      </c>
      <c r="AQ12" s="37">
        <v>3.3</v>
      </c>
      <c r="AR12" s="37">
        <v>4.51</v>
      </c>
      <c r="AS12" s="37">
        <v>6.25</v>
      </c>
      <c r="AT12" s="37">
        <v>4.87</v>
      </c>
      <c r="AU12" s="37">
        <v>4.12</v>
      </c>
      <c r="AV12" s="37">
        <v>2.62</v>
      </c>
      <c r="AW12" s="37">
        <v>1.23</v>
      </c>
      <c r="AX12" s="37">
        <v>6.14</v>
      </c>
      <c r="AY12" s="37">
        <v>4.443888888888889</v>
      </c>
    </row>
    <row r="13" spans="11:51">
      <c r="K13" s="35" t="s">
        <v>56</v>
      </c>
      <c r="L13" s="42">
        <v>11807441610</v>
      </c>
      <c r="M13" s="42">
        <v>2857006840.1455107</v>
      </c>
      <c r="N13" s="42">
        <v>31111477400</v>
      </c>
      <c r="O13" s="42">
        <v>8366621630</v>
      </c>
      <c r="P13" s="42">
        <v>7343612710</v>
      </c>
      <c r="Q13" s="42">
        <v>634801049.66761994</v>
      </c>
      <c r="R13" s="42">
        <v>1961599303.5492198</v>
      </c>
      <c r="S13" s="42">
        <v>7229185363.1000004</v>
      </c>
      <c r="T13" s="42">
        <v>1650672035.8117199</v>
      </c>
      <c r="U13" s="42">
        <v>745687502.63321006</v>
      </c>
      <c r="V13" s="42">
        <v>32052768730</v>
      </c>
      <c r="W13" s="42">
        <v>397352330.00918001</v>
      </c>
      <c r="X13" s="42">
        <v>2193655858.9735899</v>
      </c>
      <c r="Y13" s="42">
        <v>6299444367.7077198</v>
      </c>
      <c r="Z13" s="42">
        <v>798721326.86659992</v>
      </c>
      <c r="AA13" s="42">
        <v>652337056</v>
      </c>
      <c r="AB13" s="42">
        <v>607697532.09767985</v>
      </c>
      <c r="AC13" s="42" t="e">
        <v>#VALUE!</v>
      </c>
      <c r="AD13" s="42" t="e">
        <v>#VALUE!</v>
      </c>
      <c r="AF13" s="44" t="s">
        <v>56</v>
      </c>
      <c r="AG13" s="46">
        <v>2.6110000000000007</v>
      </c>
      <c r="AH13" s="46">
        <v>12.175000000000001</v>
      </c>
      <c r="AI13" s="46">
        <v>1.5260000000000002</v>
      </c>
      <c r="AJ13" s="46">
        <v>3.7789999999999999</v>
      </c>
      <c r="AK13" s="46">
        <v>2.423</v>
      </c>
      <c r="AL13" s="46">
        <v>1.5870000000000002</v>
      </c>
      <c r="AM13" s="46">
        <v>3.6259999999999999</v>
      </c>
      <c r="AN13" s="46">
        <v>9.004999999999999</v>
      </c>
      <c r="AO13" s="46">
        <v>3.8119999999999998</v>
      </c>
      <c r="AP13" s="46">
        <v>4.5520000000000005</v>
      </c>
      <c r="AQ13" s="46">
        <v>2.8719999999999999</v>
      </c>
      <c r="AR13" s="46">
        <v>4.2179999999999991</v>
      </c>
      <c r="AS13" s="46">
        <v>6.0359999999999996</v>
      </c>
      <c r="AT13" s="46">
        <v>3.8499999999999992</v>
      </c>
      <c r="AU13" s="46">
        <v>3.6360000000000001</v>
      </c>
      <c r="AV13" s="46">
        <v>2.9039999999999999</v>
      </c>
      <c r="AW13" s="46">
        <v>1.4980000000000002</v>
      </c>
      <c r="AX13" s="46">
        <v>5.55</v>
      </c>
      <c r="AY13" s="46">
        <v>4.2033333333333331</v>
      </c>
    </row>
    <row r="17" spans="11:51">
      <c r="K17" t="s">
        <v>57</v>
      </c>
      <c r="L17" s="41" t="s">
        <v>15</v>
      </c>
      <c r="M17" s="41" t="s">
        <v>19</v>
      </c>
      <c r="N17" s="41" t="s">
        <v>21</v>
      </c>
      <c r="O17" s="41" t="s">
        <v>24</v>
      </c>
      <c r="P17" s="41" t="s">
        <v>26</v>
      </c>
      <c r="Q17" s="41" t="s">
        <v>28</v>
      </c>
      <c r="R17" s="41" t="s">
        <v>30</v>
      </c>
      <c r="S17" s="41" t="s">
        <v>32</v>
      </c>
      <c r="T17" s="41" t="s">
        <v>34</v>
      </c>
      <c r="U17" s="41" t="s">
        <v>36</v>
      </c>
      <c r="V17" s="41" t="s">
        <v>38</v>
      </c>
      <c r="W17" s="41" t="s">
        <v>40</v>
      </c>
      <c r="X17" s="41" t="s">
        <v>42</v>
      </c>
      <c r="Y17" s="41" t="s">
        <v>44</v>
      </c>
      <c r="Z17" s="41" t="s">
        <v>46</v>
      </c>
      <c r="AA17" s="41" t="s">
        <v>48</v>
      </c>
      <c r="AB17" s="41" t="s">
        <v>50</v>
      </c>
      <c r="AC17" s="41" t="s">
        <v>53</v>
      </c>
      <c r="AD17" s="41" t="s">
        <v>56</v>
      </c>
      <c r="AF17" s="47" t="s">
        <v>57</v>
      </c>
      <c r="AG17" s="45" t="s">
        <v>15</v>
      </c>
      <c r="AH17" s="45" t="s">
        <v>19</v>
      </c>
      <c r="AI17" s="45" t="s">
        <v>21</v>
      </c>
      <c r="AJ17" s="45" t="s">
        <v>24</v>
      </c>
      <c r="AK17" s="45" t="s">
        <v>26</v>
      </c>
      <c r="AL17" s="45" t="s">
        <v>28</v>
      </c>
      <c r="AM17" s="45" t="s">
        <v>30</v>
      </c>
      <c r="AN17" s="45" t="s">
        <v>32</v>
      </c>
      <c r="AO17" s="45" t="s">
        <v>34</v>
      </c>
      <c r="AP17" s="45" t="s">
        <v>36</v>
      </c>
      <c r="AQ17" s="45" t="s">
        <v>38</v>
      </c>
      <c r="AR17" s="45" t="s">
        <v>40</v>
      </c>
      <c r="AS17" s="45" t="s">
        <v>42</v>
      </c>
      <c r="AT17" s="45" t="s">
        <v>44</v>
      </c>
      <c r="AU17" s="45" t="s">
        <v>46</v>
      </c>
      <c r="AV17" s="45" t="s">
        <v>48</v>
      </c>
      <c r="AW17" s="45" t="s">
        <v>50</v>
      </c>
      <c r="AX17" s="45" t="s">
        <v>53</v>
      </c>
      <c r="AY17" s="45" t="s">
        <v>56</v>
      </c>
    </row>
    <row r="18" spans="11:51">
      <c r="K18" s="35">
        <v>2006</v>
      </c>
      <c r="L18" s="39">
        <f>+L3/1000000000</f>
        <v>5.6059679999999998</v>
      </c>
      <c r="M18" s="39">
        <f t="shared" ref="M18:AD27" si="0">+M3/1000000000</f>
        <v>1.1875588324104998</v>
      </c>
      <c r="N18" s="39">
        <f t="shared" si="0"/>
        <v>12.627095999999998</v>
      </c>
      <c r="O18" s="39">
        <f t="shared" si="0"/>
        <v>4.4390577000000002</v>
      </c>
      <c r="P18" s="39">
        <f t="shared" si="0"/>
        <v>2.3087780000000002</v>
      </c>
      <c r="Q18" s="39">
        <f t="shared" si="0"/>
        <v>0.20340388690200001</v>
      </c>
      <c r="R18" s="39">
        <f t="shared" si="0"/>
        <v>1.1001570748398002</v>
      </c>
      <c r="S18" s="39">
        <f t="shared" si="0"/>
        <v>1.6708329707999998</v>
      </c>
      <c r="T18" s="39">
        <f t="shared" si="0"/>
        <v>1.5901580517367999</v>
      </c>
      <c r="U18" s="39">
        <f t="shared" si="0"/>
        <v>0.36211356002359996</v>
      </c>
      <c r="V18" s="39">
        <f t="shared" si="0"/>
        <v>25.290362200000001</v>
      </c>
      <c r="W18" s="39">
        <f t="shared" si="0"/>
        <v>0.36306676307950003</v>
      </c>
      <c r="X18" s="39">
        <f t="shared" si="0"/>
        <v>0.43358582461779999</v>
      </c>
      <c r="Y18" s="39">
        <f t="shared" si="0"/>
        <v>1.8260497770772</v>
      </c>
      <c r="Z18" s="39">
        <f t="shared" si="0"/>
        <v>0.37155091140800001</v>
      </c>
      <c r="AA18" s="39">
        <f t="shared" si="0"/>
        <v>0.49530368999999996</v>
      </c>
      <c r="AB18" s="39">
        <f t="shared" si="0"/>
        <v>0.27607035732059998</v>
      </c>
      <c r="AC18" s="39">
        <f t="shared" si="0"/>
        <v>12.2746782</v>
      </c>
      <c r="AD18" s="39">
        <f t="shared" si="0"/>
        <v>4.0236551000119896</v>
      </c>
      <c r="AF18" s="35">
        <v>2006</v>
      </c>
      <c r="AG18" s="48">
        <f>+AG3/100</f>
        <v>2.4E-2</v>
      </c>
      <c r="AH18" s="48">
        <f t="shared" ref="AH18:AY28" si="1">+AH3/100</f>
        <v>0.10369999999999999</v>
      </c>
      <c r="AI18" s="48">
        <f t="shared" si="1"/>
        <v>1.1399999999999999E-2</v>
      </c>
      <c r="AJ18" s="48">
        <f t="shared" si="1"/>
        <v>2.87E-2</v>
      </c>
      <c r="AK18" s="48">
        <f t="shared" si="1"/>
        <v>1.4199999999999999E-2</v>
      </c>
      <c r="AL18" s="48">
        <f t="shared" si="1"/>
        <v>9.0000000000000011E-3</v>
      </c>
      <c r="AM18" s="48">
        <f t="shared" si="1"/>
        <v>3.0600000000000002E-2</v>
      </c>
      <c r="AN18" s="48">
        <f t="shared" si="1"/>
        <v>3.5699999999999996E-2</v>
      </c>
      <c r="AO18" s="48">
        <f t="shared" si="1"/>
        <v>5.2600000000000001E-2</v>
      </c>
      <c r="AP18" s="48">
        <f t="shared" si="1"/>
        <v>3.3399999999999999E-2</v>
      </c>
      <c r="AQ18" s="48">
        <f t="shared" si="1"/>
        <v>2.6200000000000001E-2</v>
      </c>
      <c r="AR18" s="48">
        <f t="shared" si="1"/>
        <v>5.3499999999999999E-2</v>
      </c>
      <c r="AS18" s="48">
        <f t="shared" si="1"/>
        <v>2.3900000000000001E-2</v>
      </c>
      <c r="AT18" s="48">
        <f t="shared" si="1"/>
        <v>2.06E-2</v>
      </c>
      <c r="AU18" s="48">
        <f t="shared" si="1"/>
        <v>3.49E-2</v>
      </c>
      <c r="AV18" s="48">
        <f t="shared" si="1"/>
        <v>2.6699999999999998E-2</v>
      </c>
      <c r="AW18" s="48">
        <f t="shared" si="1"/>
        <v>1.41E-2</v>
      </c>
      <c r="AX18" s="48">
        <f t="shared" si="1"/>
        <v>6.6900000000000001E-2</v>
      </c>
      <c r="AY18" s="48">
        <f t="shared" si="1"/>
        <v>3.3894444444444442E-2</v>
      </c>
    </row>
    <row r="19" spans="11:51">
      <c r="K19" s="35">
        <v>2007</v>
      </c>
      <c r="L19" s="39">
        <f t="shared" ref="L19:AA27" si="2">+L4/1000000000</f>
        <v>5.8055432999999992</v>
      </c>
      <c r="M19" s="39">
        <f t="shared" si="2"/>
        <v>1.5416187971799997</v>
      </c>
      <c r="N19" s="39">
        <f t="shared" si="2"/>
        <v>16.764959999999999</v>
      </c>
      <c r="O19" s="39">
        <f t="shared" si="2"/>
        <v>5.3135867000000001</v>
      </c>
      <c r="P19" s="39">
        <f t="shared" si="2"/>
        <v>4.0031287999999998</v>
      </c>
      <c r="Q19" s="39">
        <f t="shared" si="2"/>
        <v>0.33964720344489996</v>
      </c>
      <c r="R19" s="39">
        <f t="shared" si="2"/>
        <v>1.7137835123364</v>
      </c>
      <c r="S19" s="39">
        <f t="shared" si="2"/>
        <v>2.6269005155</v>
      </c>
      <c r="T19" s="39">
        <f t="shared" si="2"/>
        <v>1.6408402069215</v>
      </c>
      <c r="U19" s="39">
        <f t="shared" si="2"/>
        <v>0.50452280171490005</v>
      </c>
      <c r="V19" s="39">
        <f t="shared" si="2"/>
        <v>30.364977</v>
      </c>
      <c r="W19" s="39">
        <f t="shared" si="2"/>
        <v>0.38707556448780001</v>
      </c>
      <c r="X19" s="39">
        <f t="shared" si="2"/>
        <v>0.79800000000000004</v>
      </c>
      <c r="Y19" s="39">
        <f t="shared" si="2"/>
        <v>2.3090646000000001</v>
      </c>
      <c r="Z19" s="39">
        <f t="shared" si="2"/>
        <v>0.42902172071740002</v>
      </c>
      <c r="AA19" s="39">
        <f t="shared" si="2"/>
        <v>0.53076935999999997</v>
      </c>
      <c r="AB19" s="39">
        <f t="shared" si="0"/>
        <v>0.36286387582700003</v>
      </c>
      <c r="AC19" s="39">
        <f t="shared" si="0"/>
        <v>13.3380756</v>
      </c>
      <c r="AD19" s="39">
        <f t="shared" si="0"/>
        <v>4.9319099754516609</v>
      </c>
      <c r="AF19" s="35">
        <v>2007</v>
      </c>
      <c r="AG19" s="48">
        <f t="shared" ref="AG19:AV28" si="3">+AG4/100</f>
        <v>2.0099999999999996E-2</v>
      </c>
      <c r="AH19" s="48">
        <f t="shared" si="3"/>
        <v>0.11749999999999999</v>
      </c>
      <c r="AI19" s="48">
        <f t="shared" si="3"/>
        <v>1.2E-2</v>
      </c>
      <c r="AJ19" s="48">
        <f t="shared" si="3"/>
        <v>3.0699999999999998E-2</v>
      </c>
      <c r="AK19" s="48">
        <f t="shared" si="3"/>
        <v>1.9299999999999998E-2</v>
      </c>
      <c r="AL19" s="48">
        <f t="shared" si="3"/>
        <v>1.2699999999999999E-2</v>
      </c>
      <c r="AM19" s="48">
        <f t="shared" si="3"/>
        <v>3.8800000000000001E-2</v>
      </c>
      <c r="AN19" s="48">
        <f t="shared" si="3"/>
        <v>5.1500000000000004E-2</v>
      </c>
      <c r="AO19" s="48">
        <f t="shared" si="3"/>
        <v>4.8099999999999997E-2</v>
      </c>
      <c r="AP19" s="48">
        <f t="shared" si="3"/>
        <v>4.1100000000000005E-2</v>
      </c>
      <c r="AQ19" s="48">
        <f t="shared" si="3"/>
        <v>2.9100000000000001E-2</v>
      </c>
      <c r="AR19" s="48">
        <f t="shared" si="3"/>
        <v>5.1900000000000002E-2</v>
      </c>
      <c r="AS19" s="48">
        <f t="shared" si="3"/>
        <v>3.7999999999999999E-2</v>
      </c>
      <c r="AT19" s="48">
        <f t="shared" si="3"/>
        <v>2.2599999999999999E-2</v>
      </c>
      <c r="AU19" s="48">
        <f t="shared" si="3"/>
        <v>3.1099999999999999E-2</v>
      </c>
      <c r="AV19" s="48">
        <f t="shared" si="3"/>
        <v>2.64E-2</v>
      </c>
      <c r="AW19" s="48">
        <f t="shared" si="1"/>
        <v>1.55E-2</v>
      </c>
      <c r="AX19" s="48">
        <f t="shared" si="1"/>
        <v>5.79E-2</v>
      </c>
      <c r="AY19" s="48">
        <f t="shared" si="1"/>
        <v>3.6905555555555553E-2</v>
      </c>
    </row>
    <row r="20" spans="11:51">
      <c r="K20" s="35">
        <v>2008</v>
      </c>
      <c r="L20" s="39">
        <f t="shared" si="2"/>
        <v>7.3353674</v>
      </c>
      <c r="M20" s="39">
        <f t="shared" si="0"/>
        <v>1.8225072462226999</v>
      </c>
      <c r="N20" s="39">
        <f t="shared" si="0"/>
        <v>18.993184000000003</v>
      </c>
      <c r="O20" s="39">
        <f t="shared" si="0"/>
        <v>6.4845347000000002</v>
      </c>
      <c r="P20" s="39">
        <f t="shared" si="0"/>
        <v>5.2944094000000002</v>
      </c>
      <c r="Q20" s="39">
        <f t="shared" si="0"/>
        <v>0.5234811509313001</v>
      </c>
      <c r="R20" s="39">
        <f t="shared" si="0"/>
        <v>2.3516727076560997</v>
      </c>
      <c r="S20" s="39">
        <f t="shared" si="0"/>
        <v>5.9292129600000001</v>
      </c>
      <c r="T20" s="39">
        <f t="shared" si="0"/>
        <v>1.7494309515591</v>
      </c>
      <c r="U20" s="39">
        <f t="shared" si="0"/>
        <v>0.66328587880099998</v>
      </c>
      <c r="V20" s="39">
        <f t="shared" si="0"/>
        <v>38.214416</v>
      </c>
      <c r="W20" s="39">
        <f t="shared" si="0"/>
        <v>0.3600348821096</v>
      </c>
      <c r="X20" s="39">
        <f t="shared" si="0"/>
        <v>1.2923199400000001</v>
      </c>
      <c r="Y20" s="39">
        <f t="shared" si="0"/>
        <v>3.0378851999999998</v>
      </c>
      <c r="Z20" s="39">
        <f t="shared" si="0"/>
        <v>0.45335120344850005</v>
      </c>
      <c r="AA20" s="39">
        <f t="shared" si="0"/>
        <v>0.60348000000000002</v>
      </c>
      <c r="AB20" s="39">
        <f t="shared" si="0"/>
        <v>0.55570170007770003</v>
      </c>
      <c r="AC20" s="39">
        <f t="shared" si="0"/>
        <v>18.083880000000001</v>
      </c>
      <c r="AD20" s="39">
        <f t="shared" si="0"/>
        <v>6.319341962267</v>
      </c>
      <c r="AF20" s="35">
        <v>2008</v>
      </c>
      <c r="AG20" s="48">
        <f t="shared" si="3"/>
        <v>2.0199999999999999E-2</v>
      </c>
      <c r="AH20" s="48">
        <f t="shared" si="1"/>
        <v>0.10929999999999999</v>
      </c>
      <c r="AI20" s="48">
        <f t="shared" si="1"/>
        <v>1.1200000000000002E-2</v>
      </c>
      <c r="AJ20" s="48">
        <f t="shared" si="1"/>
        <v>3.61E-2</v>
      </c>
      <c r="AK20" s="48">
        <f t="shared" si="1"/>
        <v>2.1700000000000001E-2</v>
      </c>
      <c r="AL20" s="48">
        <f t="shared" si="1"/>
        <v>1.7100000000000001E-2</v>
      </c>
      <c r="AM20" s="48">
        <f t="shared" si="1"/>
        <v>4.87E-2</v>
      </c>
      <c r="AN20" s="48">
        <f t="shared" si="1"/>
        <v>9.6000000000000002E-2</v>
      </c>
      <c r="AO20" s="48">
        <f t="shared" si="1"/>
        <v>4.4699999999999997E-2</v>
      </c>
      <c r="AP20" s="48">
        <f t="shared" si="1"/>
        <v>4.8099999999999997E-2</v>
      </c>
      <c r="AQ20" s="48">
        <f t="shared" si="1"/>
        <v>3.4700000000000002E-2</v>
      </c>
      <c r="AR20" s="48">
        <f t="shared" si="1"/>
        <v>4.24E-2</v>
      </c>
      <c r="AS20" s="48">
        <f t="shared" si="1"/>
        <v>5.2699999999999997E-2</v>
      </c>
      <c r="AT20" s="48">
        <f t="shared" si="1"/>
        <v>2.52E-2</v>
      </c>
      <c r="AU20" s="48">
        <f t="shared" si="1"/>
        <v>2.4500000000000001E-2</v>
      </c>
      <c r="AV20" s="48">
        <f t="shared" si="1"/>
        <v>2.8199999999999999E-2</v>
      </c>
      <c r="AW20" s="48">
        <f t="shared" si="1"/>
        <v>1.83E-2</v>
      </c>
      <c r="AX20" s="48">
        <f t="shared" si="1"/>
        <v>5.7300000000000004E-2</v>
      </c>
      <c r="AY20" s="48">
        <f t="shared" si="1"/>
        <v>4.091111111111112E-2</v>
      </c>
    </row>
    <row r="21" spans="11:51">
      <c r="K21" s="35">
        <v>2009</v>
      </c>
      <c r="L21" s="39">
        <f t="shared" si="2"/>
        <v>8.2953519999999994</v>
      </c>
      <c r="M21" s="39">
        <f t="shared" si="0"/>
        <v>2.0808034188</v>
      </c>
      <c r="N21" s="39">
        <f t="shared" si="0"/>
        <v>19.837537999999999</v>
      </c>
      <c r="O21" s="39">
        <f t="shared" si="0"/>
        <v>7.6348908</v>
      </c>
      <c r="P21" s="39">
        <f t="shared" si="0"/>
        <v>5.2609950000000003</v>
      </c>
      <c r="Q21" s="39">
        <f t="shared" si="0"/>
        <v>0.53178508404479996</v>
      </c>
      <c r="R21" s="39">
        <f t="shared" si="0"/>
        <v>1.6738288135876001</v>
      </c>
      <c r="S21" s="39">
        <f t="shared" si="0"/>
        <v>5.2829134669999993</v>
      </c>
      <c r="T21" s="39">
        <f t="shared" si="0"/>
        <v>1.5357677765221001</v>
      </c>
      <c r="U21" s="39">
        <f t="shared" si="0"/>
        <v>0.74313884933819996</v>
      </c>
      <c r="V21" s="39">
        <f t="shared" si="0"/>
        <v>23.179179099999999</v>
      </c>
      <c r="W21" s="39">
        <f t="shared" si="0"/>
        <v>0.32684854332000002</v>
      </c>
      <c r="X21" s="39">
        <f t="shared" si="0"/>
        <v>1.5317856000000001</v>
      </c>
      <c r="Y21" s="39">
        <f t="shared" si="0"/>
        <v>4.7966730999999996</v>
      </c>
      <c r="Z21" s="39">
        <f t="shared" si="0"/>
        <v>0.64197505616140005</v>
      </c>
      <c r="AA21" s="39">
        <f t="shared" si="0"/>
        <v>0.60443999999999998</v>
      </c>
      <c r="AB21" s="39">
        <f t="shared" si="0"/>
        <v>0.49707630704890005</v>
      </c>
      <c r="AC21" s="39">
        <f t="shared" si="0"/>
        <v>17.788626000000004</v>
      </c>
      <c r="AD21" s="39">
        <f t="shared" si="0"/>
        <v>5.6802009397679463</v>
      </c>
      <c r="AF21" s="35">
        <v>2009</v>
      </c>
      <c r="AG21" s="48">
        <f t="shared" si="3"/>
        <v>2.4799999999999999E-2</v>
      </c>
      <c r="AH21" s="48">
        <f t="shared" si="1"/>
        <v>0.12</v>
      </c>
      <c r="AI21" s="48">
        <f t="shared" si="1"/>
        <v>1.1899999999999999E-2</v>
      </c>
      <c r="AJ21" s="48">
        <f t="shared" si="1"/>
        <v>4.4400000000000002E-2</v>
      </c>
      <c r="AK21" s="48">
        <f t="shared" si="1"/>
        <v>2.2499999999999999E-2</v>
      </c>
      <c r="AL21" s="48">
        <f t="shared" si="1"/>
        <v>1.7399999999999999E-2</v>
      </c>
      <c r="AM21" s="48">
        <f t="shared" si="1"/>
        <v>3.4599999999999999E-2</v>
      </c>
      <c r="AN21" s="48">
        <f t="shared" si="1"/>
        <v>8.4499999999999992E-2</v>
      </c>
      <c r="AO21" s="48">
        <f t="shared" si="1"/>
        <v>4.07E-2</v>
      </c>
      <c r="AP21" s="48">
        <f t="shared" si="1"/>
        <v>5.1299999999999998E-2</v>
      </c>
      <c r="AQ21" s="48">
        <f t="shared" si="1"/>
        <v>2.5899999999999999E-2</v>
      </c>
      <c r="AR21" s="48">
        <f t="shared" si="1"/>
        <v>3.9E-2</v>
      </c>
      <c r="AS21" s="48">
        <f t="shared" si="1"/>
        <v>5.7599999999999998E-2</v>
      </c>
      <c r="AT21" s="48">
        <f t="shared" si="1"/>
        <v>3.9699999999999999E-2</v>
      </c>
      <c r="AU21" s="48">
        <f t="shared" si="1"/>
        <v>4.0300000000000002E-2</v>
      </c>
      <c r="AV21" s="48">
        <f t="shared" si="1"/>
        <v>2.92E-2</v>
      </c>
      <c r="AW21" s="48">
        <f t="shared" si="1"/>
        <v>1.5700000000000002E-2</v>
      </c>
      <c r="AX21" s="48">
        <f t="shared" si="1"/>
        <v>5.4000000000000006E-2</v>
      </c>
      <c r="AY21" s="48">
        <f t="shared" si="1"/>
        <v>4.1861111111111106E-2</v>
      </c>
    </row>
    <row r="22" spans="11:51">
      <c r="K22" s="35">
        <v>2010</v>
      </c>
      <c r="L22" s="39">
        <f t="shared" si="2"/>
        <v>11.329365599999999</v>
      </c>
      <c r="M22" s="39">
        <f t="shared" si="0"/>
        <v>1.9492495332991999</v>
      </c>
      <c r="N22" s="39">
        <f t="shared" si="0"/>
        <v>54.779975999999998</v>
      </c>
      <c r="O22" s="39">
        <f t="shared" si="0"/>
        <v>8.570997199999999</v>
      </c>
      <c r="P22" s="39">
        <f t="shared" si="0"/>
        <v>5.9699743999999999</v>
      </c>
      <c r="Q22" s="39">
        <f t="shared" si="0"/>
        <v>0.8422711584353999</v>
      </c>
      <c r="R22" s="39">
        <f t="shared" si="0"/>
        <v>1.9153875546419996</v>
      </c>
      <c r="S22" s="39">
        <f t="shared" si="0"/>
        <v>6.4338714474999996</v>
      </c>
      <c r="T22" s="39">
        <f t="shared" si="0"/>
        <v>1.7031396247271999</v>
      </c>
      <c r="U22" s="39">
        <f t="shared" si="0"/>
        <v>0.58828871929740001</v>
      </c>
      <c r="V22" s="39">
        <f t="shared" si="0"/>
        <v>27.644718999999998</v>
      </c>
      <c r="W22" s="39">
        <f t="shared" si="0"/>
        <v>0.33828881851800002</v>
      </c>
      <c r="X22" s="39">
        <f t="shared" si="0"/>
        <v>1.9779364800000001</v>
      </c>
      <c r="Y22" s="39">
        <f t="shared" si="0"/>
        <v>6.6961367999999997</v>
      </c>
      <c r="Z22" s="39">
        <f t="shared" si="0"/>
        <v>0.66100742541900004</v>
      </c>
      <c r="AA22" s="39">
        <f t="shared" si="0"/>
        <v>0.68324377000000003</v>
      </c>
      <c r="AB22" s="39">
        <f t="shared" si="0"/>
        <v>0.67275419741599995</v>
      </c>
      <c r="AC22" s="39">
        <f t="shared" si="0"/>
        <v>11.223328499999999</v>
      </c>
      <c r="AD22" s="39">
        <f t="shared" si="0"/>
        <v>7.9988853460696783</v>
      </c>
      <c r="AF22" s="35">
        <v>2010</v>
      </c>
      <c r="AG22" s="48">
        <f t="shared" si="3"/>
        <v>2.6600000000000002E-2</v>
      </c>
      <c r="AH22" s="48">
        <f t="shared" si="1"/>
        <v>9.9199999999999997E-2</v>
      </c>
      <c r="AI22" s="48">
        <f t="shared" si="1"/>
        <v>2.4799999999999999E-2</v>
      </c>
      <c r="AJ22" s="48">
        <f t="shared" si="1"/>
        <v>3.9399999999999998E-2</v>
      </c>
      <c r="AK22" s="48">
        <f t="shared" si="1"/>
        <v>2.0799999999999999E-2</v>
      </c>
      <c r="AL22" s="48">
        <f t="shared" si="1"/>
        <v>2.2599999999999999E-2</v>
      </c>
      <c r="AM22" s="48">
        <f t="shared" si="1"/>
        <v>3.5499999999999997E-2</v>
      </c>
      <c r="AN22" s="48">
        <f t="shared" si="1"/>
        <v>9.2499999999999999E-2</v>
      </c>
      <c r="AO22" s="48">
        <f t="shared" si="1"/>
        <v>4.1200000000000001E-2</v>
      </c>
      <c r="AP22" s="48">
        <f t="shared" si="1"/>
        <v>3.7400000000000003E-2</v>
      </c>
      <c r="AQ22" s="48">
        <f t="shared" si="1"/>
        <v>2.63E-2</v>
      </c>
      <c r="AR22" s="48">
        <f t="shared" si="1"/>
        <v>3.8699999999999998E-2</v>
      </c>
      <c r="AS22" s="48">
        <f t="shared" si="1"/>
        <v>6.8400000000000002E-2</v>
      </c>
      <c r="AT22" s="48">
        <f t="shared" si="1"/>
        <v>4.5400000000000003E-2</v>
      </c>
      <c r="AU22" s="48">
        <f t="shared" si="1"/>
        <v>3.3000000000000002E-2</v>
      </c>
      <c r="AV22" s="48">
        <f t="shared" si="1"/>
        <v>3.1899999999999998E-2</v>
      </c>
      <c r="AW22" s="48">
        <f t="shared" si="1"/>
        <v>1.67E-2</v>
      </c>
      <c r="AX22" s="48">
        <f t="shared" si="1"/>
        <v>2.8500000000000001E-2</v>
      </c>
      <c r="AY22" s="48">
        <f t="shared" si="1"/>
        <v>4.0494444444444444E-2</v>
      </c>
    </row>
    <row r="23" spans="11:51">
      <c r="K23" s="35">
        <v>2011</v>
      </c>
      <c r="L23" s="39">
        <f t="shared" si="2"/>
        <v>13.48996</v>
      </c>
      <c r="M23" s="39">
        <f t="shared" si="0"/>
        <v>2.8971383594750999</v>
      </c>
      <c r="N23" s="39">
        <f t="shared" si="0"/>
        <v>37.911265</v>
      </c>
      <c r="O23" s="39">
        <f t="shared" si="0"/>
        <v>10.259028799999999</v>
      </c>
      <c r="P23" s="39">
        <f t="shared" si="0"/>
        <v>8.0835015000000006</v>
      </c>
      <c r="Q23" s="39">
        <f t="shared" si="0"/>
        <v>0.60013030952679991</v>
      </c>
      <c r="R23" s="39">
        <f t="shared" si="0"/>
        <v>1.7843725617722999</v>
      </c>
      <c r="S23" s="39">
        <f t="shared" si="0"/>
        <v>8.0386537296</v>
      </c>
      <c r="T23" s="39">
        <f t="shared" si="0"/>
        <v>1.8918917800438999</v>
      </c>
      <c r="U23" s="39">
        <f t="shared" si="0"/>
        <v>0.81257008832999988</v>
      </c>
      <c r="V23" s="39">
        <f t="shared" si="0"/>
        <v>31.387892000000001</v>
      </c>
      <c r="W23" s="39">
        <f t="shared" si="0"/>
        <v>0.34144669160000002</v>
      </c>
      <c r="X23" s="39">
        <f t="shared" si="0"/>
        <v>2.5127262774535</v>
      </c>
      <c r="Y23" s="39">
        <f t="shared" si="0"/>
        <v>7.4013043999999999</v>
      </c>
      <c r="Z23" s="39">
        <f t="shared" si="0"/>
        <v>0.94625799107969999</v>
      </c>
      <c r="AA23" s="39">
        <f t="shared" si="0"/>
        <v>0.71609999999999996</v>
      </c>
      <c r="AB23" s="39">
        <f t="shared" si="0"/>
        <v>0.70504785776879997</v>
      </c>
      <c r="AC23" s="39">
        <f t="shared" si="0"/>
        <v>20.444737199999999</v>
      </c>
      <c r="AD23" s="39">
        <f t="shared" si="0"/>
        <v>8.3457791414805609</v>
      </c>
      <c r="AF23" s="35">
        <v>2011</v>
      </c>
      <c r="AG23" s="48">
        <f t="shared" si="3"/>
        <v>2.53E-2</v>
      </c>
      <c r="AH23" s="48">
        <f t="shared" si="1"/>
        <v>0.12089999999999999</v>
      </c>
      <c r="AI23" s="48">
        <f t="shared" si="1"/>
        <v>1.4499999999999999E-2</v>
      </c>
      <c r="AJ23" s="48">
        <f t="shared" si="1"/>
        <v>4.0899999999999999E-2</v>
      </c>
      <c r="AK23" s="48">
        <f t="shared" si="1"/>
        <v>2.41E-2</v>
      </c>
      <c r="AL23" s="48">
        <f t="shared" si="1"/>
        <v>1.4199999999999999E-2</v>
      </c>
      <c r="AM23" s="48">
        <f t="shared" si="1"/>
        <v>3.0899999999999997E-2</v>
      </c>
      <c r="AN23" s="48">
        <f t="shared" si="1"/>
        <v>0.1014</v>
      </c>
      <c r="AO23" s="48">
        <f t="shared" si="1"/>
        <v>3.9699999999999999E-2</v>
      </c>
      <c r="AP23" s="48">
        <f t="shared" si="1"/>
        <v>4.6199999999999998E-2</v>
      </c>
      <c r="AQ23" s="48">
        <f t="shared" si="1"/>
        <v>2.6800000000000001E-2</v>
      </c>
      <c r="AR23" s="48">
        <f t="shared" si="1"/>
        <v>3.5000000000000003E-2</v>
      </c>
      <c r="AS23" s="48">
        <f t="shared" si="1"/>
        <v>7.3099999999999998E-2</v>
      </c>
      <c r="AT23" s="48">
        <f t="shared" si="1"/>
        <v>4.3099999999999999E-2</v>
      </c>
      <c r="AU23" s="48">
        <f t="shared" si="1"/>
        <v>3.7699999999999997E-2</v>
      </c>
      <c r="AV23" s="48">
        <f t="shared" si="1"/>
        <v>3.1E-2</v>
      </c>
      <c r="AW23" s="48">
        <f t="shared" si="1"/>
        <v>1.47E-2</v>
      </c>
      <c r="AX23" s="48">
        <f t="shared" si="1"/>
        <v>6.4600000000000005E-2</v>
      </c>
      <c r="AY23" s="48">
        <f t="shared" si="1"/>
        <v>4.3561111111111099E-2</v>
      </c>
    </row>
    <row r="24" spans="11:51">
      <c r="K24" s="35">
        <v>2012</v>
      </c>
      <c r="L24" s="39">
        <f t="shared" si="2"/>
        <v>12.3510375</v>
      </c>
      <c r="M24" s="39">
        <f t="shared" si="0"/>
        <v>2.9251276410600004</v>
      </c>
      <c r="N24" s="39">
        <f t="shared" si="0"/>
        <v>36.417768000000002</v>
      </c>
      <c r="O24" s="39">
        <f t="shared" si="0"/>
        <v>10.60928</v>
      </c>
      <c r="P24" s="39">
        <f t="shared" si="0"/>
        <v>10.424412</v>
      </c>
      <c r="Q24" s="39">
        <f t="shared" si="0"/>
        <v>0.65991842096539999</v>
      </c>
      <c r="R24" s="39">
        <f t="shared" si="0"/>
        <v>3.3883027622638999</v>
      </c>
      <c r="S24" s="39">
        <f t="shared" si="0"/>
        <v>9.2408695743999996</v>
      </c>
      <c r="T24" s="39">
        <f t="shared" si="0"/>
        <v>1.6628177992469999</v>
      </c>
      <c r="U24" s="39">
        <f t="shared" si="0"/>
        <v>0.84826484651700007</v>
      </c>
      <c r="V24" s="39">
        <f t="shared" si="0"/>
        <v>29.427679999999999</v>
      </c>
      <c r="W24" s="39">
        <f t="shared" si="0"/>
        <v>0.39041269513840005</v>
      </c>
      <c r="X24" s="39">
        <f t="shared" si="0"/>
        <v>2.9566523312420006</v>
      </c>
      <c r="Y24" s="39">
        <f t="shared" si="0"/>
        <v>8.4938804999999995</v>
      </c>
      <c r="Z24" s="39">
        <f t="shared" si="0"/>
        <v>1.1486014241058</v>
      </c>
      <c r="AA24" s="39">
        <f t="shared" si="0"/>
        <v>0.7882301599999999</v>
      </c>
      <c r="AB24" s="39">
        <f t="shared" si="0"/>
        <v>0.74334829630249988</v>
      </c>
      <c r="AC24" s="39">
        <f t="shared" si="0"/>
        <v>18.187342199999996</v>
      </c>
      <c r="AD24" s="39">
        <f t="shared" si="0"/>
        <v>8.3702192306245529</v>
      </c>
      <c r="AF24" s="35">
        <v>2012</v>
      </c>
      <c r="AG24" s="48">
        <f t="shared" si="3"/>
        <v>2.2499999999999999E-2</v>
      </c>
      <c r="AH24" s="48">
        <f t="shared" si="1"/>
        <v>0.10800000000000001</v>
      </c>
      <c r="AI24" s="48">
        <f t="shared" si="1"/>
        <v>1.4800000000000001E-2</v>
      </c>
      <c r="AJ24" s="48">
        <f t="shared" si="1"/>
        <v>0.04</v>
      </c>
      <c r="AK24" s="48">
        <f t="shared" si="1"/>
        <v>2.8199999999999999E-2</v>
      </c>
      <c r="AL24" s="48">
        <f t="shared" si="1"/>
        <v>1.4199999999999999E-2</v>
      </c>
      <c r="AM24" s="48">
        <f t="shared" si="1"/>
        <v>5.5899999999999998E-2</v>
      </c>
      <c r="AN24" s="48">
        <f t="shared" si="1"/>
        <v>0.1051</v>
      </c>
      <c r="AO24" s="48">
        <f t="shared" si="1"/>
        <v>3.3000000000000002E-2</v>
      </c>
      <c r="AP24" s="48">
        <f t="shared" si="1"/>
        <v>4.6100000000000002E-2</v>
      </c>
      <c r="AQ24" s="48">
        <f t="shared" si="1"/>
        <v>2.4799999999999999E-2</v>
      </c>
      <c r="AR24" s="48">
        <f t="shared" si="1"/>
        <v>3.7400000000000003E-2</v>
      </c>
      <c r="AS24" s="48">
        <f t="shared" si="1"/>
        <v>7.400000000000001E-2</v>
      </c>
      <c r="AT24" s="48">
        <f t="shared" si="1"/>
        <v>4.41E-2</v>
      </c>
      <c r="AU24" s="48">
        <f t="shared" si="1"/>
        <v>4.6699999999999998E-2</v>
      </c>
      <c r="AV24" s="48">
        <f t="shared" si="1"/>
        <v>3.3099999999999997E-2</v>
      </c>
      <c r="AW24" s="48">
        <f t="shared" si="1"/>
        <v>1.4499999999999999E-2</v>
      </c>
      <c r="AX24" s="48">
        <f t="shared" si="1"/>
        <v>4.7699999999999992E-2</v>
      </c>
      <c r="AY24" s="48">
        <f t="shared" si="1"/>
        <v>4.3894444444444451E-2</v>
      </c>
    </row>
    <row r="25" spans="11:51">
      <c r="K25" s="35">
        <v>2013</v>
      </c>
      <c r="L25" s="39">
        <f t="shared" si="2"/>
        <v>15.7934175</v>
      </c>
      <c r="M25" s="39">
        <f t="shared" si="0"/>
        <v>4.1482079305194004</v>
      </c>
      <c r="N25" s="39">
        <f t="shared" si="0"/>
        <v>37.972858000000002</v>
      </c>
      <c r="O25" s="39">
        <f t="shared" si="0"/>
        <v>10.141091400000001</v>
      </c>
      <c r="P25" s="39">
        <f t="shared" si="0"/>
        <v>11.976048</v>
      </c>
      <c r="Q25" s="39">
        <f t="shared" si="0"/>
        <v>0.79919978138140002</v>
      </c>
      <c r="R25" s="39">
        <f t="shared" si="0"/>
        <v>2.0200897110581999</v>
      </c>
      <c r="S25" s="39">
        <f t="shared" si="0"/>
        <v>11.586792466199999</v>
      </c>
      <c r="T25" s="39">
        <f t="shared" si="0"/>
        <v>1.6155322651199999</v>
      </c>
      <c r="U25" s="39">
        <f t="shared" si="0"/>
        <v>0.96086467985530011</v>
      </c>
      <c r="V25" s="39">
        <f t="shared" si="0"/>
        <v>39.626172000000011</v>
      </c>
      <c r="W25" s="39">
        <f t="shared" si="0"/>
        <v>0.41758982826239999</v>
      </c>
      <c r="X25" s="39">
        <f t="shared" si="0"/>
        <v>3.8172617259393999</v>
      </c>
      <c r="Y25" s="39">
        <f t="shared" si="0"/>
        <v>9.4943272000000007</v>
      </c>
      <c r="Z25" s="39">
        <f t="shared" si="0"/>
        <v>1.0920146751253998</v>
      </c>
      <c r="AA25" s="39">
        <f t="shared" si="0"/>
        <v>0.73052700000000004</v>
      </c>
      <c r="AB25" s="39">
        <f t="shared" si="0"/>
        <v>0.8111903902491</v>
      </c>
      <c r="AC25" s="39">
        <f t="shared" si="0"/>
        <v>20.534936099999999</v>
      </c>
      <c r="AD25" s="39">
        <f t="shared" si="0"/>
        <v>9.6410067029839244</v>
      </c>
      <c r="AF25" s="35">
        <v>2013</v>
      </c>
      <c r="AG25" s="48">
        <f t="shared" si="3"/>
        <v>2.8500000000000001E-2</v>
      </c>
      <c r="AH25" s="48">
        <f t="shared" si="1"/>
        <v>0.1353</v>
      </c>
      <c r="AI25" s="48">
        <f t="shared" si="1"/>
        <v>1.54E-2</v>
      </c>
      <c r="AJ25" s="48">
        <f t="shared" si="1"/>
        <v>3.6600000000000001E-2</v>
      </c>
      <c r="AK25" s="48">
        <f t="shared" si="1"/>
        <v>3.15E-2</v>
      </c>
      <c r="AL25" s="48">
        <f t="shared" si="1"/>
        <v>1.61E-2</v>
      </c>
      <c r="AM25" s="48">
        <f t="shared" si="1"/>
        <v>3.2599999999999997E-2</v>
      </c>
      <c r="AN25" s="48">
        <f t="shared" si="1"/>
        <v>0.12179999999999999</v>
      </c>
      <c r="AO25" s="48">
        <f t="shared" si="1"/>
        <v>0.03</v>
      </c>
      <c r="AP25" s="48">
        <f t="shared" si="1"/>
        <v>5.2300000000000006E-2</v>
      </c>
      <c r="AQ25" s="48">
        <f t="shared" si="1"/>
        <v>3.1400000000000004E-2</v>
      </c>
      <c r="AR25" s="48">
        <f t="shared" si="1"/>
        <v>3.8399999999999997E-2</v>
      </c>
      <c r="AS25" s="48">
        <f t="shared" si="1"/>
        <v>8.5099999999999995E-2</v>
      </c>
      <c r="AT25" s="48">
        <f t="shared" si="1"/>
        <v>4.7199999999999999E-2</v>
      </c>
      <c r="AU25" s="48">
        <f t="shared" si="1"/>
        <v>3.7699999999999997E-2</v>
      </c>
      <c r="AV25" s="48">
        <f t="shared" si="1"/>
        <v>0.03</v>
      </c>
      <c r="AW25" s="48">
        <f t="shared" si="1"/>
        <v>1.41E-2</v>
      </c>
      <c r="AX25" s="48">
        <f t="shared" si="1"/>
        <v>5.5300000000000002E-2</v>
      </c>
      <c r="AY25" s="48">
        <f t="shared" si="1"/>
        <v>4.6627777777777775E-2</v>
      </c>
    </row>
    <row r="26" spans="11:51">
      <c r="K26" s="35">
        <v>2014</v>
      </c>
      <c r="L26" s="39">
        <f t="shared" si="2"/>
        <v>22.089574200000001</v>
      </c>
      <c r="M26" s="39">
        <f t="shared" si="0"/>
        <v>5.4806750216757001</v>
      </c>
      <c r="N26" s="39">
        <f t="shared" si="0"/>
        <v>40.848144999999995</v>
      </c>
      <c r="O26" s="39">
        <f t="shared" si="0"/>
        <v>9.8836005999999994</v>
      </c>
      <c r="P26" s="39">
        <f t="shared" si="0"/>
        <v>11.35248</v>
      </c>
      <c r="Q26" s="39">
        <f t="shared" si="0"/>
        <v>0.8628831205880001</v>
      </c>
      <c r="R26" s="39">
        <f t="shared" si="0"/>
        <v>1.7547147689507001</v>
      </c>
      <c r="S26" s="39">
        <f t="shared" si="0"/>
        <v>11.814726</v>
      </c>
      <c r="T26" s="39">
        <f t="shared" si="0"/>
        <v>1.7264293693248001</v>
      </c>
      <c r="U26" s="39">
        <f t="shared" si="0"/>
        <v>1.0058717595921001</v>
      </c>
      <c r="V26" s="39">
        <f t="shared" si="0"/>
        <v>37.647219999999997</v>
      </c>
      <c r="W26" s="39">
        <f t="shared" si="0"/>
        <v>0.47632495894239996</v>
      </c>
      <c r="X26" s="39">
        <f t="shared" si="0"/>
        <v>3.3580223012957</v>
      </c>
      <c r="Y26" s="39">
        <f t="shared" si="0"/>
        <v>9.7294163999999999</v>
      </c>
      <c r="Z26" s="39">
        <f t="shared" si="0"/>
        <v>1.1271625900979998</v>
      </c>
      <c r="AA26" s="39">
        <f t="shared" si="0"/>
        <v>0.69400134000000002</v>
      </c>
      <c r="AB26" s="39">
        <f t="shared" si="0"/>
        <v>0.79557715886749991</v>
      </c>
      <c r="AC26" s="39">
        <f t="shared" si="0"/>
        <v>20.534936099999999</v>
      </c>
      <c r="AD26" s="39">
        <f t="shared" si="0"/>
        <v>10.065653371629715</v>
      </c>
      <c r="AF26" s="35">
        <v>2014</v>
      </c>
      <c r="AG26" s="48">
        <f t="shared" si="3"/>
        <v>4.1700000000000001E-2</v>
      </c>
      <c r="AH26" s="48">
        <f t="shared" si="1"/>
        <v>0.1661</v>
      </c>
      <c r="AI26" s="48">
        <f t="shared" si="1"/>
        <v>1.6899999999999998E-2</v>
      </c>
      <c r="AJ26" s="48">
        <f t="shared" si="1"/>
        <v>3.8199999999999998E-2</v>
      </c>
      <c r="AK26" s="48">
        <f t="shared" si="1"/>
        <v>0.03</v>
      </c>
      <c r="AL26" s="48">
        <f t="shared" si="1"/>
        <v>1.72E-2</v>
      </c>
      <c r="AM26" s="48">
        <f t="shared" si="1"/>
        <v>2.69E-2</v>
      </c>
      <c r="AN26" s="48">
        <f t="shared" si="1"/>
        <v>0.11550000000000001</v>
      </c>
      <c r="AO26" s="48">
        <f t="shared" si="1"/>
        <v>2.9399999999999999E-2</v>
      </c>
      <c r="AP26" s="48">
        <f t="shared" si="1"/>
        <v>5.1900000000000002E-2</v>
      </c>
      <c r="AQ26" s="48">
        <f t="shared" si="1"/>
        <v>2.8999999999999998E-2</v>
      </c>
      <c r="AR26" s="48">
        <f t="shared" si="1"/>
        <v>4.0399999999999998E-2</v>
      </c>
      <c r="AS26" s="48">
        <f t="shared" si="1"/>
        <v>6.83E-2</v>
      </c>
      <c r="AT26" s="48">
        <f t="shared" si="1"/>
        <v>4.8399999999999999E-2</v>
      </c>
      <c r="AU26" s="48">
        <f t="shared" si="1"/>
        <v>3.6499999999999998E-2</v>
      </c>
      <c r="AV26" s="48">
        <f t="shared" si="1"/>
        <v>2.7699999999999999E-2</v>
      </c>
      <c r="AW26" s="48">
        <f t="shared" si="1"/>
        <v>1.3899999999999999E-2</v>
      </c>
      <c r="AX26" s="48">
        <f t="shared" si="1"/>
        <v>6.1399999999999996E-2</v>
      </c>
      <c r="AY26" s="48">
        <f t="shared" si="1"/>
        <v>4.774444444444445E-2</v>
      </c>
    </row>
    <row r="27" spans="11:51">
      <c r="K27" s="35">
        <v>2015</v>
      </c>
      <c r="L27" s="39">
        <f t="shared" si="2"/>
        <v>15.9788306</v>
      </c>
      <c r="M27" s="39">
        <f t="shared" si="0"/>
        <v>4.5371816208125004</v>
      </c>
      <c r="N27" s="39">
        <f t="shared" si="0"/>
        <v>34.961984000000001</v>
      </c>
      <c r="O27" s="39">
        <f t="shared" si="0"/>
        <v>10.330148400000001</v>
      </c>
      <c r="P27" s="39">
        <f t="shared" si="0"/>
        <v>8.7623999999999995</v>
      </c>
      <c r="Q27" s="39">
        <f t="shared" si="0"/>
        <v>0.98529038045619999</v>
      </c>
      <c r="R27" s="39">
        <f t="shared" si="0"/>
        <v>1.9136835683852</v>
      </c>
      <c r="S27" s="39">
        <f t="shared" si="0"/>
        <v>9.6670805000000009</v>
      </c>
      <c r="T27" s="39">
        <f t="shared" si="0"/>
        <v>1.3907125329148</v>
      </c>
      <c r="U27" s="39">
        <f t="shared" si="0"/>
        <v>0.96795384286260011</v>
      </c>
      <c r="V27" s="39">
        <f t="shared" si="0"/>
        <v>37.745069999999998</v>
      </c>
      <c r="W27" s="39">
        <f t="shared" si="0"/>
        <v>0.57243455463369997</v>
      </c>
      <c r="X27" s="39">
        <f t="shared" si="0"/>
        <v>3.2582681091875001</v>
      </c>
      <c r="Y27" s="39">
        <f t="shared" si="0"/>
        <v>9.2097057000000007</v>
      </c>
      <c r="Z27" s="39">
        <f t="shared" si="0"/>
        <v>1.1162702711028001</v>
      </c>
      <c r="AA27" s="39">
        <f t="shared" si="0"/>
        <v>0.67727523999999995</v>
      </c>
      <c r="AB27" s="39">
        <f t="shared" si="0"/>
        <v>0.65734518009870002</v>
      </c>
      <c r="AC27" s="39">
        <f t="shared" si="0"/>
        <v>20.534936099999999</v>
      </c>
      <c r="AD27" s="39">
        <f t="shared" si="0"/>
        <v>9.0703650333585575</v>
      </c>
      <c r="AF27" s="35">
        <v>2015</v>
      </c>
      <c r="AG27" s="48">
        <f t="shared" si="3"/>
        <v>2.7400000000000001E-2</v>
      </c>
      <c r="AH27" s="48">
        <f t="shared" si="1"/>
        <v>0.13750000000000001</v>
      </c>
      <c r="AI27" s="48">
        <f t="shared" si="1"/>
        <v>1.9699999999999999E-2</v>
      </c>
      <c r="AJ27" s="48">
        <f t="shared" si="1"/>
        <v>4.2900000000000001E-2</v>
      </c>
      <c r="AK27" s="48">
        <f t="shared" si="1"/>
        <v>0.03</v>
      </c>
      <c r="AL27" s="48">
        <f t="shared" si="1"/>
        <v>1.8200000000000001E-2</v>
      </c>
      <c r="AM27" s="48">
        <f t="shared" si="1"/>
        <v>2.81E-2</v>
      </c>
      <c r="AN27" s="48">
        <f t="shared" si="1"/>
        <v>9.6500000000000002E-2</v>
      </c>
      <c r="AO27" s="48">
        <f t="shared" si="1"/>
        <v>2.18E-2</v>
      </c>
      <c r="AP27" s="48">
        <f t="shared" si="1"/>
        <v>4.7400000000000005E-2</v>
      </c>
      <c r="AQ27" s="48">
        <f t="shared" si="1"/>
        <v>3.3000000000000002E-2</v>
      </c>
      <c r="AR27" s="48">
        <f t="shared" si="1"/>
        <v>4.5100000000000001E-2</v>
      </c>
      <c r="AS27" s="48">
        <f t="shared" si="1"/>
        <v>6.25E-2</v>
      </c>
      <c r="AT27" s="48">
        <f t="shared" si="1"/>
        <v>4.87E-2</v>
      </c>
      <c r="AU27" s="48">
        <f t="shared" si="1"/>
        <v>4.1200000000000001E-2</v>
      </c>
      <c r="AV27" s="48">
        <f t="shared" si="1"/>
        <v>2.6200000000000001E-2</v>
      </c>
      <c r="AW27" s="48">
        <f t="shared" si="1"/>
        <v>1.23E-2</v>
      </c>
      <c r="AX27" s="48">
        <f t="shared" si="1"/>
        <v>6.1399999999999996E-2</v>
      </c>
      <c r="AY27" s="48">
        <f t="shared" si="1"/>
        <v>4.4438888888888889E-2</v>
      </c>
    </row>
    <row r="28" spans="11:51">
      <c r="K28" s="35" t="s">
        <v>56</v>
      </c>
      <c r="L28" s="39">
        <f>+L13/1000000000</f>
        <v>11.80744161</v>
      </c>
      <c r="M28" s="39">
        <f t="shared" ref="M28:AD28" si="4">+M13/1000000000</f>
        <v>2.8570068401455107</v>
      </c>
      <c r="N28" s="39">
        <f t="shared" si="4"/>
        <v>31.111477399999998</v>
      </c>
      <c r="O28" s="39">
        <f t="shared" si="4"/>
        <v>8.3666216299999991</v>
      </c>
      <c r="P28" s="39">
        <f t="shared" si="4"/>
        <v>7.3436127100000004</v>
      </c>
      <c r="Q28" s="39">
        <f t="shared" si="4"/>
        <v>0.63480104966761997</v>
      </c>
      <c r="R28" s="39">
        <f t="shared" si="4"/>
        <v>1.9615993035492199</v>
      </c>
      <c r="S28" s="39">
        <f t="shared" si="4"/>
        <v>7.2291853631</v>
      </c>
      <c r="T28" s="39">
        <f t="shared" si="4"/>
        <v>1.65067203581172</v>
      </c>
      <c r="U28" s="39">
        <f t="shared" si="4"/>
        <v>0.74568750263321004</v>
      </c>
      <c r="V28" s="39">
        <f t="shared" si="4"/>
        <v>32.052768729999997</v>
      </c>
      <c r="W28" s="39">
        <f t="shared" si="4"/>
        <v>0.39735233000918002</v>
      </c>
      <c r="X28" s="39">
        <f t="shared" si="4"/>
        <v>2.1936558589735897</v>
      </c>
      <c r="Y28" s="39">
        <f t="shared" si="4"/>
        <v>6.2994443677077196</v>
      </c>
      <c r="Z28" s="39">
        <f t="shared" si="4"/>
        <v>0.79872132686659991</v>
      </c>
      <c r="AA28" s="39">
        <f t="shared" si="4"/>
        <v>0.65233705600000003</v>
      </c>
      <c r="AB28" s="39">
        <f t="shared" si="4"/>
        <v>0.60769753209767985</v>
      </c>
      <c r="AC28" s="39" t="e">
        <f t="shared" si="4"/>
        <v>#VALUE!</v>
      </c>
      <c r="AD28" s="39" t="e">
        <f t="shared" si="4"/>
        <v>#VALUE!</v>
      </c>
      <c r="AF28" s="44" t="s">
        <v>56</v>
      </c>
      <c r="AG28" s="48">
        <f t="shared" si="3"/>
        <v>2.6110000000000008E-2</v>
      </c>
      <c r="AH28" s="48">
        <f t="shared" si="1"/>
        <v>0.12175000000000001</v>
      </c>
      <c r="AI28" s="48">
        <f t="shared" si="1"/>
        <v>1.5260000000000003E-2</v>
      </c>
      <c r="AJ28" s="48">
        <f t="shared" si="1"/>
        <v>3.7789999999999997E-2</v>
      </c>
      <c r="AK28" s="48">
        <f t="shared" si="1"/>
        <v>2.4230000000000002E-2</v>
      </c>
      <c r="AL28" s="48">
        <f t="shared" si="1"/>
        <v>1.5870000000000002E-2</v>
      </c>
      <c r="AM28" s="48">
        <f t="shared" si="1"/>
        <v>3.6260000000000001E-2</v>
      </c>
      <c r="AN28" s="48">
        <f t="shared" si="1"/>
        <v>9.0049999999999991E-2</v>
      </c>
      <c r="AO28" s="48">
        <f t="shared" si="1"/>
        <v>3.8120000000000001E-2</v>
      </c>
      <c r="AP28" s="48">
        <f t="shared" si="1"/>
        <v>4.5520000000000005E-2</v>
      </c>
      <c r="AQ28" s="48">
        <f t="shared" si="1"/>
        <v>2.8719999999999999E-2</v>
      </c>
      <c r="AR28" s="48">
        <f t="shared" si="1"/>
        <v>4.2179999999999988E-2</v>
      </c>
      <c r="AS28" s="48">
        <f t="shared" si="1"/>
        <v>6.0359999999999997E-2</v>
      </c>
      <c r="AT28" s="48">
        <f t="shared" si="1"/>
        <v>3.8499999999999993E-2</v>
      </c>
      <c r="AU28" s="48">
        <f t="shared" si="1"/>
        <v>3.6360000000000003E-2</v>
      </c>
      <c r="AV28" s="48">
        <f t="shared" si="1"/>
        <v>2.904E-2</v>
      </c>
      <c r="AW28" s="48">
        <f t="shared" si="1"/>
        <v>1.4980000000000002E-2</v>
      </c>
      <c r="AX28" s="48">
        <f t="shared" si="1"/>
        <v>5.5500000000000001E-2</v>
      </c>
      <c r="AY28" s="48">
        <f t="shared" si="1"/>
        <v>4.2033333333333332E-2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AD39"/>
  <sheetViews>
    <sheetView zoomScale="70" zoomScaleNormal="70" zoomScalePageLayoutView="70" workbookViewId="0">
      <selection activeCell="J20" sqref="J20"/>
    </sheetView>
  </sheetViews>
  <sheetFormatPr baseColWidth="10" defaultColWidth="8.83203125" defaultRowHeight="12" x14ac:dyDescent="0"/>
  <sheetData>
    <row r="1" spans="9:23">
      <c r="I1" s="43"/>
      <c r="J1" s="43"/>
      <c r="K1" s="43"/>
      <c r="L1" s="43"/>
      <c r="M1" s="43"/>
      <c r="N1" s="43"/>
      <c r="O1" s="43"/>
      <c r="P1" s="43"/>
      <c r="Q1" s="43"/>
      <c r="R1" s="43"/>
    </row>
    <row r="2" spans="9:23">
      <c r="I2" s="50" t="s">
        <v>24</v>
      </c>
      <c r="J2" s="50"/>
      <c r="K2" s="50"/>
      <c r="L2" s="50"/>
      <c r="M2" s="50"/>
      <c r="N2" s="50" t="s">
        <v>65</v>
      </c>
      <c r="O2" s="50" t="s">
        <v>66</v>
      </c>
      <c r="P2" s="50" t="s">
        <v>67</v>
      </c>
      <c r="Q2" s="50" t="s">
        <v>68</v>
      </c>
      <c r="R2" s="50" t="s">
        <v>69</v>
      </c>
    </row>
    <row r="3" spans="9:23">
      <c r="I3" s="52" t="s">
        <v>3</v>
      </c>
      <c r="J3" s="52" t="s">
        <v>4</v>
      </c>
      <c r="K3" s="52" t="s">
        <v>5</v>
      </c>
      <c r="L3" s="52" t="s">
        <v>6</v>
      </c>
      <c r="M3" s="52" t="s">
        <v>70</v>
      </c>
      <c r="N3" s="53"/>
      <c r="O3" s="53"/>
      <c r="P3" s="53"/>
      <c r="Q3" s="53"/>
      <c r="R3" s="53"/>
    </row>
    <row r="4" spans="9:23">
      <c r="I4" s="37">
        <v>0.31</v>
      </c>
      <c r="J4" s="37">
        <v>0.67</v>
      </c>
      <c r="K4" s="37">
        <v>0.5</v>
      </c>
      <c r="L4" s="37">
        <v>0.75</v>
      </c>
      <c r="M4" s="37">
        <v>0.55000000000000004</v>
      </c>
      <c r="N4" s="37">
        <v>0.49245370372222208</v>
      </c>
      <c r="O4" s="37">
        <v>0.42814814816666674</v>
      </c>
      <c r="P4" s="37">
        <v>0.41944444444444451</v>
      </c>
      <c r="Q4" s="37">
        <v>0.57551587300000007</v>
      </c>
      <c r="R4" s="37">
        <v>0.54173835122222214</v>
      </c>
    </row>
    <row r="6" spans="9:23">
      <c r="J6" s="49" t="s">
        <v>24</v>
      </c>
      <c r="K6" s="49" t="s">
        <v>28</v>
      </c>
      <c r="L6" s="49" t="s">
        <v>50</v>
      </c>
      <c r="M6" s="49" t="s">
        <v>72</v>
      </c>
      <c r="N6" s="49" t="s">
        <v>71</v>
      </c>
      <c r="O6" s="49" t="s">
        <v>15</v>
      </c>
      <c r="P6" s="49" t="s">
        <v>38</v>
      </c>
    </row>
    <row r="7" spans="9:23">
      <c r="I7" s="52" t="s">
        <v>3</v>
      </c>
      <c r="J7" s="37">
        <v>0.31</v>
      </c>
      <c r="K7" s="37">
        <v>0.86</v>
      </c>
      <c r="L7" s="37">
        <v>0.66666666699999999</v>
      </c>
      <c r="M7" s="37">
        <v>0.49245370372222208</v>
      </c>
      <c r="N7" s="37">
        <f>+J7-M7</f>
        <v>-0.18245370372222208</v>
      </c>
      <c r="O7" s="37">
        <v>0.5</v>
      </c>
      <c r="P7" s="37">
        <v>0.75</v>
      </c>
    </row>
    <row r="8" spans="9:23">
      <c r="I8" s="52" t="s">
        <v>4</v>
      </c>
      <c r="J8" s="37">
        <v>0.67</v>
      </c>
      <c r="K8" s="37">
        <v>0.2</v>
      </c>
      <c r="L8" s="37">
        <v>0.5</v>
      </c>
      <c r="M8" s="37">
        <v>0.42814814816666674</v>
      </c>
      <c r="N8" s="37">
        <f>+J8-M8</f>
        <v>0.2418518518333333</v>
      </c>
      <c r="O8" s="37">
        <v>0.4</v>
      </c>
      <c r="P8" s="37">
        <v>0.6</v>
      </c>
    </row>
    <row r="9" spans="9:23">
      <c r="I9" s="52" t="s">
        <v>5</v>
      </c>
      <c r="J9" s="37">
        <v>0.5</v>
      </c>
      <c r="K9" s="37">
        <v>0.4</v>
      </c>
      <c r="L9" s="37">
        <v>0.4</v>
      </c>
      <c r="M9" s="37">
        <v>0.41944444444444451</v>
      </c>
      <c r="N9" s="37">
        <f>+J9-M9</f>
        <v>8.0555555555555491E-2</v>
      </c>
      <c r="O9" s="37">
        <v>0.25</v>
      </c>
      <c r="P9" s="37">
        <v>0.6</v>
      </c>
    </row>
    <row r="10" spans="9:23">
      <c r="I10" s="52" t="s">
        <v>6</v>
      </c>
      <c r="J10" s="37">
        <v>0.75</v>
      </c>
      <c r="K10" s="37">
        <v>0.71</v>
      </c>
      <c r="L10" s="37">
        <v>0.875</v>
      </c>
      <c r="M10" s="37">
        <v>0.57551587300000007</v>
      </c>
      <c r="N10" s="37">
        <f>+J10-M10</f>
        <v>0.17448412699999993</v>
      </c>
      <c r="O10" s="37">
        <v>0.71</v>
      </c>
      <c r="P10" s="37">
        <v>0.88</v>
      </c>
    </row>
    <row r="11" spans="9:23">
      <c r="I11" s="52"/>
      <c r="J11" s="37"/>
      <c r="M11" s="37"/>
      <c r="N11" s="37"/>
      <c r="W11" s="37"/>
    </row>
    <row r="34" spans="23:30">
      <c r="X34" s="49" t="s">
        <v>24</v>
      </c>
      <c r="Y34" s="49" t="s">
        <v>72</v>
      </c>
      <c r="Z34" t="s">
        <v>83</v>
      </c>
      <c r="AB34" s="49" t="s">
        <v>73</v>
      </c>
      <c r="AC34" s="49" t="s">
        <v>96</v>
      </c>
      <c r="AD34" s="49" t="s">
        <v>97</v>
      </c>
    </row>
    <row r="35" spans="23:30">
      <c r="W35" s="52" t="s">
        <v>3</v>
      </c>
      <c r="X35" s="37">
        <v>0.31</v>
      </c>
      <c r="Y35" s="37">
        <v>0.49245370372222208</v>
      </c>
      <c r="AB35" s="37">
        <f>+X35-Y35</f>
        <v>-0.18245370372222208</v>
      </c>
      <c r="AC35" s="37">
        <f>+O7-Y35</f>
        <v>7.5462962777779197E-3</v>
      </c>
      <c r="AD35" s="37">
        <f>+P7-Y35</f>
        <v>0.25754629627777792</v>
      </c>
    </row>
    <row r="36" spans="23:30">
      <c r="W36" s="52" t="s">
        <v>4</v>
      </c>
      <c r="X36" s="37">
        <v>0.67</v>
      </c>
      <c r="Y36" s="37">
        <v>0.42814814816666674</v>
      </c>
      <c r="AB36" s="37">
        <f>+X36-Y36</f>
        <v>0.2418518518333333</v>
      </c>
      <c r="AC36" s="37">
        <f t="shared" ref="AC36:AC38" si="0">+O8-Y36</f>
        <v>-2.814814816666672E-2</v>
      </c>
      <c r="AD36" s="37">
        <f t="shared" ref="AD36:AD38" si="1">+P8-Y36</f>
        <v>0.17185185183333324</v>
      </c>
    </row>
    <row r="37" spans="23:30">
      <c r="W37" s="52" t="s">
        <v>5</v>
      </c>
      <c r="X37" s="37">
        <v>0.5</v>
      </c>
      <c r="Y37" s="37">
        <v>0.41944444444444451</v>
      </c>
      <c r="AB37" s="37">
        <f>+X37-Y37</f>
        <v>8.0555555555555491E-2</v>
      </c>
      <c r="AC37" s="37">
        <f t="shared" si="0"/>
        <v>-0.16944444444444451</v>
      </c>
      <c r="AD37" s="37">
        <f t="shared" si="1"/>
        <v>0.18055555555555547</v>
      </c>
    </row>
    <row r="38" spans="23:30">
      <c r="W38" s="52" t="s">
        <v>6</v>
      </c>
      <c r="X38" s="37">
        <v>0.75</v>
      </c>
      <c r="Y38" s="37">
        <v>0.57551587300000007</v>
      </c>
      <c r="AB38" s="37">
        <f>+X38-Y38</f>
        <v>0.17448412699999993</v>
      </c>
      <c r="AC38" s="37">
        <f t="shared" si="0"/>
        <v>0.1344841269999999</v>
      </c>
      <c r="AD38" s="37">
        <f t="shared" si="1"/>
        <v>0.30448412699999994</v>
      </c>
    </row>
    <row r="39" spans="23:30">
      <c r="W39" s="52"/>
      <c r="X39" s="37"/>
      <c r="AA39" s="37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1:AJ39"/>
  <sheetViews>
    <sheetView zoomScale="70" zoomScaleNormal="70" zoomScalePageLayoutView="70" workbookViewId="0">
      <selection activeCell="M28" sqref="M28"/>
    </sheetView>
  </sheetViews>
  <sheetFormatPr baseColWidth="10" defaultColWidth="8.83203125" defaultRowHeight="12" x14ac:dyDescent="0"/>
  <sheetData>
    <row r="1" spans="13:36">
      <c r="M1" s="60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2"/>
    </row>
    <row r="2" spans="13:36">
      <c r="M2" s="63" t="s">
        <v>24</v>
      </c>
      <c r="N2" s="64"/>
      <c r="O2" s="64"/>
      <c r="P2" s="64"/>
      <c r="Q2" s="65" t="s">
        <v>28</v>
      </c>
      <c r="R2" s="65"/>
      <c r="S2" s="65"/>
      <c r="T2" s="65"/>
      <c r="U2" s="65" t="s">
        <v>50</v>
      </c>
      <c r="V2" s="65"/>
      <c r="W2" s="65"/>
      <c r="X2" s="65"/>
      <c r="Y2" s="65" t="s">
        <v>69</v>
      </c>
      <c r="Z2" s="65" t="s">
        <v>74</v>
      </c>
      <c r="AA2" s="65" t="s">
        <v>76</v>
      </c>
      <c r="AB2" s="65" t="s">
        <v>78</v>
      </c>
      <c r="AC2" s="65" t="s">
        <v>15</v>
      </c>
      <c r="AD2" s="65"/>
      <c r="AE2" s="65"/>
      <c r="AF2" s="65"/>
      <c r="AG2" s="65" t="s">
        <v>38</v>
      </c>
      <c r="AH2" s="65"/>
      <c r="AI2" s="65"/>
      <c r="AJ2" s="66"/>
    </row>
    <row r="3" spans="13:36" ht="36">
      <c r="M3" s="67" t="s">
        <v>58</v>
      </c>
      <c r="N3" s="55" t="s">
        <v>75</v>
      </c>
      <c r="O3" s="55" t="s">
        <v>77</v>
      </c>
      <c r="P3" s="55" t="s">
        <v>79</v>
      </c>
      <c r="Q3" s="55" t="s">
        <v>58</v>
      </c>
      <c r="R3" s="55" t="s">
        <v>75</v>
      </c>
      <c r="S3" s="55" t="s">
        <v>77</v>
      </c>
      <c r="T3" s="55" t="s">
        <v>79</v>
      </c>
      <c r="U3" s="55" t="s">
        <v>58</v>
      </c>
      <c r="V3" s="55" t="s">
        <v>75</v>
      </c>
      <c r="W3" s="55" t="s">
        <v>77</v>
      </c>
      <c r="X3" s="55" t="s">
        <v>79</v>
      </c>
      <c r="Y3" s="56"/>
      <c r="Z3" s="56"/>
      <c r="AA3" s="56"/>
      <c r="AB3" s="56"/>
      <c r="AC3" s="55" t="s">
        <v>58</v>
      </c>
      <c r="AD3" s="55" t="s">
        <v>75</v>
      </c>
      <c r="AE3" s="55" t="s">
        <v>77</v>
      </c>
      <c r="AF3" s="55" t="s">
        <v>79</v>
      </c>
      <c r="AG3" s="55" t="s">
        <v>58</v>
      </c>
      <c r="AH3" s="55" t="s">
        <v>75</v>
      </c>
      <c r="AI3" s="55" t="s">
        <v>77</v>
      </c>
      <c r="AJ3" s="68" t="s">
        <v>79</v>
      </c>
    </row>
    <row r="4" spans="13:36">
      <c r="M4" s="57">
        <v>0.55000000000000004</v>
      </c>
      <c r="N4" s="58">
        <v>1.2587999999999999</v>
      </c>
      <c r="O4" s="58">
        <v>4.29</v>
      </c>
      <c r="P4" s="58">
        <v>5.0324128249999998</v>
      </c>
      <c r="Q4" s="58">
        <v>0.71</v>
      </c>
      <c r="R4" s="58">
        <v>0.70730000000000004</v>
      </c>
      <c r="S4" s="58">
        <v>1.82</v>
      </c>
      <c r="T4" s="58">
        <v>5.0770333259999996</v>
      </c>
      <c r="U4" s="58">
        <v>0.70967741900000003</v>
      </c>
      <c r="V4" s="58">
        <v>1.2982</v>
      </c>
      <c r="W4" s="58">
        <v>1.23</v>
      </c>
      <c r="X4" s="58">
        <v>5.6939561059999999</v>
      </c>
      <c r="Y4" s="58">
        <v>0.54173835122222214</v>
      </c>
      <c r="Z4" s="58">
        <v>-0.37182222222222222</v>
      </c>
      <c r="AA4" s="58">
        <v>4.443888888888889</v>
      </c>
      <c r="AB4" s="58">
        <v>3.0385335564999991</v>
      </c>
      <c r="AC4" s="58">
        <v>0.55000000000000004</v>
      </c>
      <c r="AD4" s="58">
        <v>-0.58689999999999998</v>
      </c>
      <c r="AE4" s="58">
        <v>2.74</v>
      </c>
      <c r="AF4" s="58">
        <v>2.4380000540000002</v>
      </c>
      <c r="AG4" s="58">
        <v>0.81</v>
      </c>
      <c r="AH4" s="58">
        <v>-0.74209999999999998</v>
      </c>
      <c r="AI4" s="58">
        <v>3.3</v>
      </c>
      <c r="AJ4" s="59">
        <v>3.174230562</v>
      </c>
    </row>
    <row r="6" spans="13:36">
      <c r="N6" s="49" t="s">
        <v>24</v>
      </c>
      <c r="O6" s="49" t="s">
        <v>28</v>
      </c>
      <c r="P6" s="49" t="s">
        <v>50</v>
      </c>
      <c r="Q6" s="49" t="s">
        <v>72</v>
      </c>
      <c r="R6" s="49" t="s">
        <v>82</v>
      </c>
    </row>
    <row r="7" spans="13:36">
      <c r="M7" s="52" t="s">
        <v>8</v>
      </c>
      <c r="N7" s="37">
        <f>+N4*2+5</f>
        <v>7.5175999999999998</v>
      </c>
      <c r="O7" s="37">
        <f>+R4*2+5</f>
        <v>6.4146000000000001</v>
      </c>
      <c r="P7" s="37">
        <f>+V4*2+5</f>
        <v>7.5964</v>
      </c>
      <c r="Q7" s="37">
        <f>+Z4*2+5</f>
        <v>4.2563555555555554</v>
      </c>
      <c r="R7" s="37">
        <f>+AVERAGE(O7:P7)</f>
        <v>7.0054999999999996</v>
      </c>
    </row>
    <row r="8" spans="13:36">
      <c r="M8" s="52" t="s">
        <v>70</v>
      </c>
      <c r="N8" s="37">
        <f>+M4*11</f>
        <v>6.0500000000000007</v>
      </c>
      <c r="O8" s="37">
        <f>+Q4*11</f>
        <v>7.81</v>
      </c>
      <c r="P8" s="37">
        <f>+U4*11</f>
        <v>7.8064516090000007</v>
      </c>
      <c r="Q8" s="37">
        <v>5</v>
      </c>
      <c r="R8" s="37">
        <f t="shared" ref="R8" si="0">+AVERAGE(O8:P8)</f>
        <v>7.8082258045000001</v>
      </c>
    </row>
    <row r="9" spans="13:36">
      <c r="M9" s="52" t="s">
        <v>13</v>
      </c>
      <c r="N9" s="37">
        <f>+O4*2</f>
        <v>8.58</v>
      </c>
      <c r="O9" s="37">
        <f>+S4*2</f>
        <v>3.64</v>
      </c>
      <c r="P9" s="37">
        <f>+W4*2</f>
        <v>2.46</v>
      </c>
      <c r="Q9" s="37">
        <f>+AA4*2</f>
        <v>8.887777777777778</v>
      </c>
      <c r="R9" s="37">
        <f>+AVERAGE(O9:P9)</f>
        <v>3.05</v>
      </c>
      <c r="V9" t="s">
        <v>13</v>
      </c>
      <c r="W9">
        <v>8.58</v>
      </c>
      <c r="X9">
        <v>3.64</v>
      </c>
      <c r="Y9">
        <v>2.46</v>
      </c>
      <c r="Z9">
        <v>8.887777777777778</v>
      </c>
      <c r="AA9">
        <v>3.05</v>
      </c>
    </row>
    <row r="10" spans="13:36">
      <c r="M10" s="52" t="s">
        <v>23</v>
      </c>
      <c r="N10" s="37">
        <f>+P4*1.5</f>
        <v>7.5486192374999996</v>
      </c>
      <c r="O10" s="37">
        <f>+T4*1.5</f>
        <v>7.6155499889999998</v>
      </c>
      <c r="P10" s="37">
        <f>+X4*1.5</f>
        <v>8.540934158999999</v>
      </c>
      <c r="Q10" s="37">
        <f>+AB4*1.5</f>
        <v>4.5578003347499987</v>
      </c>
      <c r="R10" s="37">
        <f>+AVERAGE(O10:P10)</f>
        <v>8.0782420739999985</v>
      </c>
      <c r="V10" t="s">
        <v>23</v>
      </c>
      <c r="W10">
        <v>7.5486192374999996</v>
      </c>
      <c r="X10">
        <v>7.6155499889999998</v>
      </c>
      <c r="Y10">
        <v>8.540934158999999</v>
      </c>
      <c r="Z10">
        <v>4.5578003347499987</v>
      </c>
      <c r="AA10">
        <v>8.0782420739999985</v>
      </c>
    </row>
    <row r="11" spans="13:36">
      <c r="R11" s="37"/>
      <c r="AA11" s="37"/>
    </row>
    <row r="13" spans="13:36">
      <c r="N13" s="49" t="str">
        <f t="shared" ref="M13:P15" si="1">N6</f>
        <v>CHL</v>
      </c>
      <c r="O13" s="49" t="str">
        <f t="shared" si="1"/>
        <v>CRI</v>
      </c>
      <c r="P13" s="49" t="str">
        <f t="shared" si="1"/>
        <v>URY</v>
      </c>
      <c r="Q13" t="s">
        <v>15</v>
      </c>
      <c r="R13" s="49" t="str">
        <f>Q6</f>
        <v>LA mean</v>
      </c>
      <c r="S13" s="49" t="str">
        <f>R6</f>
        <v>LA achievers</v>
      </c>
      <c r="T13" t="s">
        <v>38</v>
      </c>
    </row>
    <row r="14" spans="13:36">
      <c r="M14" s="52" t="str">
        <f t="shared" si="1"/>
        <v>CoC</v>
      </c>
      <c r="N14" s="37">
        <v>7.5175999999999998</v>
      </c>
      <c r="O14" s="37">
        <v>6.4146000000000001</v>
      </c>
      <c r="P14" s="37">
        <v>7.5964</v>
      </c>
      <c r="Q14">
        <f>+AD4*2+5</f>
        <v>3.8262</v>
      </c>
      <c r="R14" s="37">
        <v>4.2563555555555554</v>
      </c>
      <c r="S14" s="37">
        <f>+AVERAGE(N14:P14)</f>
        <v>7.1762000000000006</v>
      </c>
      <c r="T14">
        <f>+AH4*2+5</f>
        <v>3.5158</v>
      </c>
    </row>
    <row r="15" spans="13:36">
      <c r="M15" s="52" t="str">
        <f t="shared" si="1"/>
        <v>PFR</v>
      </c>
      <c r="N15" s="37">
        <v>6.0500000000000007</v>
      </c>
      <c r="O15" s="37">
        <v>7.81</v>
      </c>
      <c r="P15" s="37">
        <v>7.8064516090000007</v>
      </c>
      <c r="Q15">
        <f>+AC4*11</f>
        <v>6.0500000000000007</v>
      </c>
      <c r="R15" s="37">
        <v>5</v>
      </c>
      <c r="S15" s="37">
        <f>+AVERAGE(N15:P15)</f>
        <v>7.2221505363333334</v>
      </c>
      <c r="T15">
        <f>+AG4*11</f>
        <v>8.91</v>
      </c>
    </row>
    <row r="16" spans="13:36">
      <c r="M16" s="52" t="str">
        <f>M9</f>
        <v>PI-%</v>
      </c>
      <c r="N16" s="37">
        <v>8.58</v>
      </c>
      <c r="O16" s="37">
        <v>3.64</v>
      </c>
      <c r="P16" s="37">
        <v>2.46</v>
      </c>
      <c r="Q16">
        <f>+AE4*2</f>
        <v>5.48</v>
      </c>
      <c r="R16" s="37">
        <v>8.887777777777778</v>
      </c>
      <c r="S16" s="37">
        <f>+AVERAGE(N16:P16)</f>
        <v>4.8933333333333335</v>
      </c>
      <c r="T16">
        <f>+AI4*2</f>
        <v>6.6</v>
      </c>
    </row>
    <row r="17" spans="13:20">
      <c r="M17" s="52" t="str">
        <f>M10</f>
        <v>JI</v>
      </c>
      <c r="N17" s="37">
        <v>7.5486192374999996</v>
      </c>
      <c r="O17" s="37">
        <v>7.6155499889999998</v>
      </c>
      <c r="P17" s="37">
        <v>8.540934158999999</v>
      </c>
      <c r="Q17">
        <f>+AF4*1.5</f>
        <v>3.6570000810000005</v>
      </c>
      <c r="R17" s="37">
        <v>4.5578003347499987</v>
      </c>
      <c r="S17" s="37">
        <f>+AVERAGE(N17:P17)</f>
        <v>7.9017011285000001</v>
      </c>
      <c r="T17">
        <f>+AJ4*2</f>
        <v>6.348461124</v>
      </c>
    </row>
    <row r="34" spans="30:31">
      <c r="AD34" s="49"/>
    </row>
    <row r="35" spans="30:31">
      <c r="AD35" s="37"/>
    </row>
    <row r="36" spans="30:31">
      <c r="AD36" s="37"/>
    </row>
    <row r="37" spans="30:31">
      <c r="AD37" s="37"/>
    </row>
    <row r="38" spans="30:31">
      <c r="AD38" s="37"/>
    </row>
    <row r="39" spans="30:31">
      <c r="AE39" s="37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1:AR39"/>
  <sheetViews>
    <sheetView tabSelected="1" topLeftCell="M11" zoomScale="70" zoomScaleNormal="70" zoomScalePageLayoutView="70" workbookViewId="0">
      <selection activeCell="AK42" sqref="AK42"/>
    </sheetView>
  </sheetViews>
  <sheetFormatPr baseColWidth="10" defaultColWidth="8.83203125" defaultRowHeight="12" x14ac:dyDescent="0"/>
  <sheetData>
    <row r="1" spans="13:44">
      <c r="M1" s="60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2"/>
    </row>
    <row r="2" spans="13:44">
      <c r="M2" s="63" t="s">
        <v>24</v>
      </c>
      <c r="N2" s="64"/>
      <c r="O2" s="64"/>
      <c r="P2" s="64"/>
      <c r="Q2" s="65" t="s">
        <v>28</v>
      </c>
      <c r="R2" s="65"/>
      <c r="S2" s="65"/>
      <c r="T2" s="65"/>
      <c r="U2" s="65" t="s">
        <v>50</v>
      </c>
      <c r="V2" s="65"/>
      <c r="W2" s="65"/>
      <c r="X2" s="65"/>
      <c r="Y2" s="65" t="s">
        <v>69</v>
      </c>
      <c r="Z2" s="65" t="s">
        <v>74</v>
      </c>
      <c r="AA2" s="65" t="s">
        <v>76</v>
      </c>
      <c r="AB2" s="65" t="s">
        <v>78</v>
      </c>
      <c r="AC2" s="65" t="s">
        <v>15</v>
      </c>
      <c r="AD2" s="65"/>
      <c r="AE2" s="65"/>
      <c r="AF2" s="65"/>
      <c r="AG2" s="65" t="s">
        <v>38</v>
      </c>
      <c r="AH2" s="65"/>
      <c r="AI2" s="65"/>
      <c r="AJ2" s="66"/>
    </row>
    <row r="3" spans="13:44" ht="36">
      <c r="M3" s="67" t="s">
        <v>58</v>
      </c>
      <c r="N3" s="55" t="s">
        <v>75</v>
      </c>
      <c r="O3" s="55" t="s">
        <v>77</v>
      </c>
      <c r="P3" s="55" t="s">
        <v>79</v>
      </c>
      <c r="Q3" s="55" t="s">
        <v>58</v>
      </c>
      <c r="R3" s="55" t="s">
        <v>75</v>
      </c>
      <c r="S3" s="55" t="s">
        <v>77</v>
      </c>
      <c r="T3" s="55" t="s">
        <v>79</v>
      </c>
      <c r="U3" s="55" t="s">
        <v>58</v>
      </c>
      <c r="V3" s="55" t="s">
        <v>75</v>
      </c>
      <c r="W3" s="55" t="s">
        <v>77</v>
      </c>
      <c r="X3" s="55" t="s">
        <v>79</v>
      </c>
      <c r="Y3" s="56"/>
      <c r="Z3" s="56"/>
      <c r="AA3" s="56"/>
      <c r="AB3" s="56"/>
      <c r="AC3" s="55" t="s">
        <v>58</v>
      </c>
      <c r="AD3" s="55" t="s">
        <v>75</v>
      </c>
      <c r="AE3" s="55" t="s">
        <v>77</v>
      </c>
      <c r="AF3" s="55" t="s">
        <v>79</v>
      </c>
      <c r="AG3" s="55" t="s">
        <v>58</v>
      </c>
      <c r="AH3" s="55" t="s">
        <v>75</v>
      </c>
      <c r="AI3" s="55" t="s">
        <v>77</v>
      </c>
      <c r="AJ3" s="68" t="s">
        <v>79</v>
      </c>
    </row>
    <row r="4" spans="13:44">
      <c r="M4" s="57">
        <v>0.55000000000000004</v>
      </c>
      <c r="N4" s="58">
        <v>1.2587999999999999</v>
      </c>
      <c r="O4" s="58">
        <v>4.29</v>
      </c>
      <c r="P4" s="58">
        <v>5.0324128249999998</v>
      </c>
      <c r="Q4" s="58">
        <v>0.71</v>
      </c>
      <c r="R4" s="58">
        <v>0.70730000000000004</v>
      </c>
      <c r="S4" s="58">
        <v>1.82</v>
      </c>
      <c r="T4" s="58">
        <v>5.0770333259999996</v>
      </c>
      <c r="U4" s="58">
        <v>0.70967741900000003</v>
      </c>
      <c r="V4" s="58">
        <v>1.2982</v>
      </c>
      <c r="W4" s="58">
        <v>1.23</v>
      </c>
      <c r="X4" s="58">
        <v>5.6939561059999999</v>
      </c>
      <c r="Y4" s="58">
        <v>0.54173835122222214</v>
      </c>
      <c r="Z4" s="58">
        <v>-0.37182222222222222</v>
      </c>
      <c r="AA4" s="58">
        <v>4.443888888888889</v>
      </c>
      <c r="AB4" s="58">
        <v>3.0385335564999991</v>
      </c>
      <c r="AC4" s="58">
        <v>0.55000000000000004</v>
      </c>
      <c r="AD4" s="58">
        <v>-0.58689999999999998</v>
      </c>
      <c r="AE4" s="58">
        <v>2.74</v>
      </c>
      <c r="AF4" s="58">
        <v>2.4380000540000002</v>
      </c>
      <c r="AG4" s="58">
        <v>0.81</v>
      </c>
      <c r="AH4" s="58">
        <v>-0.74209999999999998</v>
      </c>
      <c r="AI4" s="58">
        <v>3.3</v>
      </c>
      <c r="AJ4" s="59">
        <v>3.174230562</v>
      </c>
    </row>
    <row r="6" spans="13:44">
      <c r="N6" s="49" t="s">
        <v>24</v>
      </c>
      <c r="O6" s="49" t="s">
        <v>28</v>
      </c>
      <c r="P6" s="49" t="s">
        <v>50</v>
      </c>
      <c r="Q6" s="49" t="s">
        <v>72</v>
      </c>
      <c r="R6" s="49" t="s">
        <v>82</v>
      </c>
      <c r="W6" t="s">
        <v>24</v>
      </c>
      <c r="X6" t="s">
        <v>28</v>
      </c>
      <c r="Y6" t="s">
        <v>50</v>
      </c>
      <c r="Z6" t="s">
        <v>72</v>
      </c>
      <c r="AA6" t="s">
        <v>82</v>
      </c>
    </row>
    <row r="7" spans="13:44">
      <c r="M7" s="52" t="s">
        <v>8</v>
      </c>
      <c r="N7" s="37">
        <v>7.5175999999999998</v>
      </c>
      <c r="O7" s="37">
        <v>6.4146000000000001</v>
      </c>
      <c r="P7" s="37">
        <v>7.5964</v>
      </c>
      <c r="Q7" s="37">
        <v>4.2563555555555554</v>
      </c>
      <c r="R7" s="37">
        <v>7.0054999999999996</v>
      </c>
      <c r="V7" t="s">
        <v>8</v>
      </c>
      <c r="W7">
        <v>7.5175999999999998</v>
      </c>
      <c r="X7">
        <v>6.4146000000000001</v>
      </c>
      <c r="Y7">
        <v>7.5964</v>
      </c>
      <c r="Z7">
        <v>4.2563555555555554</v>
      </c>
      <c r="AA7">
        <v>7.0054999999999996</v>
      </c>
    </row>
    <row r="8" spans="13:44">
      <c r="M8" s="52" t="s">
        <v>70</v>
      </c>
      <c r="N8" s="37">
        <v>6.0500000000000007</v>
      </c>
      <c r="O8" s="37">
        <v>7.81</v>
      </c>
      <c r="P8" s="37">
        <v>7.8064516090000007</v>
      </c>
      <c r="Q8" s="37">
        <v>5</v>
      </c>
      <c r="R8" s="37">
        <v>7.8082258045000001</v>
      </c>
      <c r="V8" t="s">
        <v>70</v>
      </c>
      <c r="W8">
        <v>6.0500000000000007</v>
      </c>
      <c r="X8">
        <v>7.81</v>
      </c>
      <c r="Y8">
        <v>7.8064516090000007</v>
      </c>
      <c r="Z8">
        <v>5</v>
      </c>
      <c r="AA8">
        <v>7.8082258045000001</v>
      </c>
    </row>
    <row r="9" spans="13:44">
      <c r="M9" s="52" t="s">
        <v>23</v>
      </c>
      <c r="N9" s="37">
        <v>7.5486192374999996</v>
      </c>
      <c r="O9" s="37">
        <v>7.6155499889999998</v>
      </c>
      <c r="P9" s="37">
        <v>8.540934158999999</v>
      </c>
      <c r="Q9" s="37">
        <v>4.5578003347499987</v>
      </c>
      <c r="R9" s="37">
        <v>8.0782420739999985</v>
      </c>
      <c r="V9" t="s">
        <v>23</v>
      </c>
      <c r="W9">
        <v>7.5486192374999996</v>
      </c>
      <c r="X9">
        <v>7.6155499889999998</v>
      </c>
      <c r="Y9">
        <v>8.540934158999999</v>
      </c>
      <c r="Z9">
        <v>4.5578003347499987</v>
      </c>
      <c r="AA9">
        <v>8.0782420739999985</v>
      </c>
    </row>
    <row r="10" spans="13:44">
      <c r="M10" s="52" t="s">
        <v>13</v>
      </c>
      <c r="N10" s="37">
        <v>8.58</v>
      </c>
      <c r="O10" s="37">
        <v>3.64</v>
      </c>
      <c r="P10" s="37">
        <v>2.46</v>
      </c>
      <c r="Q10" s="37">
        <v>8.887777777777778</v>
      </c>
      <c r="R10" s="37">
        <v>3.05</v>
      </c>
      <c r="V10" t="s">
        <v>13</v>
      </c>
      <c r="W10">
        <v>8.58</v>
      </c>
      <c r="X10">
        <v>3.64</v>
      </c>
      <c r="Y10">
        <v>2.46</v>
      </c>
      <c r="Z10">
        <v>8.887777777777778</v>
      </c>
      <c r="AA10">
        <v>3.05</v>
      </c>
    </row>
    <row r="11" spans="13:44">
      <c r="R11" s="37"/>
      <c r="AN11" t="s">
        <v>15</v>
      </c>
      <c r="AO11" t="s">
        <v>24</v>
      </c>
      <c r="AP11" t="s">
        <v>28</v>
      </c>
      <c r="AQ11" t="s">
        <v>50</v>
      </c>
      <c r="AR11" t="s">
        <v>72</v>
      </c>
    </row>
    <row r="12" spans="13:44">
      <c r="AL12" s="50"/>
      <c r="AM12" s="41" t="s">
        <v>3</v>
      </c>
      <c r="AN12" s="37">
        <v>0.5</v>
      </c>
      <c r="AO12" s="37">
        <v>0.31</v>
      </c>
      <c r="AP12" s="37">
        <v>0.86</v>
      </c>
      <c r="AQ12" s="37">
        <v>0.66666666699999999</v>
      </c>
      <c r="AR12" s="46">
        <v>0.49245370372222208</v>
      </c>
    </row>
    <row r="13" spans="13:44">
      <c r="N13" s="49" t="s">
        <v>24</v>
      </c>
      <c r="O13" s="49" t="s">
        <v>28</v>
      </c>
      <c r="P13" s="49" t="s">
        <v>50</v>
      </c>
      <c r="Q13" t="s">
        <v>15</v>
      </c>
      <c r="R13" s="49" t="s">
        <v>72</v>
      </c>
      <c r="S13" s="49" t="s">
        <v>82</v>
      </c>
      <c r="T13" t="s">
        <v>38</v>
      </c>
      <c r="W13" t="s">
        <v>24</v>
      </c>
      <c r="X13" t="s">
        <v>28</v>
      </c>
      <c r="Y13" t="s">
        <v>50</v>
      </c>
      <c r="Z13" t="s">
        <v>15</v>
      </c>
      <c r="AA13" t="s">
        <v>72</v>
      </c>
      <c r="AB13" t="s">
        <v>82</v>
      </c>
      <c r="AC13" t="s">
        <v>38</v>
      </c>
      <c r="AL13" s="64"/>
      <c r="AM13" s="41" t="s">
        <v>4</v>
      </c>
      <c r="AN13" s="37">
        <v>0.4</v>
      </c>
      <c r="AO13" s="37">
        <v>0.67</v>
      </c>
      <c r="AP13" s="37">
        <v>0.2</v>
      </c>
      <c r="AQ13" s="37">
        <v>0.5</v>
      </c>
      <c r="AR13" s="46">
        <v>0.42814814816666674</v>
      </c>
    </row>
    <row r="14" spans="13:44">
      <c r="M14" s="52" t="s">
        <v>8</v>
      </c>
      <c r="N14" s="37">
        <v>7.5175999999999998</v>
      </c>
      <c r="O14" s="37">
        <v>6.4146000000000001</v>
      </c>
      <c r="P14" s="37">
        <v>7.5964</v>
      </c>
      <c r="Q14">
        <v>3.8262</v>
      </c>
      <c r="R14" s="37">
        <v>4.2563555555555554</v>
      </c>
      <c r="S14" s="37">
        <v>7.1762000000000006</v>
      </c>
      <c r="T14">
        <v>3.5158</v>
      </c>
      <c r="V14" t="s">
        <v>8</v>
      </c>
      <c r="W14">
        <v>7.5175999999999998</v>
      </c>
      <c r="X14">
        <v>6.4146000000000001</v>
      </c>
      <c r="Y14">
        <v>7.5964</v>
      </c>
      <c r="Z14">
        <v>3.8262</v>
      </c>
      <c r="AA14">
        <v>4.2563555555555554</v>
      </c>
      <c r="AB14">
        <v>7.1762000000000006</v>
      </c>
      <c r="AC14">
        <v>3.5158</v>
      </c>
      <c r="AL14" s="64"/>
      <c r="AM14" s="41" t="s">
        <v>5</v>
      </c>
      <c r="AN14" s="37">
        <v>0.25</v>
      </c>
      <c r="AO14" s="37">
        <v>0.5</v>
      </c>
      <c r="AP14" s="37">
        <v>0.4</v>
      </c>
      <c r="AQ14" s="37">
        <v>0.4</v>
      </c>
      <c r="AR14" s="46">
        <v>0.41944444444444451</v>
      </c>
    </row>
    <row r="15" spans="13:44">
      <c r="M15" s="52" t="s">
        <v>70</v>
      </c>
      <c r="N15" s="37">
        <v>6.0500000000000007</v>
      </c>
      <c r="O15" s="37">
        <v>7.81</v>
      </c>
      <c r="P15" s="37">
        <v>7.8064516090000007</v>
      </c>
      <c r="Q15">
        <v>6.0500000000000007</v>
      </c>
      <c r="R15" s="37">
        <v>5</v>
      </c>
      <c r="S15" s="37">
        <v>7.2221505363333334</v>
      </c>
      <c r="T15">
        <v>8.91</v>
      </c>
      <c r="V15" t="s">
        <v>70</v>
      </c>
      <c r="W15">
        <v>6.0500000000000007</v>
      </c>
      <c r="X15">
        <v>7.81</v>
      </c>
      <c r="Y15">
        <v>7.8064516090000007</v>
      </c>
      <c r="Z15">
        <v>6.0500000000000007</v>
      </c>
      <c r="AA15">
        <v>5</v>
      </c>
      <c r="AB15">
        <v>7.2221505363333334</v>
      </c>
      <c r="AC15">
        <v>8.91</v>
      </c>
      <c r="AL15" s="64"/>
      <c r="AM15" s="41" t="s">
        <v>6</v>
      </c>
      <c r="AN15" s="37">
        <v>0.71</v>
      </c>
      <c r="AO15" s="37">
        <v>0.75</v>
      </c>
      <c r="AP15" s="37">
        <v>0.71</v>
      </c>
      <c r="AQ15" s="37">
        <v>0.875</v>
      </c>
      <c r="AR15" s="46">
        <v>0.57551587300000007</v>
      </c>
    </row>
    <row r="16" spans="13:44">
      <c r="M16" s="52" t="s">
        <v>23</v>
      </c>
      <c r="N16" s="37">
        <v>7.5486192374999996</v>
      </c>
      <c r="O16" s="37">
        <v>7.6155499889999998</v>
      </c>
      <c r="P16" s="37">
        <v>8.540934158999999</v>
      </c>
      <c r="Q16">
        <v>3.6570000810000005</v>
      </c>
      <c r="R16" s="37">
        <v>4.5578003347499987</v>
      </c>
      <c r="S16" s="37">
        <v>7.9017011285000001</v>
      </c>
      <c r="T16">
        <v>6.348461124</v>
      </c>
      <c r="V16" t="s">
        <v>23</v>
      </c>
      <c r="W16">
        <v>7.5486192374999996</v>
      </c>
      <c r="X16">
        <v>7.6155499889999998</v>
      </c>
      <c r="Y16">
        <v>8.540934158999999</v>
      </c>
      <c r="Z16">
        <v>3.6570000810000005</v>
      </c>
      <c r="AA16">
        <v>4.5578003347499987</v>
      </c>
      <c r="AB16">
        <v>7.9017011285000001</v>
      </c>
      <c r="AC16">
        <v>6.348461124</v>
      </c>
    </row>
    <row r="17" spans="13:29">
      <c r="M17" s="52" t="s">
        <v>13</v>
      </c>
      <c r="N17" s="37">
        <v>8.58</v>
      </c>
      <c r="O17" s="37">
        <v>3.64</v>
      </c>
      <c r="P17" s="37">
        <v>2.46</v>
      </c>
      <c r="Q17">
        <v>5.48</v>
      </c>
      <c r="R17" s="37">
        <v>8.887777777777778</v>
      </c>
      <c r="S17" s="37">
        <v>4.8933333333333335</v>
      </c>
      <c r="T17">
        <v>6.6</v>
      </c>
      <c r="V17" t="s">
        <v>13</v>
      </c>
      <c r="W17">
        <v>8.58</v>
      </c>
      <c r="X17">
        <v>3.64</v>
      </c>
      <c r="Y17">
        <v>2.46</v>
      </c>
      <c r="Z17">
        <v>5.48</v>
      </c>
      <c r="AA17">
        <v>8.887777777777778</v>
      </c>
      <c r="AB17">
        <v>4.8933333333333335</v>
      </c>
      <c r="AC17">
        <v>6.6</v>
      </c>
    </row>
    <row r="34" spans="30:31">
      <c r="AD34" s="49"/>
    </row>
    <row r="35" spans="30:31">
      <c r="AD35" s="37"/>
    </row>
    <row r="36" spans="30:31">
      <c r="AD36" s="37"/>
    </row>
    <row r="37" spans="30:31">
      <c r="AD37" s="37"/>
    </row>
    <row r="38" spans="30:31">
      <c r="AD38" s="37"/>
    </row>
    <row r="39" spans="30:31">
      <c r="AE39" s="37"/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Z45"/>
  <sheetViews>
    <sheetView topLeftCell="A22" zoomScale="70" zoomScaleNormal="70" zoomScalePageLayoutView="70" workbookViewId="0">
      <selection activeCell="X41" sqref="X41"/>
    </sheetView>
  </sheetViews>
  <sheetFormatPr baseColWidth="10" defaultColWidth="8.83203125" defaultRowHeight="13" x14ac:dyDescent="0"/>
  <cols>
    <col min="1" max="1" width="8.83203125" style="70"/>
    <col min="2" max="2" width="24.6640625" style="70" customWidth="1"/>
    <col min="3" max="10" width="7.6640625" style="70" customWidth="1"/>
    <col min="11" max="18" width="7.6640625" style="70" hidden="1" customWidth="1"/>
    <col min="19" max="16384" width="8.83203125" style="70"/>
  </cols>
  <sheetData>
    <row r="3" spans="2:26" ht="30" customHeight="1">
      <c r="B3" s="69"/>
      <c r="C3" s="172" t="s">
        <v>86</v>
      </c>
      <c r="D3" s="173"/>
      <c r="E3" s="173"/>
      <c r="F3" s="173"/>
      <c r="G3" s="173"/>
      <c r="H3" s="173"/>
      <c r="I3" s="173"/>
      <c r="J3" s="174"/>
      <c r="K3" s="173" t="s">
        <v>87</v>
      </c>
      <c r="L3" s="173"/>
      <c r="M3" s="173"/>
      <c r="N3" s="173"/>
      <c r="O3" s="173"/>
      <c r="P3" s="173"/>
      <c r="Q3" s="173"/>
      <c r="R3" s="174"/>
      <c r="S3" s="172" t="s">
        <v>87</v>
      </c>
      <c r="T3" s="173"/>
      <c r="U3" s="173"/>
      <c r="V3" s="173"/>
      <c r="W3" s="173"/>
      <c r="X3" s="173"/>
      <c r="Y3" s="173"/>
      <c r="Z3" s="174"/>
    </row>
    <row r="4" spans="2:26" s="71" customFormat="1" ht="39" customHeight="1">
      <c r="B4" s="113" t="s">
        <v>85</v>
      </c>
      <c r="C4" s="114" t="s">
        <v>3</v>
      </c>
      <c r="D4" s="114" t="s">
        <v>4</v>
      </c>
      <c r="E4" s="114" t="s">
        <v>5</v>
      </c>
      <c r="F4" s="114" t="s">
        <v>6</v>
      </c>
      <c r="G4" s="114" t="s">
        <v>70</v>
      </c>
      <c r="H4" s="114" t="s">
        <v>8</v>
      </c>
      <c r="I4" s="114" t="s">
        <v>23</v>
      </c>
      <c r="J4" s="114" t="s">
        <v>13</v>
      </c>
      <c r="K4" s="115" t="s">
        <v>3</v>
      </c>
      <c r="L4" s="116" t="s">
        <v>4</v>
      </c>
      <c r="M4" s="116" t="s">
        <v>5</v>
      </c>
      <c r="N4" s="116" t="s">
        <v>6</v>
      </c>
      <c r="O4" s="116" t="s">
        <v>70</v>
      </c>
      <c r="P4" s="117" t="s">
        <v>8</v>
      </c>
      <c r="Q4" s="117" t="s">
        <v>23</v>
      </c>
      <c r="R4" s="118" t="s">
        <v>13</v>
      </c>
      <c r="S4" s="115" t="s">
        <v>3</v>
      </c>
      <c r="T4" s="116" t="s">
        <v>4</v>
      </c>
      <c r="U4" s="116" t="s">
        <v>5</v>
      </c>
      <c r="V4" s="116" t="s">
        <v>6</v>
      </c>
      <c r="W4" s="116" t="s">
        <v>70</v>
      </c>
      <c r="X4" s="117" t="s">
        <v>8</v>
      </c>
      <c r="Y4" s="117" t="s">
        <v>23</v>
      </c>
      <c r="Z4" s="118" t="s">
        <v>13</v>
      </c>
    </row>
    <row r="5" spans="2:26" ht="25" customHeight="1">
      <c r="B5" s="72" t="s">
        <v>16</v>
      </c>
      <c r="C5" s="73">
        <v>0.5</v>
      </c>
      <c r="D5" s="73">
        <v>0.4</v>
      </c>
      <c r="E5" s="73">
        <v>0.25</v>
      </c>
      <c r="F5" s="73">
        <v>0.71</v>
      </c>
      <c r="G5" s="73">
        <v>0.55000000000000004</v>
      </c>
      <c r="H5" s="74">
        <v>-0.58689999999999998</v>
      </c>
      <c r="I5" s="75">
        <v>2.4380000540000002</v>
      </c>
      <c r="J5" s="75">
        <v>2.74</v>
      </c>
      <c r="K5" s="76">
        <v>10</v>
      </c>
      <c r="L5" s="77">
        <v>12</v>
      </c>
      <c r="M5" s="77">
        <v>16</v>
      </c>
      <c r="N5" s="77">
        <v>9</v>
      </c>
      <c r="O5" s="77">
        <v>10</v>
      </c>
      <c r="P5" s="77">
        <v>9</v>
      </c>
      <c r="Q5" s="77">
        <v>14</v>
      </c>
      <c r="R5" s="78">
        <v>13</v>
      </c>
      <c r="S5" s="76" t="str">
        <f>+K5&amp;"/18"</f>
        <v>10/18</v>
      </c>
      <c r="T5" s="77" t="str">
        <f t="shared" ref="T5:Z5" si="0">+L5&amp;"/18"</f>
        <v>12/18</v>
      </c>
      <c r="U5" s="77" t="str">
        <f t="shared" si="0"/>
        <v>16/18</v>
      </c>
      <c r="V5" s="77" t="str">
        <f t="shared" si="0"/>
        <v>9/18</v>
      </c>
      <c r="W5" s="77" t="str">
        <f t="shared" si="0"/>
        <v>10/18</v>
      </c>
      <c r="X5" s="77" t="str">
        <f t="shared" si="0"/>
        <v>9/18</v>
      </c>
      <c r="Y5" s="77" t="str">
        <f t="shared" si="0"/>
        <v>14/18</v>
      </c>
      <c r="Z5" s="78" t="str">
        <f t="shared" si="0"/>
        <v>13/18</v>
      </c>
    </row>
    <row r="6" spans="2:26" ht="25" customHeight="1">
      <c r="B6" s="79" t="s">
        <v>20</v>
      </c>
      <c r="C6" s="80">
        <v>0.42</v>
      </c>
      <c r="D6" s="80">
        <v>0</v>
      </c>
      <c r="E6" s="80">
        <v>0.4</v>
      </c>
      <c r="F6" s="80">
        <v>0.5</v>
      </c>
      <c r="G6" s="80">
        <v>0.41</v>
      </c>
      <c r="H6" s="81">
        <v>-0.68340000000000001</v>
      </c>
      <c r="I6" s="82">
        <v>2.5614255109999999</v>
      </c>
      <c r="J6" s="82">
        <v>13.75</v>
      </c>
      <c r="K6" s="83">
        <v>13</v>
      </c>
      <c r="L6" s="84">
        <v>17</v>
      </c>
      <c r="M6" s="84">
        <v>6</v>
      </c>
      <c r="N6" s="84">
        <v>11</v>
      </c>
      <c r="O6" s="84">
        <v>14</v>
      </c>
      <c r="P6" s="84">
        <v>12</v>
      </c>
      <c r="Q6" s="84">
        <v>13</v>
      </c>
      <c r="R6" s="85">
        <v>1</v>
      </c>
      <c r="S6" s="83" t="str">
        <f t="shared" ref="S6:S22" si="1">+K6&amp;"/18"</f>
        <v>13/18</v>
      </c>
      <c r="T6" s="84" t="str">
        <f t="shared" ref="T6:T22" si="2">+L6&amp;"/18"</f>
        <v>17/18</v>
      </c>
      <c r="U6" s="84" t="str">
        <f t="shared" ref="U6:U22" si="3">+M6&amp;"/18"</f>
        <v>6/18</v>
      </c>
      <c r="V6" s="84" t="str">
        <f t="shared" ref="V6:V22" si="4">+N6&amp;"/18"</f>
        <v>11/18</v>
      </c>
      <c r="W6" s="84" t="str">
        <f t="shared" ref="W6:W22" si="5">+O6&amp;"/18"</f>
        <v>14/18</v>
      </c>
      <c r="X6" s="84" t="str">
        <f t="shared" ref="X6:X22" si="6">+P6&amp;"/18"</f>
        <v>12/18</v>
      </c>
      <c r="Y6" s="84" t="str">
        <f t="shared" ref="Y6:Y22" si="7">+Q6&amp;"/18"</f>
        <v>13/18</v>
      </c>
      <c r="Z6" s="85" t="str">
        <f t="shared" ref="Z6:Z22" si="8">+R6&amp;"/18"</f>
        <v>1/18</v>
      </c>
    </row>
    <row r="7" spans="2:26" ht="25" customHeight="1">
      <c r="B7" s="79" t="s">
        <v>22</v>
      </c>
      <c r="C7" s="80">
        <v>0.63</v>
      </c>
      <c r="D7" s="80">
        <v>0.67</v>
      </c>
      <c r="E7" s="80">
        <v>0.4</v>
      </c>
      <c r="F7" s="80">
        <v>0.88</v>
      </c>
      <c r="G7" s="80">
        <v>0.72</v>
      </c>
      <c r="H7" s="81">
        <v>-0.43269999999999997</v>
      </c>
      <c r="I7" s="82">
        <v>3.3804923869999999</v>
      </c>
      <c r="J7" s="82">
        <v>1.97</v>
      </c>
      <c r="K7" s="83">
        <v>7</v>
      </c>
      <c r="L7" s="84">
        <v>1</v>
      </c>
      <c r="M7" s="84">
        <v>6</v>
      </c>
      <c r="N7" s="84">
        <v>1</v>
      </c>
      <c r="O7" s="84">
        <v>5</v>
      </c>
      <c r="P7" s="84">
        <v>6</v>
      </c>
      <c r="Q7" s="84">
        <v>5</v>
      </c>
      <c r="R7" s="85">
        <v>16</v>
      </c>
      <c r="S7" s="83" t="str">
        <f t="shared" si="1"/>
        <v>7/18</v>
      </c>
      <c r="T7" s="84" t="str">
        <f t="shared" si="2"/>
        <v>1/18</v>
      </c>
      <c r="U7" s="84" t="str">
        <f t="shared" si="3"/>
        <v>6/18</v>
      </c>
      <c r="V7" s="84" t="str">
        <f t="shared" si="4"/>
        <v>1/18</v>
      </c>
      <c r="W7" s="84" t="str">
        <f t="shared" si="5"/>
        <v>5/18</v>
      </c>
      <c r="X7" s="84" t="str">
        <f t="shared" si="6"/>
        <v>6/18</v>
      </c>
      <c r="Y7" s="84" t="str">
        <f t="shared" si="7"/>
        <v>5/18</v>
      </c>
      <c r="Z7" s="85" t="str">
        <f t="shared" si="8"/>
        <v>16/18</v>
      </c>
    </row>
    <row r="8" spans="2:26" ht="25" customHeight="1">
      <c r="B8" s="86" t="s">
        <v>25</v>
      </c>
      <c r="C8" s="87">
        <v>0.31</v>
      </c>
      <c r="D8" s="87">
        <v>0.67</v>
      </c>
      <c r="E8" s="87">
        <v>0.5</v>
      </c>
      <c r="F8" s="87">
        <v>0.75</v>
      </c>
      <c r="G8" s="87">
        <v>0.55000000000000004</v>
      </c>
      <c r="H8" s="88">
        <v>1.2587999999999999</v>
      </c>
      <c r="I8" s="89">
        <v>5.0324128249999998</v>
      </c>
      <c r="J8" s="89">
        <v>4.29</v>
      </c>
      <c r="K8" s="90">
        <v>14</v>
      </c>
      <c r="L8" s="91">
        <v>1</v>
      </c>
      <c r="M8" s="91">
        <v>4</v>
      </c>
      <c r="N8" s="91">
        <v>6</v>
      </c>
      <c r="O8" s="91">
        <v>10</v>
      </c>
      <c r="P8" s="91">
        <v>2</v>
      </c>
      <c r="Q8" s="91">
        <v>3</v>
      </c>
      <c r="R8" s="92">
        <v>8</v>
      </c>
      <c r="S8" s="90" t="str">
        <f t="shared" si="1"/>
        <v>14/18</v>
      </c>
      <c r="T8" s="91" t="str">
        <f t="shared" si="2"/>
        <v>1/18</v>
      </c>
      <c r="U8" s="91" t="str">
        <f t="shared" si="3"/>
        <v>4/18</v>
      </c>
      <c r="V8" s="91" t="str">
        <f t="shared" si="4"/>
        <v>6/18</v>
      </c>
      <c r="W8" s="91" t="str">
        <f t="shared" si="5"/>
        <v>10/18</v>
      </c>
      <c r="X8" s="91" t="str">
        <f t="shared" si="6"/>
        <v>2/18</v>
      </c>
      <c r="Y8" s="91" t="str">
        <f t="shared" si="7"/>
        <v>3/18</v>
      </c>
      <c r="Z8" s="92" t="str">
        <f t="shared" si="8"/>
        <v>8/18</v>
      </c>
    </row>
    <row r="9" spans="2:26" ht="25" customHeight="1">
      <c r="B9" s="79" t="s">
        <v>27</v>
      </c>
      <c r="C9" s="80">
        <v>0.67</v>
      </c>
      <c r="D9" s="80">
        <v>0.67</v>
      </c>
      <c r="E9" s="80">
        <v>0.75</v>
      </c>
      <c r="F9" s="80">
        <v>0.75</v>
      </c>
      <c r="G9" s="80">
        <v>0.77</v>
      </c>
      <c r="H9" s="81">
        <v>-0.29260000000000003</v>
      </c>
      <c r="I9" s="82">
        <v>2.6909090880000002</v>
      </c>
      <c r="J9" s="82">
        <v>3</v>
      </c>
      <c r="K9" s="83">
        <v>5</v>
      </c>
      <c r="L9" s="84">
        <v>1</v>
      </c>
      <c r="M9" s="84">
        <v>1</v>
      </c>
      <c r="N9" s="84">
        <v>6</v>
      </c>
      <c r="O9" s="84">
        <v>3</v>
      </c>
      <c r="P9" s="84">
        <v>4</v>
      </c>
      <c r="Q9" s="84">
        <v>10</v>
      </c>
      <c r="R9" s="85">
        <v>11</v>
      </c>
      <c r="S9" s="83" t="str">
        <f t="shared" si="1"/>
        <v>5/18</v>
      </c>
      <c r="T9" s="84" t="str">
        <f t="shared" si="2"/>
        <v>1/18</v>
      </c>
      <c r="U9" s="84" t="str">
        <f t="shared" si="3"/>
        <v>1/18</v>
      </c>
      <c r="V9" s="84" t="str">
        <f t="shared" si="4"/>
        <v>6/18</v>
      </c>
      <c r="W9" s="84" t="str">
        <f t="shared" si="5"/>
        <v>3/18</v>
      </c>
      <c r="X9" s="84" t="str">
        <f t="shared" si="6"/>
        <v>4/18</v>
      </c>
      <c r="Y9" s="84" t="str">
        <f t="shared" si="7"/>
        <v>10/18</v>
      </c>
      <c r="Z9" s="85" t="str">
        <f t="shared" si="8"/>
        <v>11/18</v>
      </c>
    </row>
    <row r="10" spans="2:26" ht="25" customHeight="1">
      <c r="B10" s="79" t="s">
        <v>29</v>
      </c>
      <c r="C10" s="80">
        <v>0.86</v>
      </c>
      <c r="D10" s="80">
        <v>0.2</v>
      </c>
      <c r="E10" s="80">
        <v>0.4</v>
      </c>
      <c r="F10" s="80">
        <v>0.71</v>
      </c>
      <c r="G10" s="80">
        <v>0.71</v>
      </c>
      <c r="H10" s="81">
        <v>0.70730000000000004</v>
      </c>
      <c r="I10" s="82">
        <v>5.0770333259999996</v>
      </c>
      <c r="J10" s="82">
        <v>1.82</v>
      </c>
      <c r="K10" s="83">
        <v>1</v>
      </c>
      <c r="L10" s="84">
        <v>15</v>
      </c>
      <c r="M10" s="84">
        <v>6</v>
      </c>
      <c r="N10" s="84">
        <v>9</v>
      </c>
      <c r="O10" s="84">
        <v>6</v>
      </c>
      <c r="P10" s="84">
        <v>3</v>
      </c>
      <c r="Q10" s="84">
        <v>2</v>
      </c>
      <c r="R10" s="85">
        <v>17</v>
      </c>
      <c r="S10" s="83" t="str">
        <f t="shared" si="1"/>
        <v>1/18</v>
      </c>
      <c r="T10" s="84" t="str">
        <f t="shared" si="2"/>
        <v>15/18</v>
      </c>
      <c r="U10" s="84" t="str">
        <f t="shared" si="3"/>
        <v>6/18</v>
      </c>
      <c r="V10" s="84" t="str">
        <f t="shared" si="4"/>
        <v>9/18</v>
      </c>
      <c r="W10" s="84" t="str">
        <f t="shared" si="5"/>
        <v>6/18</v>
      </c>
      <c r="X10" s="84" t="str">
        <f t="shared" si="6"/>
        <v>3/18</v>
      </c>
      <c r="Y10" s="84" t="str">
        <f t="shared" si="7"/>
        <v>2/18</v>
      </c>
      <c r="Z10" s="85" t="str">
        <f t="shared" si="8"/>
        <v>17/18</v>
      </c>
    </row>
    <row r="11" spans="2:26" ht="25" customHeight="1">
      <c r="B11" s="79" t="s">
        <v>31</v>
      </c>
      <c r="C11" s="80">
        <v>0.25</v>
      </c>
      <c r="D11" s="80">
        <v>0.33</v>
      </c>
      <c r="E11" s="80">
        <v>0.4</v>
      </c>
      <c r="F11" s="80">
        <v>0.14000000000000001</v>
      </c>
      <c r="G11" s="80">
        <v>0.28999999999999998</v>
      </c>
      <c r="H11" s="81">
        <v>-0.76959999999999995</v>
      </c>
      <c r="I11" s="82">
        <v>2.5913110810000002</v>
      </c>
      <c r="J11" s="82">
        <v>2.81</v>
      </c>
      <c r="K11" s="83">
        <v>15</v>
      </c>
      <c r="L11" s="84">
        <v>14</v>
      </c>
      <c r="M11" s="84">
        <v>6</v>
      </c>
      <c r="N11" s="84">
        <v>16</v>
      </c>
      <c r="O11" s="84">
        <v>16</v>
      </c>
      <c r="P11" s="84">
        <v>15</v>
      </c>
      <c r="Q11" s="84">
        <v>12</v>
      </c>
      <c r="R11" s="85">
        <v>12</v>
      </c>
      <c r="S11" s="83" t="str">
        <f t="shared" si="1"/>
        <v>15/18</v>
      </c>
      <c r="T11" s="84" t="str">
        <f t="shared" si="2"/>
        <v>14/18</v>
      </c>
      <c r="U11" s="84" t="str">
        <f t="shared" si="3"/>
        <v>6/18</v>
      </c>
      <c r="V11" s="84" t="str">
        <f t="shared" si="4"/>
        <v>16/18</v>
      </c>
      <c r="W11" s="84" t="str">
        <f t="shared" si="5"/>
        <v>16/18</v>
      </c>
      <c r="X11" s="84" t="str">
        <f t="shared" si="6"/>
        <v>15/18</v>
      </c>
      <c r="Y11" s="84" t="str">
        <f t="shared" si="7"/>
        <v>12/18</v>
      </c>
      <c r="Z11" s="85" t="str">
        <f t="shared" si="8"/>
        <v>12/18</v>
      </c>
    </row>
    <row r="12" spans="2:26" ht="25" customHeight="1">
      <c r="B12" s="79" t="s">
        <v>33</v>
      </c>
      <c r="C12" s="80">
        <v>0.81</v>
      </c>
      <c r="D12" s="80">
        <v>0.6</v>
      </c>
      <c r="E12" s="80">
        <v>0.75</v>
      </c>
      <c r="F12" s="80">
        <v>0.86</v>
      </c>
      <c r="G12" s="80">
        <v>0.86</v>
      </c>
      <c r="H12" s="81">
        <v>-0.65400000000000003</v>
      </c>
      <c r="I12" s="82">
        <v>2.1052632330000001</v>
      </c>
      <c r="J12" s="82">
        <v>9.65</v>
      </c>
      <c r="K12" s="83">
        <v>2</v>
      </c>
      <c r="L12" s="84">
        <v>4</v>
      </c>
      <c r="M12" s="84">
        <v>1</v>
      </c>
      <c r="N12" s="84">
        <v>5</v>
      </c>
      <c r="O12" s="84">
        <v>1</v>
      </c>
      <c r="P12" s="84">
        <v>11</v>
      </c>
      <c r="Q12" s="84">
        <v>15</v>
      </c>
      <c r="R12" s="85">
        <v>2</v>
      </c>
      <c r="S12" s="83" t="str">
        <f t="shared" si="1"/>
        <v>2/18</v>
      </c>
      <c r="T12" s="84" t="str">
        <f t="shared" si="2"/>
        <v>4/18</v>
      </c>
      <c r="U12" s="84" t="str">
        <f t="shared" si="3"/>
        <v>1/18</v>
      </c>
      <c r="V12" s="84" t="str">
        <f t="shared" si="4"/>
        <v>5/18</v>
      </c>
      <c r="W12" s="84" t="str">
        <f t="shared" si="5"/>
        <v>1/18</v>
      </c>
      <c r="X12" s="84" t="str">
        <f t="shared" si="6"/>
        <v>11/18</v>
      </c>
      <c r="Y12" s="84" t="str">
        <f t="shared" si="7"/>
        <v>15/18</v>
      </c>
      <c r="Z12" s="85" t="str">
        <f t="shared" si="8"/>
        <v>2/18</v>
      </c>
    </row>
    <row r="13" spans="2:26" ht="25" customHeight="1">
      <c r="B13" s="79" t="s">
        <v>35</v>
      </c>
      <c r="C13" s="80">
        <v>0.53</v>
      </c>
      <c r="D13" s="80">
        <v>0.5</v>
      </c>
      <c r="E13" s="80">
        <v>0.5</v>
      </c>
      <c r="F13" s="80">
        <v>0.5</v>
      </c>
      <c r="G13" s="80">
        <v>0.56999999999999995</v>
      </c>
      <c r="H13" s="81">
        <v>-0.71120000000000005</v>
      </c>
      <c r="I13" s="82">
        <v>2.9817047909999999</v>
      </c>
      <c r="J13" s="82">
        <v>2.1800000000000002</v>
      </c>
      <c r="K13" s="83">
        <v>9</v>
      </c>
      <c r="L13" s="84">
        <v>6</v>
      </c>
      <c r="M13" s="84">
        <v>4</v>
      </c>
      <c r="N13" s="84">
        <v>11</v>
      </c>
      <c r="O13" s="84">
        <v>9</v>
      </c>
      <c r="P13" s="84">
        <v>13</v>
      </c>
      <c r="Q13" s="84">
        <v>8</v>
      </c>
      <c r="R13" s="85">
        <v>15</v>
      </c>
      <c r="S13" s="83" t="str">
        <f t="shared" si="1"/>
        <v>9/18</v>
      </c>
      <c r="T13" s="84" t="str">
        <f t="shared" si="2"/>
        <v>6/18</v>
      </c>
      <c r="U13" s="84" t="str">
        <f t="shared" si="3"/>
        <v>4/18</v>
      </c>
      <c r="V13" s="84" t="str">
        <f t="shared" si="4"/>
        <v>11/18</v>
      </c>
      <c r="W13" s="84" t="str">
        <f t="shared" si="5"/>
        <v>9/18</v>
      </c>
      <c r="X13" s="84" t="str">
        <f t="shared" si="6"/>
        <v>13/18</v>
      </c>
      <c r="Y13" s="84" t="str">
        <f t="shared" si="7"/>
        <v>8/18</v>
      </c>
      <c r="Z13" s="85" t="str">
        <f t="shared" si="8"/>
        <v>15/18</v>
      </c>
    </row>
    <row r="14" spans="2:26" ht="25" customHeight="1">
      <c r="B14" s="79" t="s">
        <v>37</v>
      </c>
      <c r="C14" s="80">
        <v>0.6</v>
      </c>
      <c r="D14" s="80">
        <v>0.5</v>
      </c>
      <c r="E14" s="80">
        <v>0.4</v>
      </c>
      <c r="F14" s="80">
        <v>0.5</v>
      </c>
      <c r="G14" s="80">
        <v>0.57999999999999996</v>
      </c>
      <c r="H14" s="81">
        <v>-0.56689999999999996</v>
      </c>
      <c r="I14" s="82">
        <v>3.3415355459999998</v>
      </c>
      <c r="J14" s="82">
        <v>4.74</v>
      </c>
      <c r="K14" s="83">
        <v>8</v>
      </c>
      <c r="L14" s="84">
        <v>6</v>
      </c>
      <c r="M14" s="84">
        <v>6</v>
      </c>
      <c r="N14" s="84">
        <v>11</v>
      </c>
      <c r="O14" s="84">
        <v>8</v>
      </c>
      <c r="P14" s="84">
        <v>8</v>
      </c>
      <c r="Q14" s="84">
        <v>6</v>
      </c>
      <c r="R14" s="85">
        <v>6</v>
      </c>
      <c r="S14" s="83" t="str">
        <f t="shared" si="1"/>
        <v>8/18</v>
      </c>
      <c r="T14" s="84" t="str">
        <f t="shared" si="2"/>
        <v>6/18</v>
      </c>
      <c r="U14" s="84" t="str">
        <f t="shared" si="3"/>
        <v>6/18</v>
      </c>
      <c r="V14" s="84" t="str">
        <f t="shared" si="4"/>
        <v>11/18</v>
      </c>
      <c r="W14" s="84" t="str">
        <f t="shared" si="5"/>
        <v>8/18</v>
      </c>
      <c r="X14" s="84" t="str">
        <f t="shared" si="6"/>
        <v>8/18</v>
      </c>
      <c r="Y14" s="84" t="str">
        <f t="shared" si="7"/>
        <v>6/18</v>
      </c>
      <c r="Z14" s="85" t="str">
        <f t="shared" si="8"/>
        <v>6/18</v>
      </c>
    </row>
    <row r="15" spans="2:26" ht="25" customHeight="1">
      <c r="B15" s="93" t="s">
        <v>39</v>
      </c>
      <c r="C15" s="94">
        <v>0.75</v>
      </c>
      <c r="D15" s="94">
        <v>0.6</v>
      </c>
      <c r="E15" s="94">
        <v>0.6</v>
      </c>
      <c r="F15" s="94">
        <v>0.88</v>
      </c>
      <c r="G15" s="94">
        <v>0.81</v>
      </c>
      <c r="H15" s="95">
        <v>-0.74209999999999998</v>
      </c>
      <c r="I15" s="96">
        <v>3.174230562</v>
      </c>
      <c r="J15" s="96">
        <v>3.3</v>
      </c>
      <c r="K15" s="97">
        <v>3</v>
      </c>
      <c r="L15" s="98">
        <v>4</v>
      </c>
      <c r="M15" s="98">
        <v>3</v>
      </c>
      <c r="N15" s="98">
        <v>1</v>
      </c>
      <c r="O15" s="98">
        <v>2</v>
      </c>
      <c r="P15" s="98">
        <v>14</v>
      </c>
      <c r="Q15" s="98">
        <v>7</v>
      </c>
      <c r="R15" s="99">
        <v>10</v>
      </c>
      <c r="S15" s="97" t="str">
        <f t="shared" si="1"/>
        <v>3/18</v>
      </c>
      <c r="T15" s="98" t="str">
        <f t="shared" si="2"/>
        <v>4/18</v>
      </c>
      <c r="U15" s="98" t="str">
        <f t="shared" si="3"/>
        <v>3/18</v>
      </c>
      <c r="V15" s="98" t="str">
        <f t="shared" si="4"/>
        <v>1/18</v>
      </c>
      <c r="W15" s="98" t="str">
        <f t="shared" si="5"/>
        <v>2/18</v>
      </c>
      <c r="X15" s="98" t="str">
        <f t="shared" si="6"/>
        <v>14/18</v>
      </c>
      <c r="Y15" s="98" t="str">
        <f t="shared" si="7"/>
        <v>7/18</v>
      </c>
      <c r="Z15" s="99" t="str">
        <f t="shared" si="8"/>
        <v>10/18</v>
      </c>
    </row>
    <row r="16" spans="2:26" ht="25" customHeight="1">
      <c r="B16" s="79" t="s">
        <v>41</v>
      </c>
      <c r="C16" s="80">
        <v>0.13</v>
      </c>
      <c r="D16" s="80">
        <v>0.5</v>
      </c>
      <c r="E16" s="80">
        <v>0.4</v>
      </c>
      <c r="F16" s="80">
        <v>0.38</v>
      </c>
      <c r="G16" s="80">
        <v>0.32</v>
      </c>
      <c r="H16" s="81">
        <v>-0.87429999999999997</v>
      </c>
      <c r="I16" s="82">
        <v>1.6786904810000001</v>
      </c>
      <c r="J16" s="82">
        <v>4.51</v>
      </c>
      <c r="K16" s="83">
        <v>16</v>
      </c>
      <c r="L16" s="84">
        <v>6</v>
      </c>
      <c r="M16" s="84">
        <v>6</v>
      </c>
      <c r="N16" s="84">
        <v>14</v>
      </c>
      <c r="O16" s="84">
        <v>15</v>
      </c>
      <c r="P16" s="84">
        <v>16</v>
      </c>
      <c r="Q16" s="84">
        <v>17</v>
      </c>
      <c r="R16" s="85">
        <v>7</v>
      </c>
      <c r="S16" s="83" t="str">
        <f t="shared" si="1"/>
        <v>16/18</v>
      </c>
      <c r="T16" s="84" t="str">
        <f t="shared" si="2"/>
        <v>6/18</v>
      </c>
      <c r="U16" s="84" t="str">
        <f t="shared" si="3"/>
        <v>6/18</v>
      </c>
      <c r="V16" s="84" t="str">
        <f t="shared" si="4"/>
        <v>14/18</v>
      </c>
      <c r="W16" s="84" t="str">
        <f t="shared" si="5"/>
        <v>15/18</v>
      </c>
      <c r="X16" s="84" t="str">
        <f t="shared" si="6"/>
        <v>16/18</v>
      </c>
      <c r="Y16" s="84" t="str">
        <f t="shared" si="7"/>
        <v>17/18</v>
      </c>
      <c r="Z16" s="85" t="str">
        <f t="shared" si="8"/>
        <v>7/18</v>
      </c>
    </row>
    <row r="17" spans="2:26" ht="25" customHeight="1">
      <c r="B17" s="79" t="s">
        <v>43</v>
      </c>
      <c r="C17" s="80">
        <v>0.47</v>
      </c>
      <c r="D17" s="80">
        <v>0.4</v>
      </c>
      <c r="E17" s="80">
        <v>0.4</v>
      </c>
      <c r="F17" s="80">
        <v>0.33</v>
      </c>
      <c r="G17" s="80">
        <v>0.48</v>
      </c>
      <c r="H17" s="81">
        <v>-0.34320000000000001</v>
      </c>
      <c r="I17" s="82">
        <v>2.6496941980000002</v>
      </c>
      <c r="J17" s="82">
        <v>6.25</v>
      </c>
      <c r="K17" s="83">
        <v>11</v>
      </c>
      <c r="L17" s="84">
        <v>12</v>
      </c>
      <c r="M17" s="84">
        <v>6</v>
      </c>
      <c r="N17" s="84">
        <v>15</v>
      </c>
      <c r="O17" s="84">
        <v>12</v>
      </c>
      <c r="P17" s="84">
        <v>5</v>
      </c>
      <c r="Q17" s="84">
        <v>11</v>
      </c>
      <c r="R17" s="85">
        <v>3</v>
      </c>
      <c r="S17" s="83" t="str">
        <f t="shared" si="1"/>
        <v>11/18</v>
      </c>
      <c r="T17" s="84" t="str">
        <f t="shared" si="2"/>
        <v>12/18</v>
      </c>
      <c r="U17" s="84" t="str">
        <f t="shared" si="3"/>
        <v>6/18</v>
      </c>
      <c r="V17" s="84" t="str">
        <f t="shared" si="4"/>
        <v>15/18</v>
      </c>
      <c r="W17" s="84" t="str">
        <f t="shared" si="5"/>
        <v>12/18</v>
      </c>
      <c r="X17" s="84" t="str">
        <f t="shared" si="6"/>
        <v>5/18</v>
      </c>
      <c r="Y17" s="84" t="str">
        <f t="shared" si="7"/>
        <v>11/18</v>
      </c>
      <c r="Z17" s="85" t="str">
        <f t="shared" si="8"/>
        <v>3/18</v>
      </c>
    </row>
    <row r="18" spans="2:26" ht="25" customHeight="1">
      <c r="B18" s="79" t="s">
        <v>45</v>
      </c>
      <c r="C18" s="80">
        <v>0.73</v>
      </c>
      <c r="D18" s="80">
        <v>0.5</v>
      </c>
      <c r="E18" s="80">
        <v>0.4</v>
      </c>
      <c r="F18" s="80">
        <v>0.88</v>
      </c>
      <c r="G18" s="80">
        <v>0.74</v>
      </c>
      <c r="H18" s="81">
        <v>-0.59699999999999998</v>
      </c>
      <c r="I18" s="82">
        <v>2.7991115689999999</v>
      </c>
      <c r="J18" s="82">
        <v>4.87</v>
      </c>
      <c r="K18" s="83">
        <v>4</v>
      </c>
      <c r="L18" s="84">
        <v>6</v>
      </c>
      <c r="M18" s="84">
        <v>6</v>
      </c>
      <c r="N18" s="84">
        <v>1</v>
      </c>
      <c r="O18" s="84">
        <v>4</v>
      </c>
      <c r="P18" s="84">
        <v>10</v>
      </c>
      <c r="Q18" s="84">
        <v>9</v>
      </c>
      <c r="R18" s="85">
        <v>5</v>
      </c>
      <c r="S18" s="83" t="str">
        <f t="shared" si="1"/>
        <v>4/18</v>
      </c>
      <c r="T18" s="84" t="str">
        <f t="shared" si="2"/>
        <v>6/18</v>
      </c>
      <c r="U18" s="84" t="str">
        <f t="shared" si="3"/>
        <v>6/18</v>
      </c>
      <c r="V18" s="84" t="str">
        <f t="shared" si="4"/>
        <v>1/18</v>
      </c>
      <c r="W18" s="84" t="str">
        <f t="shared" si="5"/>
        <v>4/18</v>
      </c>
      <c r="X18" s="84" t="str">
        <f t="shared" si="6"/>
        <v>10/18</v>
      </c>
      <c r="Y18" s="84" t="str">
        <f t="shared" si="7"/>
        <v>9/18</v>
      </c>
      <c r="Z18" s="85" t="str">
        <f t="shared" si="8"/>
        <v>5/18</v>
      </c>
    </row>
    <row r="19" spans="2:26" ht="25" customHeight="1">
      <c r="B19" s="79" t="s">
        <v>47</v>
      </c>
      <c r="C19" s="80">
        <v>0.1</v>
      </c>
      <c r="D19" s="80">
        <v>0</v>
      </c>
      <c r="E19" s="80">
        <v>0</v>
      </c>
      <c r="F19" s="80">
        <v>0</v>
      </c>
      <c r="G19" s="80">
        <v>0.04</v>
      </c>
      <c r="H19" s="81">
        <v>-0.94030000000000002</v>
      </c>
      <c r="I19" s="82">
        <v>1.951998959</v>
      </c>
      <c r="J19" s="82">
        <v>4.12</v>
      </c>
      <c r="K19" s="83">
        <v>17</v>
      </c>
      <c r="L19" s="84">
        <v>17</v>
      </c>
      <c r="M19" s="84">
        <v>18</v>
      </c>
      <c r="N19" s="84">
        <v>17</v>
      </c>
      <c r="O19" s="84">
        <v>18</v>
      </c>
      <c r="P19" s="84">
        <v>17</v>
      </c>
      <c r="Q19" s="84">
        <v>16</v>
      </c>
      <c r="R19" s="85">
        <v>9</v>
      </c>
      <c r="S19" s="83" t="str">
        <f t="shared" si="1"/>
        <v>17/18</v>
      </c>
      <c r="T19" s="84" t="str">
        <f t="shared" si="2"/>
        <v>17/18</v>
      </c>
      <c r="U19" s="84" t="str">
        <f t="shared" si="3"/>
        <v>18/18</v>
      </c>
      <c r="V19" s="84" t="str">
        <f t="shared" si="4"/>
        <v>17/18</v>
      </c>
      <c r="W19" s="84" t="str">
        <f t="shared" si="5"/>
        <v>18/18</v>
      </c>
      <c r="X19" s="84" t="str">
        <f t="shared" si="6"/>
        <v>17/18</v>
      </c>
      <c r="Y19" s="84" t="str">
        <f t="shared" si="7"/>
        <v>16/18</v>
      </c>
      <c r="Z19" s="85" t="str">
        <f t="shared" si="8"/>
        <v>9/18</v>
      </c>
    </row>
    <row r="20" spans="2:26" ht="25" customHeight="1">
      <c r="B20" s="79" t="s">
        <v>49</v>
      </c>
      <c r="C20" s="80">
        <v>0</v>
      </c>
      <c r="D20" s="80">
        <v>0.5</v>
      </c>
      <c r="E20" s="80">
        <v>0.4</v>
      </c>
      <c r="F20" s="80">
        <v>0</v>
      </c>
      <c r="G20" s="80">
        <v>0.19</v>
      </c>
      <c r="H20" s="81">
        <v>-0.43459999999999999</v>
      </c>
      <c r="I20" s="82">
        <v>3.4181479069999998</v>
      </c>
      <c r="J20" s="82">
        <v>2.62</v>
      </c>
      <c r="K20" s="83">
        <v>18</v>
      </c>
      <c r="L20" s="84">
        <v>6</v>
      </c>
      <c r="M20" s="84">
        <v>6</v>
      </c>
      <c r="N20" s="84">
        <v>17</v>
      </c>
      <c r="O20" s="84">
        <v>17</v>
      </c>
      <c r="P20" s="84">
        <v>7</v>
      </c>
      <c r="Q20" s="84">
        <v>4</v>
      </c>
      <c r="R20" s="85">
        <v>14</v>
      </c>
      <c r="S20" s="83" t="str">
        <f t="shared" si="1"/>
        <v>18/18</v>
      </c>
      <c r="T20" s="84" t="str">
        <f t="shared" si="2"/>
        <v>6/18</v>
      </c>
      <c r="U20" s="84" t="str">
        <f t="shared" si="3"/>
        <v>6/18</v>
      </c>
      <c r="V20" s="84" t="str">
        <f t="shared" si="4"/>
        <v>17/18</v>
      </c>
      <c r="W20" s="84" t="str">
        <f t="shared" si="5"/>
        <v>17/18</v>
      </c>
      <c r="X20" s="84" t="str">
        <f t="shared" si="6"/>
        <v>7/18</v>
      </c>
      <c r="Y20" s="84" t="str">
        <f t="shared" si="7"/>
        <v>4/18</v>
      </c>
      <c r="Z20" s="85" t="str">
        <f t="shared" si="8"/>
        <v>14/18</v>
      </c>
    </row>
    <row r="21" spans="2:26" ht="25" customHeight="1">
      <c r="B21" s="79" t="s">
        <v>51</v>
      </c>
      <c r="C21" s="80">
        <v>0.66666666699999999</v>
      </c>
      <c r="D21" s="80">
        <v>0.5</v>
      </c>
      <c r="E21" s="80">
        <v>0.4</v>
      </c>
      <c r="F21" s="80">
        <v>0.875</v>
      </c>
      <c r="G21" s="80">
        <v>0.70967741900000003</v>
      </c>
      <c r="H21" s="81">
        <v>1.2982</v>
      </c>
      <c r="I21" s="82">
        <v>5.6939561059999999</v>
      </c>
      <c r="J21" s="82">
        <v>1.23</v>
      </c>
      <c r="K21" s="83">
        <v>6</v>
      </c>
      <c r="L21" s="84">
        <v>6</v>
      </c>
      <c r="M21" s="84">
        <v>6</v>
      </c>
      <c r="N21" s="84">
        <v>4</v>
      </c>
      <c r="O21" s="84">
        <v>7</v>
      </c>
      <c r="P21" s="84">
        <v>1</v>
      </c>
      <c r="Q21" s="84">
        <v>1</v>
      </c>
      <c r="R21" s="85">
        <v>18</v>
      </c>
      <c r="S21" s="83" t="str">
        <f t="shared" si="1"/>
        <v>6/18</v>
      </c>
      <c r="T21" s="84" t="str">
        <f t="shared" si="2"/>
        <v>6/18</v>
      </c>
      <c r="U21" s="84" t="str">
        <f t="shared" si="3"/>
        <v>6/18</v>
      </c>
      <c r="V21" s="84" t="str">
        <f t="shared" si="4"/>
        <v>4/18</v>
      </c>
      <c r="W21" s="84" t="str">
        <f t="shared" si="5"/>
        <v>7/18</v>
      </c>
      <c r="X21" s="84" t="str">
        <f t="shared" si="6"/>
        <v>1/18</v>
      </c>
      <c r="Y21" s="84" t="str">
        <f t="shared" si="7"/>
        <v>1/18</v>
      </c>
      <c r="Z21" s="85" t="str">
        <f t="shared" si="8"/>
        <v>18/18</v>
      </c>
    </row>
    <row r="22" spans="2:26" ht="25" customHeight="1">
      <c r="B22" s="100" t="s">
        <v>84</v>
      </c>
      <c r="C22" s="101">
        <v>0.4375</v>
      </c>
      <c r="D22" s="101">
        <v>0.16666666699999999</v>
      </c>
      <c r="E22" s="101">
        <v>0.2</v>
      </c>
      <c r="F22" s="101">
        <v>0.71428571399999996</v>
      </c>
      <c r="G22" s="101">
        <v>0.45161290300000001</v>
      </c>
      <c r="H22" s="102">
        <v>-1.3283</v>
      </c>
      <c r="I22" s="103">
        <v>1.1276863930000001</v>
      </c>
      <c r="J22" s="103">
        <v>6.14</v>
      </c>
      <c r="K22" s="104">
        <v>12</v>
      </c>
      <c r="L22" s="105">
        <v>16</v>
      </c>
      <c r="M22" s="105">
        <v>17</v>
      </c>
      <c r="N22" s="105">
        <v>8</v>
      </c>
      <c r="O22" s="105">
        <v>13</v>
      </c>
      <c r="P22" s="105">
        <v>18</v>
      </c>
      <c r="Q22" s="105">
        <v>18</v>
      </c>
      <c r="R22" s="106">
        <v>4</v>
      </c>
      <c r="S22" s="104" t="str">
        <f t="shared" si="1"/>
        <v>12/18</v>
      </c>
      <c r="T22" s="105" t="str">
        <f t="shared" si="2"/>
        <v>16/18</v>
      </c>
      <c r="U22" s="105" t="str">
        <f t="shared" si="3"/>
        <v>17/18</v>
      </c>
      <c r="V22" s="105" t="str">
        <f t="shared" si="4"/>
        <v>8/18</v>
      </c>
      <c r="W22" s="105" t="str">
        <f t="shared" si="5"/>
        <v>13/18</v>
      </c>
      <c r="X22" s="105" t="str">
        <f t="shared" si="6"/>
        <v>18/18</v>
      </c>
      <c r="Y22" s="105" t="str">
        <f t="shared" si="7"/>
        <v>18/18</v>
      </c>
      <c r="Z22" s="106" t="str">
        <f t="shared" si="8"/>
        <v>4/18</v>
      </c>
    </row>
    <row r="26" spans="2:26" ht="30" customHeight="1">
      <c r="B26" s="69"/>
      <c r="C26" s="172" t="s">
        <v>86</v>
      </c>
      <c r="D26" s="173"/>
      <c r="E26" s="173"/>
      <c r="F26" s="173"/>
      <c r="G26" s="173"/>
      <c r="H26" s="173"/>
      <c r="I26" s="173"/>
      <c r="J26" s="174"/>
      <c r="K26" s="173" t="s">
        <v>87</v>
      </c>
      <c r="L26" s="173"/>
      <c r="M26" s="173"/>
      <c r="N26" s="173"/>
      <c r="O26" s="173"/>
      <c r="P26" s="173"/>
      <c r="Q26" s="173"/>
      <c r="R26" s="174"/>
      <c r="S26" s="172" t="s">
        <v>87</v>
      </c>
      <c r="T26" s="173"/>
      <c r="U26" s="173"/>
      <c r="V26" s="173"/>
      <c r="W26" s="173"/>
      <c r="X26" s="173"/>
      <c r="Y26" s="173"/>
      <c r="Z26" s="174"/>
    </row>
    <row r="27" spans="2:26" s="71" customFormat="1" ht="39" customHeight="1">
      <c r="B27" s="113" t="s">
        <v>85</v>
      </c>
      <c r="C27" s="114" t="s">
        <v>3</v>
      </c>
      <c r="D27" s="114" t="s">
        <v>4</v>
      </c>
      <c r="E27" s="114" t="s">
        <v>5</v>
      </c>
      <c r="F27" s="114" t="s">
        <v>6</v>
      </c>
      <c r="G27" s="114" t="s">
        <v>70</v>
      </c>
      <c r="H27" s="114" t="s">
        <v>8</v>
      </c>
      <c r="I27" s="114" t="s">
        <v>23</v>
      </c>
      <c r="J27" s="114" t="s">
        <v>13</v>
      </c>
      <c r="K27" s="115" t="s">
        <v>3</v>
      </c>
      <c r="L27" s="116" t="s">
        <v>4</v>
      </c>
      <c r="M27" s="116" t="s">
        <v>5</v>
      </c>
      <c r="N27" s="116" t="s">
        <v>6</v>
      </c>
      <c r="O27" s="116" t="s">
        <v>70</v>
      </c>
      <c r="P27" s="117" t="s">
        <v>8</v>
      </c>
      <c r="Q27" s="117" t="s">
        <v>23</v>
      </c>
      <c r="R27" s="118" t="s">
        <v>13</v>
      </c>
      <c r="S27" s="115" t="s">
        <v>3</v>
      </c>
      <c r="T27" s="116" t="s">
        <v>4</v>
      </c>
      <c r="U27" s="116" t="s">
        <v>5</v>
      </c>
      <c r="V27" s="116" t="s">
        <v>6</v>
      </c>
      <c r="W27" s="116" t="s">
        <v>70</v>
      </c>
      <c r="X27" s="117" t="s">
        <v>8</v>
      </c>
      <c r="Y27" s="117" t="s">
        <v>23</v>
      </c>
      <c r="Z27" s="118" t="s">
        <v>13</v>
      </c>
    </row>
    <row r="28" spans="2:26" ht="25" customHeight="1">
      <c r="B28" s="72" t="s">
        <v>16</v>
      </c>
      <c r="C28" s="73">
        <v>0.5</v>
      </c>
      <c r="D28" s="73">
        <v>0.4</v>
      </c>
      <c r="E28" s="73">
        <v>0.25</v>
      </c>
      <c r="F28" s="73">
        <v>0.71</v>
      </c>
      <c r="G28" s="73">
        <v>0.55000000000000004</v>
      </c>
      <c r="H28" s="74">
        <v>-0.58689999999999998</v>
      </c>
      <c r="I28" s="75">
        <v>2.4380000540000002</v>
      </c>
      <c r="J28" s="75">
        <v>2.74</v>
      </c>
      <c r="K28" s="76">
        <v>10</v>
      </c>
      <c r="L28" s="77">
        <v>12</v>
      </c>
      <c r="M28" s="77">
        <v>16</v>
      </c>
      <c r="N28" s="77">
        <v>9</v>
      </c>
      <c r="O28" s="77">
        <v>10</v>
      </c>
      <c r="P28" s="77">
        <v>9</v>
      </c>
      <c r="Q28" s="77">
        <v>14</v>
      </c>
      <c r="R28" s="78">
        <v>13</v>
      </c>
      <c r="S28" s="76" t="str">
        <f>+K28&amp;"/18"</f>
        <v>10/18</v>
      </c>
      <c r="T28" s="77" t="str">
        <f t="shared" ref="T28:T45" si="9">+L28&amp;"/18"</f>
        <v>12/18</v>
      </c>
      <c r="U28" s="77" t="str">
        <f t="shared" ref="U28:U45" si="10">+M28&amp;"/18"</f>
        <v>16/18</v>
      </c>
      <c r="V28" s="77" t="str">
        <f t="shared" ref="V28:V45" si="11">+N28&amp;"/18"</f>
        <v>9/18</v>
      </c>
      <c r="W28" s="77" t="str">
        <f t="shared" ref="W28:W45" si="12">+O28&amp;"/18"</f>
        <v>10/18</v>
      </c>
      <c r="X28" s="77" t="str">
        <f t="shared" ref="X28:X45" si="13">+P28&amp;"/18"</f>
        <v>9/18</v>
      </c>
      <c r="Y28" s="77" t="str">
        <f t="shared" ref="Y28:Y45" si="14">+Q28&amp;"/18"</f>
        <v>14/18</v>
      </c>
      <c r="Z28" s="78" t="str">
        <f t="shared" ref="Z28:Z45" si="15">+R28&amp;"/18"</f>
        <v>13/18</v>
      </c>
    </row>
    <row r="29" spans="2:26" ht="25" customHeight="1">
      <c r="B29" s="79" t="s">
        <v>20</v>
      </c>
      <c r="C29" s="107">
        <v>0.42</v>
      </c>
      <c r="D29" s="107">
        <v>0</v>
      </c>
      <c r="E29" s="107">
        <v>0.4</v>
      </c>
      <c r="F29" s="107">
        <v>0.5</v>
      </c>
      <c r="G29" s="107">
        <v>0.41</v>
      </c>
      <c r="H29" s="108">
        <v>-0.68340000000000001</v>
      </c>
      <c r="I29" s="109">
        <v>2.5614255109999999</v>
      </c>
      <c r="J29" s="109">
        <v>13.75</v>
      </c>
      <c r="K29" s="83">
        <v>13</v>
      </c>
      <c r="L29" s="84">
        <v>17</v>
      </c>
      <c r="M29" s="84">
        <v>6</v>
      </c>
      <c r="N29" s="84">
        <v>11</v>
      </c>
      <c r="O29" s="84">
        <v>14</v>
      </c>
      <c r="P29" s="84">
        <v>12</v>
      </c>
      <c r="Q29" s="84">
        <v>13</v>
      </c>
      <c r="R29" s="85">
        <v>1</v>
      </c>
      <c r="S29" s="83" t="str">
        <f t="shared" ref="S29:S45" si="16">+K29&amp;"/18"</f>
        <v>13/18</v>
      </c>
      <c r="T29" s="84" t="str">
        <f t="shared" si="9"/>
        <v>17/18</v>
      </c>
      <c r="U29" s="84" t="str">
        <f t="shared" si="10"/>
        <v>6/18</v>
      </c>
      <c r="V29" s="84" t="str">
        <f t="shared" si="11"/>
        <v>11/18</v>
      </c>
      <c r="W29" s="84" t="str">
        <f t="shared" si="12"/>
        <v>14/18</v>
      </c>
      <c r="X29" s="84" t="str">
        <f t="shared" si="13"/>
        <v>12/18</v>
      </c>
      <c r="Y29" s="84" t="str">
        <f t="shared" si="14"/>
        <v>13/18</v>
      </c>
      <c r="Z29" s="85" t="str">
        <f t="shared" si="15"/>
        <v>1/18</v>
      </c>
    </row>
    <row r="30" spans="2:26" ht="25" customHeight="1">
      <c r="B30" s="79" t="s">
        <v>22</v>
      </c>
      <c r="C30" s="107">
        <v>0.63</v>
      </c>
      <c r="D30" s="107">
        <v>0.67</v>
      </c>
      <c r="E30" s="107">
        <v>0.4</v>
      </c>
      <c r="F30" s="107">
        <v>0.88</v>
      </c>
      <c r="G30" s="107">
        <v>0.72</v>
      </c>
      <c r="H30" s="108">
        <v>-0.43269999999999997</v>
      </c>
      <c r="I30" s="109">
        <v>3.3804923869999999</v>
      </c>
      <c r="J30" s="109">
        <v>1.97</v>
      </c>
      <c r="K30" s="83">
        <v>7</v>
      </c>
      <c r="L30" s="84">
        <v>1</v>
      </c>
      <c r="M30" s="84">
        <v>6</v>
      </c>
      <c r="N30" s="84">
        <v>1</v>
      </c>
      <c r="O30" s="84">
        <v>5</v>
      </c>
      <c r="P30" s="84">
        <v>6</v>
      </c>
      <c r="Q30" s="84">
        <v>5</v>
      </c>
      <c r="R30" s="85">
        <v>16</v>
      </c>
      <c r="S30" s="83" t="str">
        <f t="shared" si="16"/>
        <v>7/18</v>
      </c>
      <c r="T30" s="84" t="str">
        <f t="shared" si="9"/>
        <v>1/18</v>
      </c>
      <c r="U30" s="84" t="str">
        <f t="shared" si="10"/>
        <v>6/18</v>
      </c>
      <c r="V30" s="84" t="str">
        <f t="shared" si="11"/>
        <v>1/18</v>
      </c>
      <c r="W30" s="84" t="str">
        <f t="shared" si="12"/>
        <v>5/18</v>
      </c>
      <c r="X30" s="84" t="str">
        <f t="shared" si="13"/>
        <v>6/18</v>
      </c>
      <c r="Y30" s="84" t="str">
        <f t="shared" si="14"/>
        <v>5/18</v>
      </c>
      <c r="Z30" s="85" t="str">
        <f t="shared" si="15"/>
        <v>16/18</v>
      </c>
    </row>
    <row r="31" spans="2:26" ht="25" customHeight="1">
      <c r="B31" s="86" t="s">
        <v>25</v>
      </c>
      <c r="C31" s="87">
        <v>0.31</v>
      </c>
      <c r="D31" s="87">
        <v>0.67</v>
      </c>
      <c r="E31" s="87">
        <v>0.5</v>
      </c>
      <c r="F31" s="87">
        <v>0.75</v>
      </c>
      <c r="G31" s="87">
        <v>0.55000000000000004</v>
      </c>
      <c r="H31" s="88">
        <v>1.2587999999999999</v>
      </c>
      <c r="I31" s="89">
        <v>5.0324128249999998</v>
      </c>
      <c r="J31" s="89">
        <v>4.29</v>
      </c>
      <c r="K31" s="90">
        <v>14</v>
      </c>
      <c r="L31" s="91">
        <v>1</v>
      </c>
      <c r="M31" s="91">
        <v>4</v>
      </c>
      <c r="N31" s="91">
        <v>6</v>
      </c>
      <c r="O31" s="91">
        <v>10</v>
      </c>
      <c r="P31" s="91">
        <v>2</v>
      </c>
      <c r="Q31" s="91">
        <v>3</v>
      </c>
      <c r="R31" s="92">
        <v>8</v>
      </c>
      <c r="S31" s="90" t="str">
        <f t="shared" si="16"/>
        <v>14/18</v>
      </c>
      <c r="T31" s="91" t="str">
        <f t="shared" si="9"/>
        <v>1/18</v>
      </c>
      <c r="U31" s="91" t="str">
        <f t="shared" si="10"/>
        <v>4/18</v>
      </c>
      <c r="V31" s="91" t="str">
        <f t="shared" si="11"/>
        <v>6/18</v>
      </c>
      <c r="W31" s="91" t="str">
        <f t="shared" si="12"/>
        <v>10/18</v>
      </c>
      <c r="X31" s="91" t="str">
        <f t="shared" si="13"/>
        <v>2/18</v>
      </c>
      <c r="Y31" s="91" t="str">
        <f t="shared" si="14"/>
        <v>3/18</v>
      </c>
      <c r="Z31" s="92" t="str">
        <f t="shared" si="15"/>
        <v>8/18</v>
      </c>
    </row>
    <row r="32" spans="2:26" ht="25" customHeight="1">
      <c r="B32" s="79" t="s">
        <v>27</v>
      </c>
      <c r="C32" s="107">
        <v>0.67</v>
      </c>
      <c r="D32" s="107">
        <v>0.67</v>
      </c>
      <c r="E32" s="107">
        <v>0.75</v>
      </c>
      <c r="F32" s="107">
        <v>0.75</v>
      </c>
      <c r="G32" s="107">
        <v>0.77</v>
      </c>
      <c r="H32" s="108">
        <v>-0.29260000000000003</v>
      </c>
      <c r="I32" s="109">
        <v>2.6909090880000002</v>
      </c>
      <c r="J32" s="109">
        <v>3</v>
      </c>
      <c r="K32" s="83">
        <v>5</v>
      </c>
      <c r="L32" s="84">
        <v>1</v>
      </c>
      <c r="M32" s="84">
        <v>1</v>
      </c>
      <c r="N32" s="84">
        <v>6</v>
      </c>
      <c r="O32" s="84">
        <v>3</v>
      </c>
      <c r="P32" s="84">
        <v>4</v>
      </c>
      <c r="Q32" s="84">
        <v>10</v>
      </c>
      <c r="R32" s="85">
        <v>11</v>
      </c>
      <c r="S32" s="83" t="str">
        <f t="shared" si="16"/>
        <v>5/18</v>
      </c>
      <c r="T32" s="84" t="str">
        <f t="shared" si="9"/>
        <v>1/18</v>
      </c>
      <c r="U32" s="84" t="str">
        <f t="shared" si="10"/>
        <v>1/18</v>
      </c>
      <c r="V32" s="84" t="str">
        <f t="shared" si="11"/>
        <v>6/18</v>
      </c>
      <c r="W32" s="84" t="str">
        <f t="shared" si="12"/>
        <v>3/18</v>
      </c>
      <c r="X32" s="84" t="str">
        <f t="shared" si="13"/>
        <v>4/18</v>
      </c>
      <c r="Y32" s="84" t="str">
        <f t="shared" si="14"/>
        <v>10/18</v>
      </c>
      <c r="Z32" s="85" t="str">
        <f t="shared" si="15"/>
        <v>11/18</v>
      </c>
    </row>
    <row r="33" spans="2:26" ht="25" customHeight="1">
      <c r="B33" s="79" t="s">
        <v>29</v>
      </c>
      <c r="C33" s="107">
        <v>0.86</v>
      </c>
      <c r="D33" s="107">
        <v>0.2</v>
      </c>
      <c r="E33" s="107">
        <v>0.4</v>
      </c>
      <c r="F33" s="107">
        <v>0.71</v>
      </c>
      <c r="G33" s="107">
        <v>0.71</v>
      </c>
      <c r="H33" s="108">
        <v>0.70730000000000004</v>
      </c>
      <c r="I33" s="109">
        <v>5.0770333259999996</v>
      </c>
      <c r="J33" s="109">
        <v>1.82</v>
      </c>
      <c r="K33" s="83">
        <v>1</v>
      </c>
      <c r="L33" s="84">
        <v>15</v>
      </c>
      <c r="M33" s="84">
        <v>6</v>
      </c>
      <c r="N33" s="84">
        <v>9</v>
      </c>
      <c r="O33" s="84">
        <v>6</v>
      </c>
      <c r="P33" s="84">
        <v>3</v>
      </c>
      <c r="Q33" s="84">
        <v>2</v>
      </c>
      <c r="R33" s="85">
        <v>17</v>
      </c>
      <c r="S33" s="83" t="str">
        <f t="shared" si="16"/>
        <v>1/18</v>
      </c>
      <c r="T33" s="84" t="str">
        <f t="shared" si="9"/>
        <v>15/18</v>
      </c>
      <c r="U33" s="84" t="str">
        <f t="shared" si="10"/>
        <v>6/18</v>
      </c>
      <c r="V33" s="84" t="str">
        <f t="shared" si="11"/>
        <v>9/18</v>
      </c>
      <c r="W33" s="84" t="str">
        <f t="shared" si="12"/>
        <v>6/18</v>
      </c>
      <c r="X33" s="84" t="str">
        <f t="shared" si="13"/>
        <v>3/18</v>
      </c>
      <c r="Y33" s="84" t="str">
        <f t="shared" si="14"/>
        <v>2/18</v>
      </c>
      <c r="Z33" s="85" t="str">
        <f t="shared" si="15"/>
        <v>17/18</v>
      </c>
    </row>
    <row r="34" spans="2:26" ht="25" customHeight="1">
      <c r="B34" s="79" t="s">
        <v>31</v>
      </c>
      <c r="C34" s="107">
        <v>0.25</v>
      </c>
      <c r="D34" s="107">
        <v>0.33</v>
      </c>
      <c r="E34" s="107">
        <v>0.4</v>
      </c>
      <c r="F34" s="107">
        <v>0.14000000000000001</v>
      </c>
      <c r="G34" s="107">
        <v>0.28999999999999998</v>
      </c>
      <c r="H34" s="108">
        <v>-0.76959999999999995</v>
      </c>
      <c r="I34" s="109">
        <v>2.5913110810000002</v>
      </c>
      <c r="J34" s="109">
        <v>2.81</v>
      </c>
      <c r="K34" s="83">
        <v>15</v>
      </c>
      <c r="L34" s="84">
        <v>14</v>
      </c>
      <c r="M34" s="84">
        <v>6</v>
      </c>
      <c r="N34" s="84">
        <v>16</v>
      </c>
      <c r="O34" s="84">
        <v>16</v>
      </c>
      <c r="P34" s="84">
        <v>15</v>
      </c>
      <c r="Q34" s="84">
        <v>12</v>
      </c>
      <c r="R34" s="85">
        <v>12</v>
      </c>
      <c r="S34" s="83" t="str">
        <f t="shared" si="16"/>
        <v>15/18</v>
      </c>
      <c r="T34" s="84" t="str">
        <f t="shared" si="9"/>
        <v>14/18</v>
      </c>
      <c r="U34" s="84" t="str">
        <f t="shared" si="10"/>
        <v>6/18</v>
      </c>
      <c r="V34" s="84" t="str">
        <f t="shared" si="11"/>
        <v>16/18</v>
      </c>
      <c r="W34" s="84" t="str">
        <f t="shared" si="12"/>
        <v>16/18</v>
      </c>
      <c r="X34" s="84" t="str">
        <f t="shared" si="13"/>
        <v>15/18</v>
      </c>
      <c r="Y34" s="84" t="str">
        <f t="shared" si="14"/>
        <v>12/18</v>
      </c>
      <c r="Z34" s="85" t="str">
        <f t="shared" si="15"/>
        <v>12/18</v>
      </c>
    </row>
    <row r="35" spans="2:26" ht="25" customHeight="1">
      <c r="B35" s="79" t="s">
        <v>33</v>
      </c>
      <c r="C35" s="107">
        <v>0.81</v>
      </c>
      <c r="D35" s="107">
        <v>0.6</v>
      </c>
      <c r="E35" s="107">
        <v>0.75</v>
      </c>
      <c r="F35" s="107">
        <v>0.86</v>
      </c>
      <c r="G35" s="107">
        <v>0.86</v>
      </c>
      <c r="H35" s="108">
        <v>-0.65400000000000003</v>
      </c>
      <c r="I35" s="109">
        <v>2.1052632330000001</v>
      </c>
      <c r="J35" s="109">
        <v>9.65</v>
      </c>
      <c r="K35" s="83">
        <v>2</v>
      </c>
      <c r="L35" s="84">
        <v>4</v>
      </c>
      <c r="M35" s="84">
        <v>1</v>
      </c>
      <c r="N35" s="84">
        <v>5</v>
      </c>
      <c r="O35" s="84">
        <v>1</v>
      </c>
      <c r="P35" s="84">
        <v>11</v>
      </c>
      <c r="Q35" s="84">
        <v>15</v>
      </c>
      <c r="R35" s="85">
        <v>2</v>
      </c>
      <c r="S35" s="83" t="str">
        <f t="shared" si="16"/>
        <v>2/18</v>
      </c>
      <c r="T35" s="84" t="str">
        <f t="shared" si="9"/>
        <v>4/18</v>
      </c>
      <c r="U35" s="84" t="str">
        <f t="shared" si="10"/>
        <v>1/18</v>
      </c>
      <c r="V35" s="84" t="str">
        <f t="shared" si="11"/>
        <v>5/18</v>
      </c>
      <c r="W35" s="84" t="str">
        <f t="shared" si="12"/>
        <v>1/18</v>
      </c>
      <c r="X35" s="84" t="str">
        <f t="shared" si="13"/>
        <v>11/18</v>
      </c>
      <c r="Y35" s="84" t="str">
        <f t="shared" si="14"/>
        <v>15/18</v>
      </c>
      <c r="Z35" s="85" t="str">
        <f t="shared" si="15"/>
        <v>2/18</v>
      </c>
    </row>
    <row r="36" spans="2:26" ht="25" customHeight="1">
      <c r="B36" s="79" t="s">
        <v>35</v>
      </c>
      <c r="C36" s="107">
        <v>0.53</v>
      </c>
      <c r="D36" s="107">
        <v>0.5</v>
      </c>
      <c r="E36" s="107">
        <v>0.5</v>
      </c>
      <c r="F36" s="107">
        <v>0.5</v>
      </c>
      <c r="G36" s="107">
        <v>0.56999999999999995</v>
      </c>
      <c r="H36" s="108">
        <v>-0.71120000000000005</v>
      </c>
      <c r="I36" s="109">
        <v>2.9817047909999999</v>
      </c>
      <c r="J36" s="109">
        <v>2.1800000000000002</v>
      </c>
      <c r="K36" s="83">
        <v>9</v>
      </c>
      <c r="L36" s="84">
        <v>6</v>
      </c>
      <c r="M36" s="84">
        <v>4</v>
      </c>
      <c r="N36" s="84">
        <v>11</v>
      </c>
      <c r="O36" s="84">
        <v>9</v>
      </c>
      <c r="P36" s="84">
        <v>13</v>
      </c>
      <c r="Q36" s="84">
        <v>8</v>
      </c>
      <c r="R36" s="85">
        <v>15</v>
      </c>
      <c r="S36" s="83" t="str">
        <f t="shared" si="16"/>
        <v>9/18</v>
      </c>
      <c r="T36" s="84" t="str">
        <f t="shared" si="9"/>
        <v>6/18</v>
      </c>
      <c r="U36" s="84" t="str">
        <f t="shared" si="10"/>
        <v>4/18</v>
      </c>
      <c r="V36" s="84" t="str">
        <f t="shared" si="11"/>
        <v>11/18</v>
      </c>
      <c r="W36" s="84" t="str">
        <f t="shared" si="12"/>
        <v>9/18</v>
      </c>
      <c r="X36" s="84" t="str">
        <f t="shared" si="13"/>
        <v>13/18</v>
      </c>
      <c r="Y36" s="84" t="str">
        <f t="shared" si="14"/>
        <v>8/18</v>
      </c>
      <c r="Z36" s="85" t="str">
        <f t="shared" si="15"/>
        <v>15/18</v>
      </c>
    </row>
    <row r="37" spans="2:26" ht="25" customHeight="1">
      <c r="B37" s="79" t="s">
        <v>37</v>
      </c>
      <c r="C37" s="107">
        <v>0.6</v>
      </c>
      <c r="D37" s="107">
        <v>0.5</v>
      </c>
      <c r="E37" s="107">
        <v>0.4</v>
      </c>
      <c r="F37" s="107">
        <v>0.5</v>
      </c>
      <c r="G37" s="107">
        <v>0.57999999999999996</v>
      </c>
      <c r="H37" s="108">
        <v>-0.56689999999999996</v>
      </c>
      <c r="I37" s="109">
        <v>3.3415355459999998</v>
      </c>
      <c r="J37" s="109">
        <v>4.74</v>
      </c>
      <c r="K37" s="83">
        <v>8</v>
      </c>
      <c r="L37" s="84">
        <v>6</v>
      </c>
      <c r="M37" s="84">
        <v>6</v>
      </c>
      <c r="N37" s="84">
        <v>11</v>
      </c>
      <c r="O37" s="84">
        <v>8</v>
      </c>
      <c r="P37" s="84">
        <v>8</v>
      </c>
      <c r="Q37" s="84">
        <v>6</v>
      </c>
      <c r="R37" s="85">
        <v>6</v>
      </c>
      <c r="S37" s="83" t="str">
        <f t="shared" si="16"/>
        <v>8/18</v>
      </c>
      <c r="T37" s="84" t="str">
        <f t="shared" si="9"/>
        <v>6/18</v>
      </c>
      <c r="U37" s="84" t="str">
        <f t="shared" si="10"/>
        <v>6/18</v>
      </c>
      <c r="V37" s="84" t="str">
        <f t="shared" si="11"/>
        <v>11/18</v>
      </c>
      <c r="W37" s="84" t="str">
        <f t="shared" si="12"/>
        <v>8/18</v>
      </c>
      <c r="X37" s="84" t="str">
        <f t="shared" si="13"/>
        <v>8/18</v>
      </c>
      <c r="Y37" s="84" t="str">
        <f t="shared" si="14"/>
        <v>6/18</v>
      </c>
      <c r="Z37" s="85" t="str">
        <f t="shared" si="15"/>
        <v>6/18</v>
      </c>
    </row>
    <row r="38" spans="2:26" ht="25" customHeight="1">
      <c r="B38" s="93" t="s">
        <v>39</v>
      </c>
      <c r="C38" s="94">
        <v>0.75</v>
      </c>
      <c r="D38" s="94">
        <v>0.6</v>
      </c>
      <c r="E38" s="94">
        <v>0.6</v>
      </c>
      <c r="F38" s="94">
        <v>0.88</v>
      </c>
      <c r="G38" s="94">
        <v>0.81</v>
      </c>
      <c r="H38" s="95">
        <v>-0.74209999999999998</v>
      </c>
      <c r="I38" s="96">
        <v>3.174230562</v>
      </c>
      <c r="J38" s="96">
        <v>3.3</v>
      </c>
      <c r="K38" s="97">
        <v>3</v>
      </c>
      <c r="L38" s="98">
        <v>4</v>
      </c>
      <c r="M38" s="98">
        <v>3</v>
      </c>
      <c r="N38" s="98">
        <v>1</v>
      </c>
      <c r="O38" s="98">
        <v>2</v>
      </c>
      <c r="P38" s="98">
        <v>14</v>
      </c>
      <c r="Q38" s="98">
        <v>7</v>
      </c>
      <c r="R38" s="99">
        <v>10</v>
      </c>
      <c r="S38" s="97" t="str">
        <f t="shared" si="16"/>
        <v>3/18</v>
      </c>
      <c r="T38" s="98" t="str">
        <f t="shared" si="9"/>
        <v>4/18</v>
      </c>
      <c r="U38" s="98" t="str">
        <f t="shared" si="10"/>
        <v>3/18</v>
      </c>
      <c r="V38" s="98" t="str">
        <f t="shared" si="11"/>
        <v>1/18</v>
      </c>
      <c r="W38" s="98" t="str">
        <f t="shared" si="12"/>
        <v>2/18</v>
      </c>
      <c r="X38" s="98" t="str">
        <f t="shared" si="13"/>
        <v>14/18</v>
      </c>
      <c r="Y38" s="98" t="str">
        <f t="shared" si="14"/>
        <v>7/18</v>
      </c>
      <c r="Z38" s="99" t="str">
        <f t="shared" si="15"/>
        <v>10/18</v>
      </c>
    </row>
    <row r="39" spans="2:26" ht="25" customHeight="1">
      <c r="B39" s="79" t="s">
        <v>41</v>
      </c>
      <c r="C39" s="107">
        <v>0.13</v>
      </c>
      <c r="D39" s="107">
        <v>0.5</v>
      </c>
      <c r="E39" s="107">
        <v>0.4</v>
      </c>
      <c r="F39" s="107">
        <v>0.38</v>
      </c>
      <c r="G39" s="107">
        <v>0.32</v>
      </c>
      <c r="H39" s="108">
        <v>-0.87429999999999997</v>
      </c>
      <c r="I39" s="109">
        <v>1.6786904810000001</v>
      </c>
      <c r="J39" s="109">
        <v>4.51</v>
      </c>
      <c r="K39" s="83">
        <v>16</v>
      </c>
      <c r="L39" s="84">
        <v>6</v>
      </c>
      <c r="M39" s="84">
        <v>6</v>
      </c>
      <c r="N39" s="84">
        <v>14</v>
      </c>
      <c r="O39" s="84">
        <v>15</v>
      </c>
      <c r="P39" s="84">
        <v>16</v>
      </c>
      <c r="Q39" s="84">
        <v>17</v>
      </c>
      <c r="R39" s="85">
        <v>7</v>
      </c>
      <c r="S39" s="83" t="str">
        <f t="shared" si="16"/>
        <v>16/18</v>
      </c>
      <c r="T39" s="84" t="str">
        <f t="shared" si="9"/>
        <v>6/18</v>
      </c>
      <c r="U39" s="84" t="str">
        <f t="shared" si="10"/>
        <v>6/18</v>
      </c>
      <c r="V39" s="84" t="str">
        <f t="shared" si="11"/>
        <v>14/18</v>
      </c>
      <c r="W39" s="84" t="str">
        <f t="shared" si="12"/>
        <v>15/18</v>
      </c>
      <c r="X39" s="84" t="str">
        <f t="shared" si="13"/>
        <v>16/18</v>
      </c>
      <c r="Y39" s="84" t="str">
        <f t="shared" si="14"/>
        <v>17/18</v>
      </c>
      <c r="Z39" s="85" t="str">
        <f t="shared" si="15"/>
        <v>7/18</v>
      </c>
    </row>
    <row r="40" spans="2:26" ht="25" customHeight="1">
      <c r="B40" s="79" t="s">
        <v>43</v>
      </c>
      <c r="C40" s="107">
        <v>0.47</v>
      </c>
      <c r="D40" s="107">
        <v>0.4</v>
      </c>
      <c r="E40" s="107">
        <v>0.4</v>
      </c>
      <c r="F40" s="107">
        <v>0.33</v>
      </c>
      <c r="G40" s="107">
        <v>0.48</v>
      </c>
      <c r="H40" s="108">
        <v>-0.34320000000000001</v>
      </c>
      <c r="I40" s="109">
        <v>2.6496941980000002</v>
      </c>
      <c r="J40" s="109">
        <v>6.25</v>
      </c>
      <c r="K40" s="83">
        <v>11</v>
      </c>
      <c r="L40" s="84">
        <v>12</v>
      </c>
      <c r="M40" s="84">
        <v>6</v>
      </c>
      <c r="N40" s="84">
        <v>15</v>
      </c>
      <c r="O40" s="84">
        <v>12</v>
      </c>
      <c r="P40" s="84">
        <v>5</v>
      </c>
      <c r="Q40" s="84">
        <v>11</v>
      </c>
      <c r="R40" s="85">
        <v>3</v>
      </c>
      <c r="S40" s="83" t="str">
        <f t="shared" si="16"/>
        <v>11/18</v>
      </c>
      <c r="T40" s="84" t="str">
        <f t="shared" si="9"/>
        <v>12/18</v>
      </c>
      <c r="U40" s="84" t="str">
        <f t="shared" si="10"/>
        <v>6/18</v>
      </c>
      <c r="V40" s="84" t="str">
        <f t="shared" si="11"/>
        <v>15/18</v>
      </c>
      <c r="W40" s="84" t="str">
        <f t="shared" si="12"/>
        <v>12/18</v>
      </c>
      <c r="X40" s="84" t="str">
        <f t="shared" si="13"/>
        <v>5/18</v>
      </c>
      <c r="Y40" s="84" t="str">
        <f t="shared" si="14"/>
        <v>11/18</v>
      </c>
      <c r="Z40" s="85" t="str">
        <f t="shared" si="15"/>
        <v>3/18</v>
      </c>
    </row>
    <row r="41" spans="2:26" ht="25" customHeight="1">
      <c r="B41" s="79" t="s">
        <v>45</v>
      </c>
      <c r="C41" s="107">
        <v>0.73</v>
      </c>
      <c r="D41" s="107">
        <v>0.5</v>
      </c>
      <c r="E41" s="107">
        <v>0.4</v>
      </c>
      <c r="F41" s="107">
        <v>0.88</v>
      </c>
      <c r="G41" s="107">
        <v>0.74</v>
      </c>
      <c r="H41" s="108">
        <v>-0.59699999999999998</v>
      </c>
      <c r="I41" s="109">
        <v>2.7991115689999999</v>
      </c>
      <c r="J41" s="109">
        <v>4.87</v>
      </c>
      <c r="K41" s="83">
        <v>4</v>
      </c>
      <c r="L41" s="84">
        <v>6</v>
      </c>
      <c r="M41" s="84">
        <v>6</v>
      </c>
      <c r="N41" s="84">
        <v>1</v>
      </c>
      <c r="O41" s="84">
        <v>4</v>
      </c>
      <c r="P41" s="84">
        <v>10</v>
      </c>
      <c r="Q41" s="84">
        <v>9</v>
      </c>
      <c r="R41" s="85">
        <v>5</v>
      </c>
      <c r="S41" s="83" t="str">
        <f t="shared" si="16"/>
        <v>4/18</v>
      </c>
      <c r="T41" s="84" t="str">
        <f t="shared" si="9"/>
        <v>6/18</v>
      </c>
      <c r="U41" s="84" t="str">
        <f t="shared" si="10"/>
        <v>6/18</v>
      </c>
      <c r="V41" s="84" t="str">
        <f t="shared" si="11"/>
        <v>1/18</v>
      </c>
      <c r="W41" s="84" t="str">
        <f t="shared" si="12"/>
        <v>4/18</v>
      </c>
      <c r="X41" s="84" t="str">
        <f t="shared" si="13"/>
        <v>10/18</v>
      </c>
      <c r="Y41" s="84" t="str">
        <f t="shared" si="14"/>
        <v>9/18</v>
      </c>
      <c r="Z41" s="85" t="str">
        <f t="shared" si="15"/>
        <v>5/18</v>
      </c>
    </row>
    <row r="42" spans="2:26" ht="25" customHeight="1">
      <c r="B42" s="79" t="s">
        <v>47</v>
      </c>
      <c r="C42" s="107">
        <v>0.1</v>
      </c>
      <c r="D42" s="107">
        <v>0</v>
      </c>
      <c r="E42" s="107">
        <v>0</v>
      </c>
      <c r="F42" s="107">
        <v>0</v>
      </c>
      <c r="G42" s="107">
        <v>0.04</v>
      </c>
      <c r="H42" s="108">
        <v>-0.94030000000000002</v>
      </c>
      <c r="I42" s="109">
        <v>1.951998959</v>
      </c>
      <c r="J42" s="109">
        <v>4.12</v>
      </c>
      <c r="K42" s="83">
        <v>17</v>
      </c>
      <c r="L42" s="84">
        <v>17</v>
      </c>
      <c r="M42" s="84">
        <v>18</v>
      </c>
      <c r="N42" s="84">
        <v>17</v>
      </c>
      <c r="O42" s="84">
        <v>18</v>
      </c>
      <c r="P42" s="84">
        <v>17</v>
      </c>
      <c r="Q42" s="84">
        <v>16</v>
      </c>
      <c r="R42" s="85">
        <v>9</v>
      </c>
      <c r="S42" s="83" t="str">
        <f t="shared" si="16"/>
        <v>17/18</v>
      </c>
      <c r="T42" s="84" t="str">
        <f t="shared" si="9"/>
        <v>17/18</v>
      </c>
      <c r="U42" s="84" t="str">
        <f t="shared" si="10"/>
        <v>18/18</v>
      </c>
      <c r="V42" s="84" t="str">
        <f t="shared" si="11"/>
        <v>17/18</v>
      </c>
      <c r="W42" s="84" t="str">
        <f t="shared" si="12"/>
        <v>18/18</v>
      </c>
      <c r="X42" s="84" t="str">
        <f t="shared" si="13"/>
        <v>17/18</v>
      </c>
      <c r="Y42" s="84" t="str">
        <f t="shared" si="14"/>
        <v>16/18</v>
      </c>
      <c r="Z42" s="85" t="str">
        <f t="shared" si="15"/>
        <v>9/18</v>
      </c>
    </row>
    <row r="43" spans="2:26" ht="25" customHeight="1">
      <c r="B43" s="79" t="s">
        <v>49</v>
      </c>
      <c r="C43" s="107">
        <v>0</v>
      </c>
      <c r="D43" s="107">
        <v>0.5</v>
      </c>
      <c r="E43" s="107">
        <v>0.4</v>
      </c>
      <c r="F43" s="107">
        <v>0</v>
      </c>
      <c r="G43" s="107">
        <v>0.19</v>
      </c>
      <c r="H43" s="108">
        <v>-0.43459999999999999</v>
      </c>
      <c r="I43" s="109">
        <v>3.4181479069999998</v>
      </c>
      <c r="J43" s="109">
        <v>2.62</v>
      </c>
      <c r="K43" s="83">
        <v>18</v>
      </c>
      <c r="L43" s="84">
        <v>6</v>
      </c>
      <c r="M43" s="84">
        <v>6</v>
      </c>
      <c r="N43" s="84">
        <v>17</v>
      </c>
      <c r="O43" s="84">
        <v>17</v>
      </c>
      <c r="P43" s="84">
        <v>7</v>
      </c>
      <c r="Q43" s="84">
        <v>4</v>
      </c>
      <c r="R43" s="85">
        <v>14</v>
      </c>
      <c r="S43" s="83" t="str">
        <f t="shared" si="16"/>
        <v>18/18</v>
      </c>
      <c r="T43" s="84" t="str">
        <f t="shared" si="9"/>
        <v>6/18</v>
      </c>
      <c r="U43" s="84" t="str">
        <f t="shared" si="10"/>
        <v>6/18</v>
      </c>
      <c r="V43" s="84" t="str">
        <f t="shared" si="11"/>
        <v>17/18</v>
      </c>
      <c r="W43" s="84" t="str">
        <f t="shared" si="12"/>
        <v>17/18</v>
      </c>
      <c r="X43" s="84" t="str">
        <f t="shared" si="13"/>
        <v>7/18</v>
      </c>
      <c r="Y43" s="84" t="str">
        <f t="shared" si="14"/>
        <v>4/18</v>
      </c>
      <c r="Z43" s="85" t="str">
        <f t="shared" si="15"/>
        <v>14/18</v>
      </c>
    </row>
    <row r="44" spans="2:26" ht="25" customHeight="1">
      <c r="B44" s="79" t="s">
        <v>51</v>
      </c>
      <c r="C44" s="107">
        <v>0.66666666699999999</v>
      </c>
      <c r="D44" s="107">
        <v>0.5</v>
      </c>
      <c r="E44" s="107">
        <v>0.4</v>
      </c>
      <c r="F44" s="107">
        <v>0.875</v>
      </c>
      <c r="G44" s="107">
        <v>0.70967741900000003</v>
      </c>
      <c r="H44" s="108">
        <v>1.2982</v>
      </c>
      <c r="I44" s="109">
        <v>5.6939561059999999</v>
      </c>
      <c r="J44" s="109">
        <v>1.23</v>
      </c>
      <c r="K44" s="83">
        <v>6</v>
      </c>
      <c r="L44" s="84">
        <v>6</v>
      </c>
      <c r="M44" s="84">
        <v>6</v>
      </c>
      <c r="N44" s="84">
        <v>4</v>
      </c>
      <c r="O44" s="84">
        <v>7</v>
      </c>
      <c r="P44" s="84">
        <v>1</v>
      </c>
      <c r="Q44" s="84">
        <v>1</v>
      </c>
      <c r="R44" s="85">
        <v>18</v>
      </c>
      <c r="S44" s="83" t="str">
        <f t="shared" si="16"/>
        <v>6/18</v>
      </c>
      <c r="T44" s="84" t="str">
        <f t="shared" si="9"/>
        <v>6/18</v>
      </c>
      <c r="U44" s="84" t="str">
        <f t="shared" si="10"/>
        <v>6/18</v>
      </c>
      <c r="V44" s="84" t="str">
        <f t="shared" si="11"/>
        <v>4/18</v>
      </c>
      <c r="W44" s="84" t="str">
        <f t="shared" si="12"/>
        <v>7/18</v>
      </c>
      <c r="X44" s="84" t="str">
        <f t="shared" si="13"/>
        <v>1/18</v>
      </c>
      <c r="Y44" s="84" t="str">
        <f t="shared" si="14"/>
        <v>1/18</v>
      </c>
      <c r="Z44" s="85" t="str">
        <f t="shared" si="15"/>
        <v>18/18</v>
      </c>
    </row>
    <row r="45" spans="2:26" ht="25" customHeight="1">
      <c r="B45" s="100" t="s">
        <v>84</v>
      </c>
      <c r="C45" s="110">
        <v>0.4375</v>
      </c>
      <c r="D45" s="110">
        <v>0.16666666699999999</v>
      </c>
      <c r="E45" s="110">
        <v>0.2</v>
      </c>
      <c r="F45" s="110">
        <v>0.71428571399999996</v>
      </c>
      <c r="G45" s="110">
        <v>0.45161290300000001</v>
      </c>
      <c r="H45" s="111">
        <v>-1.3283</v>
      </c>
      <c r="I45" s="112">
        <v>1.1276863930000001</v>
      </c>
      <c r="J45" s="112">
        <v>6.14</v>
      </c>
      <c r="K45" s="104">
        <v>12</v>
      </c>
      <c r="L45" s="105">
        <v>16</v>
      </c>
      <c r="M45" s="105">
        <v>17</v>
      </c>
      <c r="N45" s="105">
        <v>8</v>
      </c>
      <c r="O45" s="105">
        <v>13</v>
      </c>
      <c r="P45" s="105">
        <v>18</v>
      </c>
      <c r="Q45" s="105">
        <v>18</v>
      </c>
      <c r="R45" s="106">
        <v>4</v>
      </c>
      <c r="S45" s="104" t="str">
        <f t="shared" si="16"/>
        <v>12/18</v>
      </c>
      <c r="T45" s="105" t="str">
        <f t="shared" si="9"/>
        <v>16/18</v>
      </c>
      <c r="U45" s="105" t="str">
        <f t="shared" si="10"/>
        <v>17/18</v>
      </c>
      <c r="V45" s="105" t="str">
        <f t="shared" si="11"/>
        <v>8/18</v>
      </c>
      <c r="W45" s="105" t="str">
        <f t="shared" si="12"/>
        <v>13/18</v>
      </c>
      <c r="X45" s="105" t="str">
        <f t="shared" si="13"/>
        <v>18/18</v>
      </c>
      <c r="Y45" s="105" t="str">
        <f t="shared" si="14"/>
        <v>18/18</v>
      </c>
      <c r="Z45" s="106" t="str">
        <f t="shared" si="15"/>
        <v>4/18</v>
      </c>
    </row>
  </sheetData>
  <mergeCells count="6">
    <mergeCell ref="C3:J3"/>
    <mergeCell ref="K3:R3"/>
    <mergeCell ref="S3:Z3"/>
    <mergeCell ref="C26:J26"/>
    <mergeCell ref="K26:R26"/>
    <mergeCell ref="S26:Z26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U39"/>
  <sheetViews>
    <sheetView zoomScale="70" zoomScaleNormal="70" zoomScalePageLayoutView="70" workbookViewId="0">
      <selection activeCell="C2" sqref="C2:AA13"/>
    </sheetView>
  </sheetViews>
  <sheetFormatPr baseColWidth="10" defaultColWidth="7.83203125" defaultRowHeight="33" customHeight="1" x14ac:dyDescent="0"/>
  <cols>
    <col min="1" max="1" width="7.83203125" style="129"/>
    <col min="2" max="2" width="7.83203125" style="127"/>
    <col min="3" max="3" width="12.33203125" style="129" bestFit="1" customWidth="1"/>
    <col min="4" max="4" width="6.6640625" style="129" bestFit="1" customWidth="1"/>
    <col min="5" max="7" width="6.33203125" style="129" bestFit="1" customWidth="1"/>
    <col min="8" max="8" width="6.83203125" style="129" bestFit="1" customWidth="1"/>
    <col min="9" max="9" width="7" style="129" bestFit="1" customWidth="1"/>
    <col min="10" max="10" width="6.33203125" style="129" bestFit="1" customWidth="1"/>
    <col min="11" max="11" width="7" style="129" bestFit="1" customWidth="1"/>
    <col min="12" max="12" width="6.6640625" style="129" hidden="1" customWidth="1"/>
    <col min="13" max="15" width="4.5" style="129" hidden="1" customWidth="1"/>
    <col min="16" max="16" width="5.83203125" style="129" hidden="1" customWidth="1"/>
    <col min="17" max="17" width="5.6640625" style="129" hidden="1" customWidth="1"/>
    <col min="18" max="18" width="4.5" style="129" hidden="1" customWidth="1"/>
    <col min="19" max="19" width="7" style="129" hidden="1" customWidth="1"/>
    <col min="20" max="27" width="8.33203125" style="129" bestFit="1" customWidth="1"/>
    <col min="28" max="30" width="7.83203125" style="129"/>
    <col min="31" max="31" width="17.5" style="129" customWidth="1"/>
    <col min="32" max="39" width="8.5" style="129" customWidth="1"/>
    <col min="40" max="47" width="10.83203125" style="129" customWidth="1"/>
    <col min="48" max="16384" width="7.83203125" style="129"/>
  </cols>
  <sheetData>
    <row r="2" spans="2:47" ht="17">
      <c r="C2" s="128" t="s">
        <v>16</v>
      </c>
      <c r="D2" s="179" t="s">
        <v>98</v>
      </c>
      <c r="E2" s="180"/>
      <c r="F2" s="180"/>
      <c r="G2" s="180"/>
      <c r="H2" s="180"/>
      <c r="I2" s="180"/>
      <c r="J2" s="180"/>
      <c r="K2" s="181"/>
      <c r="L2" s="180" t="s">
        <v>87</v>
      </c>
      <c r="M2" s="180"/>
      <c r="N2" s="180"/>
      <c r="O2" s="180"/>
      <c r="P2" s="180"/>
      <c r="Q2" s="180"/>
      <c r="R2" s="180"/>
      <c r="S2" s="181"/>
      <c r="T2" s="179" t="s">
        <v>87</v>
      </c>
      <c r="U2" s="180"/>
      <c r="V2" s="180"/>
      <c r="W2" s="180"/>
      <c r="X2" s="180"/>
      <c r="Y2" s="180"/>
      <c r="Z2" s="180"/>
      <c r="AA2" s="181"/>
      <c r="AE2" s="160"/>
      <c r="AF2" s="179"/>
      <c r="AG2" s="180"/>
      <c r="AH2" s="180"/>
      <c r="AI2" s="180"/>
      <c r="AJ2" s="180"/>
      <c r="AK2" s="180"/>
      <c r="AL2" s="180"/>
      <c r="AM2" s="181"/>
      <c r="AN2" s="179"/>
      <c r="AO2" s="180"/>
      <c r="AP2" s="180"/>
      <c r="AQ2" s="180"/>
      <c r="AR2" s="180"/>
      <c r="AS2" s="180"/>
      <c r="AT2" s="180"/>
      <c r="AU2" s="181"/>
    </row>
    <row r="3" spans="2:47" ht="17">
      <c r="B3" s="129"/>
      <c r="C3" s="119" t="s">
        <v>1</v>
      </c>
      <c r="D3" s="168" t="s">
        <v>3</v>
      </c>
      <c r="E3" s="169" t="s">
        <v>4</v>
      </c>
      <c r="F3" s="169" t="s">
        <v>5</v>
      </c>
      <c r="G3" s="170" t="s">
        <v>6</v>
      </c>
      <c r="H3" s="171" t="s">
        <v>70</v>
      </c>
      <c r="I3" s="171" t="s">
        <v>8</v>
      </c>
      <c r="J3" s="171" t="s">
        <v>23</v>
      </c>
      <c r="K3" s="171" t="s">
        <v>13</v>
      </c>
      <c r="L3" s="121" t="s">
        <v>3</v>
      </c>
      <c r="M3" s="122" t="s">
        <v>4</v>
      </c>
      <c r="N3" s="122" t="s">
        <v>5</v>
      </c>
      <c r="O3" s="122" t="s">
        <v>6</v>
      </c>
      <c r="P3" s="122" t="s">
        <v>70</v>
      </c>
      <c r="Q3" s="123" t="s">
        <v>8</v>
      </c>
      <c r="R3" s="123" t="s">
        <v>23</v>
      </c>
      <c r="S3" s="124" t="s">
        <v>13</v>
      </c>
      <c r="T3" s="188" t="s">
        <v>3</v>
      </c>
      <c r="U3" s="189" t="s">
        <v>4</v>
      </c>
      <c r="V3" s="189" t="s">
        <v>5</v>
      </c>
      <c r="W3" s="202" t="s">
        <v>6</v>
      </c>
      <c r="X3" s="122" t="s">
        <v>70</v>
      </c>
      <c r="Y3" s="123" t="s">
        <v>8</v>
      </c>
      <c r="Z3" s="123" t="s">
        <v>23</v>
      </c>
      <c r="AA3" s="124" t="s">
        <v>13</v>
      </c>
      <c r="AE3" s="126"/>
      <c r="AF3" s="120"/>
      <c r="AG3" s="120"/>
      <c r="AH3" s="120"/>
      <c r="AI3" s="120"/>
      <c r="AJ3" s="120"/>
      <c r="AK3" s="120"/>
      <c r="AL3" s="120"/>
      <c r="AM3" s="120"/>
      <c r="AN3" s="121"/>
      <c r="AO3" s="122"/>
      <c r="AP3" s="122"/>
      <c r="AQ3" s="122"/>
      <c r="AR3" s="122"/>
      <c r="AS3" s="123"/>
      <c r="AT3" s="123"/>
      <c r="AU3" s="123"/>
    </row>
    <row r="4" spans="2:47" ht="17">
      <c r="B4" s="129"/>
      <c r="C4" s="196">
        <v>2006</v>
      </c>
      <c r="D4" s="206">
        <v>0</v>
      </c>
      <c r="E4" s="131">
        <v>0</v>
      </c>
      <c r="F4" s="131">
        <v>0</v>
      </c>
      <c r="G4" s="207">
        <v>0</v>
      </c>
      <c r="H4" s="197">
        <v>0</v>
      </c>
      <c r="I4" s="198">
        <v>-0.37259999999999999</v>
      </c>
      <c r="J4" s="198">
        <v>2.1996529749999998</v>
      </c>
      <c r="K4" s="198">
        <v>2.4</v>
      </c>
      <c r="L4" s="133">
        <v>11</v>
      </c>
      <c r="M4" s="134">
        <v>9</v>
      </c>
      <c r="N4" s="134">
        <v>8</v>
      </c>
      <c r="O4" s="134">
        <v>8</v>
      </c>
      <c r="P4" s="134">
        <v>14</v>
      </c>
      <c r="Q4" s="134">
        <v>10</v>
      </c>
      <c r="R4" s="134">
        <v>13</v>
      </c>
      <c r="S4" s="135">
        <v>12</v>
      </c>
      <c r="T4" s="190" t="str">
        <f>+L4&amp;"/18"</f>
        <v>11/18</v>
      </c>
      <c r="U4" s="191" t="str">
        <f t="shared" ref="U4:AA4" si="0">+M4&amp;"/18"</f>
        <v>9/18</v>
      </c>
      <c r="V4" s="191" t="str">
        <f t="shared" si="0"/>
        <v>8/18</v>
      </c>
      <c r="W4" s="192" t="str">
        <f t="shared" si="0"/>
        <v>8/18</v>
      </c>
      <c r="X4" s="134" t="str">
        <f t="shared" si="0"/>
        <v>14/18</v>
      </c>
      <c r="Y4" s="134" t="str">
        <f t="shared" si="0"/>
        <v>10/18</v>
      </c>
      <c r="Z4" s="134" t="str">
        <f t="shared" si="0"/>
        <v>13/18</v>
      </c>
      <c r="AA4" s="135" t="str">
        <f t="shared" si="0"/>
        <v>12/18</v>
      </c>
      <c r="AE4" s="161"/>
      <c r="AF4" s="131"/>
      <c r="AG4" s="131"/>
      <c r="AH4" s="131"/>
      <c r="AI4" s="131"/>
      <c r="AJ4" s="131"/>
      <c r="AK4" s="132"/>
      <c r="AL4" s="132"/>
      <c r="AM4" s="132"/>
      <c r="AN4" s="133"/>
      <c r="AO4" s="134"/>
      <c r="AP4" s="134"/>
      <c r="AQ4" s="134"/>
      <c r="AR4" s="134"/>
      <c r="AS4" s="134"/>
      <c r="AT4" s="134"/>
      <c r="AU4" s="134"/>
    </row>
    <row r="5" spans="2:47" ht="17">
      <c r="B5" s="129"/>
      <c r="C5" s="199">
        <v>2007</v>
      </c>
      <c r="D5" s="208">
        <v>0</v>
      </c>
      <c r="E5" s="137">
        <v>0</v>
      </c>
      <c r="F5" s="137">
        <v>0</v>
      </c>
      <c r="G5" s="209">
        <v>0</v>
      </c>
      <c r="H5" s="200">
        <v>0</v>
      </c>
      <c r="I5" s="201">
        <v>-0.37459999999999999</v>
      </c>
      <c r="J5" s="201">
        <v>2.173863543</v>
      </c>
      <c r="K5" s="201">
        <v>2.0099999999999998</v>
      </c>
      <c r="L5" s="139">
        <v>12</v>
      </c>
      <c r="M5" s="140">
        <v>10</v>
      </c>
      <c r="N5" s="140">
        <v>10</v>
      </c>
      <c r="O5" s="140">
        <v>9</v>
      </c>
      <c r="P5" s="140">
        <v>15</v>
      </c>
      <c r="Q5" s="140">
        <v>11</v>
      </c>
      <c r="R5" s="140">
        <v>14</v>
      </c>
      <c r="S5" s="141">
        <v>14</v>
      </c>
      <c r="T5" s="193" t="str">
        <f t="shared" ref="T5:T13" si="1">+L5&amp;"/18"</f>
        <v>12/18</v>
      </c>
      <c r="U5" s="194" t="str">
        <f t="shared" ref="U5:U13" si="2">+M5&amp;"/18"</f>
        <v>10/18</v>
      </c>
      <c r="V5" s="194" t="str">
        <f t="shared" ref="V5:V13" si="3">+N5&amp;"/18"</f>
        <v>10/18</v>
      </c>
      <c r="W5" s="195" t="str">
        <f t="shared" ref="W5:W13" si="4">+O5&amp;"/18"</f>
        <v>9/18</v>
      </c>
      <c r="X5" s="140" t="str">
        <f t="shared" ref="X5:X13" si="5">+P5&amp;"/18"</f>
        <v>15/18</v>
      </c>
      <c r="Y5" s="140" t="str">
        <f t="shared" ref="Y5:Y13" si="6">+Q5&amp;"/18"</f>
        <v>11/18</v>
      </c>
      <c r="Z5" s="140" t="str">
        <f t="shared" ref="Z5:Z13" si="7">+R5&amp;"/18"</f>
        <v>14/18</v>
      </c>
      <c r="AA5" s="141" t="str">
        <f t="shared" ref="AA5:AA13" si="8">+S5&amp;"/18"</f>
        <v>14/18</v>
      </c>
      <c r="AE5" s="162"/>
      <c r="AF5" s="137"/>
      <c r="AG5" s="137"/>
      <c r="AH5" s="137"/>
      <c r="AI5" s="137"/>
      <c r="AJ5" s="137"/>
      <c r="AK5" s="138"/>
      <c r="AL5" s="138"/>
      <c r="AM5" s="138"/>
      <c r="AN5" s="139"/>
      <c r="AO5" s="140"/>
      <c r="AP5" s="140"/>
      <c r="AQ5" s="140"/>
      <c r="AR5" s="140"/>
      <c r="AS5" s="140"/>
      <c r="AT5" s="140"/>
      <c r="AU5" s="140"/>
    </row>
    <row r="6" spans="2:47" ht="17">
      <c r="B6" s="129"/>
      <c r="C6" s="199">
        <v>2008</v>
      </c>
      <c r="D6" s="208">
        <v>0</v>
      </c>
      <c r="E6" s="137">
        <v>0</v>
      </c>
      <c r="F6" s="137">
        <v>0</v>
      </c>
      <c r="G6" s="209">
        <v>0</v>
      </c>
      <c r="H6" s="200">
        <v>0</v>
      </c>
      <c r="I6" s="201">
        <v>-0.4738</v>
      </c>
      <c r="J6" s="201">
        <v>2.2111501520000001</v>
      </c>
      <c r="K6" s="201">
        <v>2.02</v>
      </c>
      <c r="L6" s="139">
        <v>13</v>
      </c>
      <c r="M6" s="140">
        <v>11</v>
      </c>
      <c r="N6" s="140">
        <v>11</v>
      </c>
      <c r="O6" s="140">
        <v>10</v>
      </c>
      <c r="P6" s="140">
        <v>16</v>
      </c>
      <c r="Q6" s="140">
        <v>10</v>
      </c>
      <c r="R6" s="140">
        <v>14</v>
      </c>
      <c r="S6" s="141">
        <v>15</v>
      </c>
      <c r="T6" s="193" t="str">
        <f t="shared" si="1"/>
        <v>13/18</v>
      </c>
      <c r="U6" s="194" t="str">
        <f t="shared" si="2"/>
        <v>11/18</v>
      </c>
      <c r="V6" s="194" t="str">
        <f t="shared" si="3"/>
        <v>11/18</v>
      </c>
      <c r="W6" s="195" t="str">
        <f t="shared" si="4"/>
        <v>10/18</v>
      </c>
      <c r="X6" s="140" t="str">
        <f t="shared" si="5"/>
        <v>16/18</v>
      </c>
      <c r="Y6" s="140" t="str">
        <f t="shared" si="6"/>
        <v>10/18</v>
      </c>
      <c r="Z6" s="140" t="str">
        <f t="shared" si="7"/>
        <v>14/18</v>
      </c>
      <c r="AA6" s="141" t="str">
        <f t="shared" si="8"/>
        <v>15/18</v>
      </c>
      <c r="AE6" s="162"/>
      <c r="AF6" s="137"/>
      <c r="AG6" s="137"/>
      <c r="AH6" s="137"/>
      <c r="AI6" s="137"/>
      <c r="AJ6" s="137"/>
      <c r="AK6" s="138"/>
      <c r="AL6" s="138"/>
      <c r="AM6" s="138"/>
      <c r="AN6" s="139"/>
      <c r="AO6" s="140"/>
      <c r="AP6" s="140"/>
      <c r="AQ6" s="140"/>
      <c r="AR6" s="140"/>
      <c r="AS6" s="140"/>
      <c r="AT6" s="140"/>
      <c r="AU6" s="140"/>
    </row>
    <row r="7" spans="2:47" ht="17">
      <c r="B7" s="129"/>
      <c r="C7" s="199">
        <v>2009</v>
      </c>
      <c r="D7" s="208">
        <v>0.5</v>
      </c>
      <c r="E7" s="137">
        <v>0.4</v>
      </c>
      <c r="F7" s="137">
        <v>0.25</v>
      </c>
      <c r="G7" s="209">
        <v>0.71</v>
      </c>
      <c r="H7" s="200">
        <v>0.55000000000000004</v>
      </c>
      <c r="I7" s="201">
        <v>-0.50290000000000001</v>
      </c>
      <c r="J7" s="201">
        <v>2.4093455549999998</v>
      </c>
      <c r="K7" s="201">
        <v>2.48</v>
      </c>
      <c r="L7" s="139">
        <v>7</v>
      </c>
      <c r="M7" s="140">
        <v>7</v>
      </c>
      <c r="N7" s="140">
        <v>14</v>
      </c>
      <c r="O7" s="140">
        <v>4</v>
      </c>
      <c r="P7" s="140">
        <v>6</v>
      </c>
      <c r="Q7" s="140">
        <v>11</v>
      </c>
      <c r="R7" s="140">
        <v>13</v>
      </c>
      <c r="S7" s="141">
        <v>14</v>
      </c>
      <c r="T7" s="193" t="str">
        <f t="shared" si="1"/>
        <v>7/18</v>
      </c>
      <c r="U7" s="194" t="str">
        <f t="shared" si="2"/>
        <v>7/18</v>
      </c>
      <c r="V7" s="194" t="str">
        <f t="shared" si="3"/>
        <v>14/18</v>
      </c>
      <c r="W7" s="195" t="str">
        <f t="shared" si="4"/>
        <v>4/18</v>
      </c>
      <c r="X7" s="140" t="str">
        <f t="shared" si="5"/>
        <v>6/18</v>
      </c>
      <c r="Y7" s="140" t="str">
        <f t="shared" si="6"/>
        <v>11/18</v>
      </c>
      <c r="Z7" s="140" t="str">
        <f t="shared" si="7"/>
        <v>13/18</v>
      </c>
      <c r="AA7" s="141" t="str">
        <f t="shared" si="8"/>
        <v>14/18</v>
      </c>
      <c r="AE7" s="162"/>
      <c r="AF7" s="137"/>
      <c r="AG7" s="137"/>
      <c r="AH7" s="137"/>
      <c r="AI7" s="137"/>
      <c r="AJ7" s="137"/>
      <c r="AK7" s="138"/>
      <c r="AL7" s="138"/>
      <c r="AM7" s="138"/>
      <c r="AN7" s="139"/>
      <c r="AO7" s="140"/>
      <c r="AP7" s="140"/>
      <c r="AQ7" s="140"/>
      <c r="AR7" s="140"/>
      <c r="AS7" s="140"/>
      <c r="AT7" s="140"/>
      <c r="AU7" s="140"/>
    </row>
    <row r="8" spans="2:47" ht="17">
      <c r="B8" s="129"/>
      <c r="C8" s="199">
        <v>2010</v>
      </c>
      <c r="D8" s="208">
        <v>0.5</v>
      </c>
      <c r="E8" s="137">
        <v>0.4</v>
      </c>
      <c r="F8" s="137">
        <v>0.25</v>
      </c>
      <c r="G8" s="209">
        <v>0.71</v>
      </c>
      <c r="H8" s="200">
        <v>0.55000000000000004</v>
      </c>
      <c r="I8" s="201">
        <v>-0.41260000000000002</v>
      </c>
      <c r="J8" s="201">
        <v>2.5626825420000001</v>
      </c>
      <c r="K8" s="201">
        <v>2.66</v>
      </c>
      <c r="L8" s="139">
        <v>8</v>
      </c>
      <c r="M8" s="140">
        <v>8</v>
      </c>
      <c r="N8" s="140">
        <v>16</v>
      </c>
      <c r="O8" s="140">
        <v>6</v>
      </c>
      <c r="P8" s="140">
        <v>7</v>
      </c>
      <c r="Q8" s="140">
        <v>10</v>
      </c>
      <c r="R8" s="140">
        <v>12</v>
      </c>
      <c r="S8" s="141">
        <v>13</v>
      </c>
      <c r="T8" s="193" t="str">
        <f t="shared" si="1"/>
        <v>8/18</v>
      </c>
      <c r="U8" s="194" t="str">
        <f t="shared" si="2"/>
        <v>8/18</v>
      </c>
      <c r="V8" s="194" t="str">
        <f t="shared" si="3"/>
        <v>16/18</v>
      </c>
      <c r="W8" s="195" t="str">
        <f t="shared" si="4"/>
        <v>6/18</v>
      </c>
      <c r="X8" s="140" t="str">
        <f t="shared" si="5"/>
        <v>7/18</v>
      </c>
      <c r="Y8" s="140" t="str">
        <f t="shared" si="6"/>
        <v>10/18</v>
      </c>
      <c r="Z8" s="140" t="str">
        <f t="shared" si="7"/>
        <v>12/18</v>
      </c>
      <c r="AA8" s="141" t="str">
        <f t="shared" si="8"/>
        <v>13/18</v>
      </c>
      <c r="AE8" s="162"/>
      <c r="AF8" s="137"/>
      <c r="AG8" s="137"/>
      <c r="AH8" s="137"/>
      <c r="AI8" s="137"/>
      <c r="AJ8" s="137"/>
      <c r="AK8" s="138"/>
      <c r="AL8" s="138"/>
      <c r="AM8" s="138"/>
      <c r="AN8" s="139"/>
      <c r="AO8" s="140"/>
      <c r="AP8" s="140"/>
      <c r="AQ8" s="140"/>
      <c r="AR8" s="140"/>
      <c r="AS8" s="140"/>
      <c r="AT8" s="140"/>
      <c r="AU8" s="140"/>
    </row>
    <row r="9" spans="2:47" ht="17">
      <c r="B9" s="129"/>
      <c r="C9" s="199">
        <v>2011</v>
      </c>
      <c r="D9" s="208">
        <v>0.5</v>
      </c>
      <c r="E9" s="137">
        <v>0.4</v>
      </c>
      <c r="F9" s="137">
        <v>0.25</v>
      </c>
      <c r="G9" s="209">
        <v>0.71</v>
      </c>
      <c r="H9" s="200">
        <v>0.55000000000000004</v>
      </c>
      <c r="I9" s="201">
        <v>-0.40210000000000001</v>
      </c>
      <c r="J9" s="201">
        <v>2.579641579</v>
      </c>
      <c r="K9" s="201">
        <v>2.5299999999999998</v>
      </c>
      <c r="L9" s="139">
        <v>10</v>
      </c>
      <c r="M9" s="140">
        <v>10</v>
      </c>
      <c r="N9" s="140">
        <v>16</v>
      </c>
      <c r="O9" s="140">
        <v>7</v>
      </c>
      <c r="P9" s="140">
        <v>9</v>
      </c>
      <c r="Q9" s="140">
        <v>10</v>
      </c>
      <c r="R9" s="140">
        <v>13</v>
      </c>
      <c r="S9" s="141">
        <v>14</v>
      </c>
      <c r="T9" s="193" t="str">
        <f t="shared" si="1"/>
        <v>10/18</v>
      </c>
      <c r="U9" s="194" t="str">
        <f t="shared" si="2"/>
        <v>10/18</v>
      </c>
      <c r="V9" s="194" t="str">
        <f t="shared" si="3"/>
        <v>16/18</v>
      </c>
      <c r="W9" s="195" t="str">
        <f t="shared" si="4"/>
        <v>7/18</v>
      </c>
      <c r="X9" s="140" t="str">
        <f t="shared" si="5"/>
        <v>9/18</v>
      </c>
      <c r="Y9" s="140" t="str">
        <f t="shared" si="6"/>
        <v>10/18</v>
      </c>
      <c r="Z9" s="140" t="str">
        <f t="shared" si="7"/>
        <v>13/18</v>
      </c>
      <c r="AA9" s="141" t="str">
        <f t="shared" si="8"/>
        <v>14/18</v>
      </c>
      <c r="AE9" s="162"/>
      <c r="AF9" s="137"/>
      <c r="AG9" s="137"/>
      <c r="AH9" s="137"/>
      <c r="AI9" s="137"/>
      <c r="AJ9" s="137"/>
      <c r="AK9" s="138"/>
      <c r="AL9" s="138"/>
      <c r="AM9" s="138"/>
      <c r="AN9" s="139"/>
      <c r="AO9" s="140"/>
      <c r="AP9" s="140"/>
      <c r="AQ9" s="140"/>
      <c r="AR9" s="140"/>
      <c r="AS9" s="140"/>
      <c r="AT9" s="140"/>
      <c r="AU9" s="140"/>
    </row>
    <row r="10" spans="2:47" ht="17">
      <c r="B10" s="129"/>
      <c r="C10" s="199">
        <v>2012</v>
      </c>
      <c r="D10" s="208">
        <v>0.5</v>
      </c>
      <c r="E10" s="137">
        <v>0.4</v>
      </c>
      <c r="F10" s="137">
        <v>0.25</v>
      </c>
      <c r="G10" s="209">
        <v>0.71</v>
      </c>
      <c r="H10" s="200">
        <v>0.55000000000000004</v>
      </c>
      <c r="I10" s="201">
        <v>-0.49180000000000001</v>
      </c>
      <c r="J10" s="201">
        <v>2.2740424049999999</v>
      </c>
      <c r="K10" s="201">
        <v>2.25</v>
      </c>
      <c r="L10" s="139">
        <v>10</v>
      </c>
      <c r="M10" s="140">
        <v>10</v>
      </c>
      <c r="N10" s="140">
        <v>16</v>
      </c>
      <c r="O10" s="140">
        <v>7</v>
      </c>
      <c r="P10" s="140">
        <v>9</v>
      </c>
      <c r="Q10" s="140">
        <v>10</v>
      </c>
      <c r="R10" s="140">
        <v>15</v>
      </c>
      <c r="S10" s="141">
        <v>15</v>
      </c>
      <c r="T10" s="193" t="str">
        <f t="shared" si="1"/>
        <v>10/18</v>
      </c>
      <c r="U10" s="194" t="str">
        <f t="shared" si="2"/>
        <v>10/18</v>
      </c>
      <c r="V10" s="194" t="str">
        <f t="shared" si="3"/>
        <v>16/18</v>
      </c>
      <c r="W10" s="195" t="str">
        <f t="shared" si="4"/>
        <v>7/18</v>
      </c>
      <c r="X10" s="140" t="str">
        <f t="shared" si="5"/>
        <v>9/18</v>
      </c>
      <c r="Y10" s="140" t="str">
        <f t="shared" si="6"/>
        <v>10/18</v>
      </c>
      <c r="Z10" s="140" t="str">
        <f t="shared" si="7"/>
        <v>15/18</v>
      </c>
      <c r="AA10" s="141" t="str">
        <f t="shared" si="8"/>
        <v>15/18</v>
      </c>
      <c r="AE10" s="162"/>
      <c r="AF10" s="137"/>
      <c r="AG10" s="137"/>
      <c r="AH10" s="137"/>
      <c r="AI10" s="137"/>
      <c r="AJ10" s="137"/>
      <c r="AK10" s="138"/>
      <c r="AL10" s="138"/>
      <c r="AM10" s="138"/>
      <c r="AN10" s="139"/>
      <c r="AO10" s="140"/>
      <c r="AP10" s="140"/>
      <c r="AQ10" s="140"/>
      <c r="AR10" s="140"/>
      <c r="AS10" s="140"/>
      <c r="AT10" s="140"/>
      <c r="AU10" s="140"/>
    </row>
    <row r="11" spans="2:47" ht="17">
      <c r="B11" s="129"/>
      <c r="C11" s="199">
        <v>2013</v>
      </c>
      <c r="D11" s="208">
        <v>0.5</v>
      </c>
      <c r="E11" s="137">
        <v>0.4</v>
      </c>
      <c r="F11" s="137">
        <v>0.25</v>
      </c>
      <c r="G11" s="209">
        <v>0.71</v>
      </c>
      <c r="H11" s="200">
        <v>0.55000000000000004</v>
      </c>
      <c r="I11" s="201">
        <v>-0.46279999999999999</v>
      </c>
      <c r="J11" s="201">
        <v>2.3763348980000001</v>
      </c>
      <c r="K11" s="201">
        <v>2.85</v>
      </c>
      <c r="L11" s="139">
        <v>10</v>
      </c>
      <c r="M11" s="140">
        <v>11</v>
      </c>
      <c r="N11" s="140">
        <v>16</v>
      </c>
      <c r="O11" s="140">
        <v>7</v>
      </c>
      <c r="P11" s="140">
        <v>9</v>
      </c>
      <c r="Q11" s="140">
        <v>9</v>
      </c>
      <c r="R11" s="140">
        <v>16</v>
      </c>
      <c r="S11" s="141">
        <v>15</v>
      </c>
      <c r="T11" s="193" t="str">
        <f t="shared" si="1"/>
        <v>10/18</v>
      </c>
      <c r="U11" s="194" t="str">
        <f t="shared" si="2"/>
        <v>11/18</v>
      </c>
      <c r="V11" s="194" t="str">
        <f t="shared" si="3"/>
        <v>16/18</v>
      </c>
      <c r="W11" s="195" t="str">
        <f t="shared" si="4"/>
        <v>7/18</v>
      </c>
      <c r="X11" s="140" t="str">
        <f t="shared" si="5"/>
        <v>9/18</v>
      </c>
      <c r="Y11" s="140" t="str">
        <f t="shared" si="6"/>
        <v>9/18</v>
      </c>
      <c r="Z11" s="140" t="str">
        <f t="shared" si="7"/>
        <v>16/18</v>
      </c>
      <c r="AA11" s="141" t="str">
        <f t="shared" si="8"/>
        <v>15/18</v>
      </c>
      <c r="AE11" s="162"/>
      <c r="AF11" s="137"/>
      <c r="AG11" s="137"/>
      <c r="AH11" s="137"/>
      <c r="AI11" s="137"/>
      <c r="AJ11" s="137"/>
      <c r="AK11" s="138"/>
      <c r="AL11" s="138"/>
      <c r="AM11" s="138"/>
      <c r="AN11" s="139"/>
      <c r="AO11" s="140"/>
      <c r="AP11" s="140"/>
      <c r="AQ11" s="140"/>
      <c r="AR11" s="140"/>
      <c r="AS11" s="140"/>
      <c r="AT11" s="140"/>
      <c r="AU11" s="140"/>
    </row>
    <row r="12" spans="2:47" ht="17">
      <c r="B12" s="129"/>
      <c r="C12" s="199">
        <v>2014</v>
      </c>
      <c r="D12" s="208">
        <v>0.5</v>
      </c>
      <c r="E12" s="137">
        <v>0.4</v>
      </c>
      <c r="F12" s="137">
        <v>0.25</v>
      </c>
      <c r="G12" s="209">
        <v>0.71</v>
      </c>
      <c r="H12" s="200">
        <v>0.55000000000000004</v>
      </c>
      <c r="I12" s="201">
        <v>-0.58069999999999999</v>
      </c>
      <c r="J12" s="201">
        <v>2.2928450900000001</v>
      </c>
      <c r="K12" s="201">
        <v>4.17</v>
      </c>
      <c r="L12" s="139">
        <v>10</v>
      </c>
      <c r="M12" s="140">
        <v>11</v>
      </c>
      <c r="N12" s="140">
        <v>16</v>
      </c>
      <c r="O12" s="140">
        <v>8</v>
      </c>
      <c r="P12" s="140">
        <v>9</v>
      </c>
      <c r="Q12" s="140">
        <v>8</v>
      </c>
      <c r="R12" s="140">
        <v>15</v>
      </c>
      <c r="S12" s="141">
        <v>7</v>
      </c>
      <c r="T12" s="193" t="str">
        <f t="shared" si="1"/>
        <v>10/18</v>
      </c>
      <c r="U12" s="194" t="str">
        <f t="shared" si="2"/>
        <v>11/18</v>
      </c>
      <c r="V12" s="194" t="str">
        <f t="shared" si="3"/>
        <v>16/18</v>
      </c>
      <c r="W12" s="195" t="str">
        <f t="shared" si="4"/>
        <v>8/18</v>
      </c>
      <c r="X12" s="140" t="str">
        <f t="shared" si="5"/>
        <v>9/18</v>
      </c>
      <c r="Y12" s="140" t="str">
        <f t="shared" si="6"/>
        <v>8/18</v>
      </c>
      <c r="Z12" s="140" t="str">
        <f t="shared" si="7"/>
        <v>15/18</v>
      </c>
      <c r="AA12" s="141" t="str">
        <f t="shared" si="8"/>
        <v>7/18</v>
      </c>
      <c r="AE12" s="162"/>
      <c r="AF12" s="137"/>
      <c r="AG12" s="137"/>
      <c r="AH12" s="137"/>
      <c r="AI12" s="137"/>
      <c r="AJ12" s="137"/>
      <c r="AK12" s="138"/>
      <c r="AL12" s="138"/>
      <c r="AM12" s="138"/>
      <c r="AN12" s="139"/>
      <c r="AO12" s="140"/>
      <c r="AP12" s="140"/>
      <c r="AQ12" s="140"/>
      <c r="AR12" s="140"/>
      <c r="AS12" s="140"/>
      <c r="AT12" s="140"/>
      <c r="AU12" s="140"/>
    </row>
    <row r="13" spans="2:47" ht="17">
      <c r="B13" s="129"/>
      <c r="C13" s="199">
        <v>2015</v>
      </c>
      <c r="D13" s="210">
        <v>0.5</v>
      </c>
      <c r="E13" s="143">
        <v>0.4</v>
      </c>
      <c r="F13" s="143">
        <v>0.25</v>
      </c>
      <c r="G13" s="211">
        <v>0.71</v>
      </c>
      <c r="H13" s="200">
        <v>0.55000000000000004</v>
      </c>
      <c r="I13" s="201">
        <v>-0.58689999999999998</v>
      </c>
      <c r="J13" s="201">
        <v>2.4380000540000002</v>
      </c>
      <c r="K13" s="201">
        <v>2.74</v>
      </c>
      <c r="L13" s="139">
        <v>10</v>
      </c>
      <c r="M13" s="140">
        <v>12</v>
      </c>
      <c r="N13" s="140">
        <v>16</v>
      </c>
      <c r="O13" s="140">
        <v>9</v>
      </c>
      <c r="P13" s="140">
        <v>10</v>
      </c>
      <c r="Q13" s="140">
        <v>9</v>
      </c>
      <c r="R13" s="140">
        <v>14</v>
      </c>
      <c r="S13" s="141">
        <v>13</v>
      </c>
      <c r="T13" s="203" t="str">
        <f t="shared" si="1"/>
        <v>10/18</v>
      </c>
      <c r="U13" s="204" t="str">
        <f t="shared" si="2"/>
        <v>12/18</v>
      </c>
      <c r="V13" s="204" t="str">
        <f t="shared" si="3"/>
        <v>16/18</v>
      </c>
      <c r="W13" s="205" t="str">
        <f t="shared" si="4"/>
        <v>9/18</v>
      </c>
      <c r="X13" s="140" t="str">
        <f t="shared" si="5"/>
        <v>10/18</v>
      </c>
      <c r="Y13" s="140" t="str">
        <f t="shared" si="6"/>
        <v>9/18</v>
      </c>
      <c r="Z13" s="140" t="str">
        <f t="shared" si="7"/>
        <v>14/18</v>
      </c>
      <c r="AA13" s="141" t="str">
        <f t="shared" si="8"/>
        <v>13/18</v>
      </c>
      <c r="AE13" s="162"/>
      <c r="AF13" s="137"/>
      <c r="AG13" s="137"/>
      <c r="AH13" s="137"/>
      <c r="AI13" s="137"/>
      <c r="AJ13" s="137"/>
      <c r="AK13" s="138"/>
      <c r="AL13" s="138"/>
      <c r="AM13" s="138"/>
      <c r="AN13" s="139"/>
      <c r="AO13" s="140"/>
      <c r="AP13" s="140"/>
      <c r="AQ13" s="140"/>
      <c r="AR13" s="140"/>
      <c r="AS13" s="140"/>
      <c r="AT13" s="140"/>
      <c r="AU13" s="140"/>
    </row>
    <row r="14" spans="2:47" ht="17">
      <c r="B14" s="129"/>
      <c r="C14" s="168"/>
      <c r="D14" s="182"/>
      <c r="E14" s="182"/>
      <c r="F14" s="182"/>
      <c r="G14" s="182"/>
      <c r="H14" s="182"/>
      <c r="I14" s="183"/>
      <c r="J14" s="183"/>
      <c r="K14" s="183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7"/>
      <c r="AF14" s="137"/>
      <c r="AG14" s="137"/>
      <c r="AH14" s="137"/>
      <c r="AI14" s="137"/>
      <c r="AJ14" s="137"/>
      <c r="AK14" s="138"/>
      <c r="AL14" s="138"/>
      <c r="AM14" s="138"/>
      <c r="AN14" s="140"/>
      <c r="AO14" s="140"/>
      <c r="AP14" s="140"/>
      <c r="AQ14" s="140"/>
      <c r="AR14" s="140"/>
      <c r="AS14" s="140"/>
      <c r="AT14" s="140"/>
      <c r="AU14" s="140"/>
    </row>
    <row r="15" spans="2:47" ht="22">
      <c r="B15" s="129"/>
      <c r="C15" s="164" t="s">
        <v>25</v>
      </c>
      <c r="D15" s="175" t="s">
        <v>98</v>
      </c>
      <c r="E15" s="176"/>
      <c r="F15" s="176"/>
      <c r="G15" s="176"/>
      <c r="H15" s="176"/>
      <c r="I15" s="176"/>
      <c r="J15" s="176"/>
      <c r="K15" s="177"/>
      <c r="L15" s="176" t="s">
        <v>87</v>
      </c>
      <c r="M15" s="176"/>
      <c r="N15" s="176"/>
      <c r="O15" s="176"/>
      <c r="P15" s="176"/>
      <c r="Q15" s="176"/>
      <c r="R15" s="176"/>
      <c r="S15" s="177"/>
      <c r="T15" s="175" t="s">
        <v>87</v>
      </c>
      <c r="U15" s="176"/>
      <c r="V15" s="176"/>
      <c r="W15" s="176"/>
      <c r="X15" s="176"/>
      <c r="Y15" s="176"/>
      <c r="Z15" s="176"/>
      <c r="AA15" s="177"/>
      <c r="AE15" s="165" t="s">
        <v>25</v>
      </c>
      <c r="AF15" s="175" t="s">
        <v>98</v>
      </c>
      <c r="AG15" s="176"/>
      <c r="AH15" s="176"/>
      <c r="AI15" s="176"/>
      <c r="AJ15" s="176"/>
      <c r="AK15" s="176"/>
      <c r="AL15" s="176"/>
      <c r="AM15" s="177"/>
      <c r="AN15" s="178" t="s">
        <v>87</v>
      </c>
      <c r="AO15" s="178"/>
      <c r="AP15" s="178"/>
      <c r="AQ15" s="178"/>
      <c r="AR15" s="178"/>
      <c r="AS15" s="178"/>
      <c r="AT15" s="178"/>
      <c r="AU15" s="178"/>
    </row>
    <row r="16" spans="2:47" ht="17">
      <c r="B16" s="129"/>
      <c r="C16" s="119" t="s">
        <v>1</v>
      </c>
      <c r="D16" s="120" t="s">
        <v>3</v>
      </c>
      <c r="E16" s="120" t="s">
        <v>4</v>
      </c>
      <c r="F16" s="120" t="s">
        <v>5</v>
      </c>
      <c r="G16" s="120" t="s">
        <v>6</v>
      </c>
      <c r="H16" s="120" t="s">
        <v>70</v>
      </c>
      <c r="I16" s="120" t="s">
        <v>8</v>
      </c>
      <c r="J16" s="120" t="s">
        <v>23</v>
      </c>
      <c r="K16" s="120" t="s">
        <v>13</v>
      </c>
      <c r="L16" s="121" t="s">
        <v>3</v>
      </c>
      <c r="M16" s="122" t="s">
        <v>4</v>
      </c>
      <c r="N16" s="122" t="s">
        <v>5</v>
      </c>
      <c r="O16" s="122" t="s">
        <v>6</v>
      </c>
      <c r="P16" s="122" t="s">
        <v>70</v>
      </c>
      <c r="Q16" s="123" t="s">
        <v>8</v>
      </c>
      <c r="R16" s="123" t="s">
        <v>23</v>
      </c>
      <c r="S16" s="124" t="s">
        <v>13</v>
      </c>
      <c r="T16" s="121" t="s">
        <v>3</v>
      </c>
      <c r="U16" s="122" t="s">
        <v>4</v>
      </c>
      <c r="V16" s="122" t="s">
        <v>5</v>
      </c>
      <c r="W16" s="122" t="s">
        <v>6</v>
      </c>
      <c r="X16" s="122" t="s">
        <v>70</v>
      </c>
      <c r="Y16" s="123" t="s">
        <v>8</v>
      </c>
      <c r="Z16" s="123" t="s">
        <v>23</v>
      </c>
      <c r="AA16" s="124" t="s">
        <v>13</v>
      </c>
      <c r="AE16" s="126" t="s">
        <v>1</v>
      </c>
      <c r="AF16" s="125" t="s">
        <v>3</v>
      </c>
      <c r="AG16" s="120" t="s">
        <v>4</v>
      </c>
      <c r="AH16" s="120" t="s">
        <v>5</v>
      </c>
      <c r="AI16" s="120" t="s">
        <v>6</v>
      </c>
      <c r="AJ16" s="120" t="s">
        <v>70</v>
      </c>
      <c r="AK16" s="120" t="s">
        <v>8</v>
      </c>
      <c r="AL16" s="120" t="s">
        <v>23</v>
      </c>
      <c r="AM16" s="126" t="s">
        <v>13</v>
      </c>
      <c r="AN16" s="122" t="s">
        <v>3</v>
      </c>
      <c r="AO16" s="122" t="s">
        <v>4</v>
      </c>
      <c r="AP16" s="122" t="s">
        <v>5</v>
      </c>
      <c r="AQ16" s="122" t="s">
        <v>6</v>
      </c>
      <c r="AR16" s="122" t="s">
        <v>70</v>
      </c>
      <c r="AS16" s="123" t="s">
        <v>8</v>
      </c>
      <c r="AT16" s="123" t="s">
        <v>23</v>
      </c>
      <c r="AU16" s="123" t="s">
        <v>13</v>
      </c>
    </row>
    <row r="17" spans="2:47" ht="17">
      <c r="B17" s="129"/>
      <c r="C17" s="130">
        <v>2006</v>
      </c>
      <c r="D17" s="131">
        <v>0.31</v>
      </c>
      <c r="E17" s="131">
        <v>0.33</v>
      </c>
      <c r="F17" s="131">
        <v>0.25</v>
      </c>
      <c r="G17" s="131">
        <v>0.75</v>
      </c>
      <c r="H17" s="131">
        <v>0.45</v>
      </c>
      <c r="I17" s="132">
        <v>1.4298999999999999</v>
      </c>
      <c r="J17" s="132">
        <v>3.9924821860000002</v>
      </c>
      <c r="K17" s="132">
        <v>2.87</v>
      </c>
      <c r="L17" s="145">
        <v>4</v>
      </c>
      <c r="M17" s="146">
        <v>4</v>
      </c>
      <c r="N17" s="146">
        <v>5</v>
      </c>
      <c r="O17" s="146">
        <v>1</v>
      </c>
      <c r="P17" s="146">
        <v>2</v>
      </c>
      <c r="Q17" s="146">
        <v>1</v>
      </c>
      <c r="R17" s="146">
        <v>3</v>
      </c>
      <c r="S17" s="147">
        <v>9</v>
      </c>
      <c r="T17" s="145" t="str">
        <f>+L17&amp;"/18"</f>
        <v>4/18</v>
      </c>
      <c r="U17" s="146" t="str">
        <f t="shared" ref="U17:U26" si="9">+M17&amp;"/18"</f>
        <v>4/18</v>
      </c>
      <c r="V17" s="146" t="str">
        <f t="shared" ref="V17:V26" si="10">+N17&amp;"/18"</f>
        <v>5/18</v>
      </c>
      <c r="W17" s="146" t="str">
        <f t="shared" ref="W17:W26" si="11">+O17&amp;"/18"</f>
        <v>1/18</v>
      </c>
      <c r="X17" s="146" t="str">
        <f t="shared" ref="X17:X26" si="12">+P17&amp;"/18"</f>
        <v>2/18</v>
      </c>
      <c r="Y17" s="146" t="str">
        <f t="shared" ref="Y17:Y26" si="13">+Q17&amp;"/18"</f>
        <v>1/18</v>
      </c>
      <c r="Z17" s="146" t="str">
        <f t="shared" ref="Z17:Z26" si="14">+R17&amp;"/18"</f>
        <v>3/18</v>
      </c>
      <c r="AA17" s="147" t="str">
        <f t="shared" ref="AA17:AA26" si="15">+S17&amp;"/18"</f>
        <v>9/18</v>
      </c>
      <c r="AE17" s="161">
        <v>2006</v>
      </c>
      <c r="AF17" s="131">
        <v>0.31</v>
      </c>
      <c r="AG17" s="131">
        <v>0.33</v>
      </c>
      <c r="AH17" s="131">
        <v>0.25</v>
      </c>
      <c r="AI17" s="131">
        <v>0.75</v>
      </c>
      <c r="AJ17" s="131">
        <v>0.45</v>
      </c>
      <c r="AK17" s="132">
        <v>1.4298999999999999</v>
      </c>
      <c r="AL17" s="132">
        <v>3.9924821860000002</v>
      </c>
      <c r="AM17" s="132">
        <v>2.87</v>
      </c>
      <c r="AN17" s="148" t="s">
        <v>99</v>
      </c>
      <c r="AO17" s="149" t="s">
        <v>99</v>
      </c>
      <c r="AP17" s="149" t="s">
        <v>100</v>
      </c>
      <c r="AQ17" s="149" t="s">
        <v>101</v>
      </c>
      <c r="AR17" s="149" t="s">
        <v>102</v>
      </c>
      <c r="AS17" s="149" t="s">
        <v>101</v>
      </c>
      <c r="AT17" s="149" t="s">
        <v>103</v>
      </c>
      <c r="AU17" s="149" t="s">
        <v>104</v>
      </c>
    </row>
    <row r="18" spans="2:47" ht="17">
      <c r="B18" s="129"/>
      <c r="C18" s="136">
        <v>2007</v>
      </c>
      <c r="D18" s="137">
        <v>0.31</v>
      </c>
      <c r="E18" s="137">
        <v>0.33</v>
      </c>
      <c r="F18" s="137">
        <v>0.25</v>
      </c>
      <c r="G18" s="137">
        <v>0.75</v>
      </c>
      <c r="H18" s="137">
        <v>0.45</v>
      </c>
      <c r="I18" s="138">
        <v>1.3434999999999999</v>
      </c>
      <c r="J18" s="138">
        <v>4.2470039220000002</v>
      </c>
      <c r="K18" s="138">
        <v>3.07</v>
      </c>
      <c r="L18" s="148">
        <v>5</v>
      </c>
      <c r="M18" s="149">
        <v>4</v>
      </c>
      <c r="N18" s="149">
        <v>6</v>
      </c>
      <c r="O18" s="149">
        <v>1</v>
      </c>
      <c r="P18" s="149">
        <v>2</v>
      </c>
      <c r="Q18" s="149">
        <v>1</v>
      </c>
      <c r="R18" s="149">
        <v>3</v>
      </c>
      <c r="S18" s="150">
        <v>10</v>
      </c>
      <c r="T18" s="148" t="str">
        <f t="shared" ref="T18:T26" si="16">+L18&amp;"/18"</f>
        <v>5/18</v>
      </c>
      <c r="U18" s="149" t="str">
        <f t="shared" si="9"/>
        <v>4/18</v>
      </c>
      <c r="V18" s="149" t="str">
        <f t="shared" si="10"/>
        <v>6/18</v>
      </c>
      <c r="W18" s="149" t="str">
        <f t="shared" si="11"/>
        <v>1/18</v>
      </c>
      <c r="X18" s="149" t="str">
        <f t="shared" si="12"/>
        <v>2/18</v>
      </c>
      <c r="Y18" s="149" t="str">
        <f t="shared" si="13"/>
        <v>1/18</v>
      </c>
      <c r="Z18" s="149" t="str">
        <f t="shared" si="14"/>
        <v>3/18</v>
      </c>
      <c r="AA18" s="150" t="str">
        <f t="shared" si="15"/>
        <v>10/18</v>
      </c>
      <c r="AE18" s="162">
        <v>2007</v>
      </c>
      <c r="AF18" s="137">
        <v>0.31</v>
      </c>
      <c r="AG18" s="137">
        <v>0.33</v>
      </c>
      <c r="AH18" s="137">
        <v>0.25</v>
      </c>
      <c r="AI18" s="137">
        <v>0.75</v>
      </c>
      <c r="AJ18" s="137">
        <v>0.45</v>
      </c>
      <c r="AK18" s="138">
        <v>1.3434999999999999</v>
      </c>
      <c r="AL18" s="138">
        <v>4.2470039220000002</v>
      </c>
      <c r="AM18" s="138">
        <v>3.07</v>
      </c>
      <c r="AN18" s="148" t="s">
        <v>100</v>
      </c>
      <c r="AO18" s="149" t="s">
        <v>99</v>
      </c>
      <c r="AP18" s="149" t="s">
        <v>105</v>
      </c>
      <c r="AQ18" s="149" t="s">
        <v>101</v>
      </c>
      <c r="AR18" s="149" t="s">
        <v>102</v>
      </c>
      <c r="AS18" s="149" t="s">
        <v>101</v>
      </c>
      <c r="AT18" s="149" t="s">
        <v>103</v>
      </c>
      <c r="AU18" s="149" t="s">
        <v>106</v>
      </c>
    </row>
    <row r="19" spans="2:47" ht="17">
      <c r="B19" s="129"/>
      <c r="C19" s="136">
        <v>2008</v>
      </c>
      <c r="D19" s="137">
        <v>0.31</v>
      </c>
      <c r="E19" s="137">
        <v>0.33</v>
      </c>
      <c r="F19" s="137">
        <v>0.25</v>
      </c>
      <c r="G19" s="137">
        <v>0.75</v>
      </c>
      <c r="H19" s="137">
        <v>0.45</v>
      </c>
      <c r="I19" s="138">
        <v>1.3277000000000001</v>
      </c>
      <c r="J19" s="138">
        <v>4.4993218830000004</v>
      </c>
      <c r="K19" s="138">
        <v>3.61</v>
      </c>
      <c r="L19" s="148">
        <v>6</v>
      </c>
      <c r="M19" s="149">
        <v>5</v>
      </c>
      <c r="N19" s="149">
        <v>7</v>
      </c>
      <c r="O19" s="149">
        <v>1</v>
      </c>
      <c r="P19" s="149">
        <v>3</v>
      </c>
      <c r="Q19" s="149">
        <v>1</v>
      </c>
      <c r="R19" s="149">
        <v>3</v>
      </c>
      <c r="S19" s="150">
        <v>9</v>
      </c>
      <c r="T19" s="148" t="str">
        <f t="shared" si="16"/>
        <v>6/18</v>
      </c>
      <c r="U19" s="149" t="str">
        <f t="shared" si="9"/>
        <v>5/18</v>
      </c>
      <c r="V19" s="149" t="str">
        <f t="shared" si="10"/>
        <v>7/18</v>
      </c>
      <c r="W19" s="149" t="str">
        <f t="shared" si="11"/>
        <v>1/18</v>
      </c>
      <c r="X19" s="149" t="str">
        <f t="shared" si="12"/>
        <v>3/18</v>
      </c>
      <c r="Y19" s="149" t="str">
        <f t="shared" si="13"/>
        <v>1/18</v>
      </c>
      <c r="Z19" s="149" t="str">
        <f t="shared" si="14"/>
        <v>3/18</v>
      </c>
      <c r="AA19" s="150" t="str">
        <f t="shared" si="15"/>
        <v>9/18</v>
      </c>
      <c r="AE19" s="162">
        <v>2008</v>
      </c>
      <c r="AF19" s="137">
        <v>0.31</v>
      </c>
      <c r="AG19" s="137">
        <v>0.33</v>
      </c>
      <c r="AH19" s="137">
        <v>0.25</v>
      </c>
      <c r="AI19" s="137">
        <v>0.75</v>
      </c>
      <c r="AJ19" s="137">
        <v>0.45</v>
      </c>
      <c r="AK19" s="138">
        <v>1.3277000000000001</v>
      </c>
      <c r="AL19" s="138">
        <v>4.4993218830000004</v>
      </c>
      <c r="AM19" s="138">
        <v>3.61</v>
      </c>
      <c r="AN19" s="148" t="s">
        <v>105</v>
      </c>
      <c r="AO19" s="149" t="s">
        <v>100</v>
      </c>
      <c r="AP19" s="149" t="s">
        <v>107</v>
      </c>
      <c r="AQ19" s="149" t="s">
        <v>101</v>
      </c>
      <c r="AR19" s="149" t="s">
        <v>103</v>
      </c>
      <c r="AS19" s="149" t="s">
        <v>101</v>
      </c>
      <c r="AT19" s="149" t="s">
        <v>103</v>
      </c>
      <c r="AU19" s="149" t="s">
        <v>104</v>
      </c>
    </row>
    <row r="20" spans="2:47" ht="17">
      <c r="B20" s="129"/>
      <c r="C20" s="136">
        <v>2009</v>
      </c>
      <c r="D20" s="137">
        <v>0.31</v>
      </c>
      <c r="E20" s="137">
        <v>0.67</v>
      </c>
      <c r="F20" s="137">
        <v>0.5</v>
      </c>
      <c r="G20" s="137">
        <v>0.75</v>
      </c>
      <c r="H20" s="137">
        <v>0.55000000000000004</v>
      </c>
      <c r="I20" s="138">
        <v>1.3516999999999999</v>
      </c>
      <c r="J20" s="138">
        <v>4.7091890320000003</v>
      </c>
      <c r="K20" s="138">
        <v>4.4400000000000004</v>
      </c>
      <c r="L20" s="148">
        <v>11</v>
      </c>
      <c r="M20" s="149">
        <v>1</v>
      </c>
      <c r="N20" s="149">
        <v>3</v>
      </c>
      <c r="O20" s="149">
        <v>3</v>
      </c>
      <c r="P20" s="149">
        <v>6</v>
      </c>
      <c r="Q20" s="149">
        <v>1</v>
      </c>
      <c r="R20" s="149">
        <v>3</v>
      </c>
      <c r="S20" s="150">
        <v>6</v>
      </c>
      <c r="T20" s="148" t="str">
        <f t="shared" si="16"/>
        <v>11/18</v>
      </c>
      <c r="U20" s="149" t="str">
        <f t="shared" si="9"/>
        <v>1/18</v>
      </c>
      <c r="V20" s="149" t="str">
        <f t="shared" si="10"/>
        <v>3/18</v>
      </c>
      <c r="W20" s="149" t="str">
        <f t="shared" si="11"/>
        <v>3/18</v>
      </c>
      <c r="X20" s="149" t="str">
        <f t="shared" si="12"/>
        <v>6/18</v>
      </c>
      <c r="Y20" s="149" t="str">
        <f t="shared" si="13"/>
        <v>1/18</v>
      </c>
      <c r="Z20" s="149" t="str">
        <f t="shared" si="14"/>
        <v>3/18</v>
      </c>
      <c r="AA20" s="150" t="str">
        <f t="shared" si="15"/>
        <v>6/18</v>
      </c>
      <c r="AE20" s="162">
        <v>2009</v>
      </c>
      <c r="AF20" s="137">
        <v>0.31</v>
      </c>
      <c r="AG20" s="137">
        <v>0.67</v>
      </c>
      <c r="AH20" s="137">
        <v>0.5</v>
      </c>
      <c r="AI20" s="137">
        <v>0.75</v>
      </c>
      <c r="AJ20" s="137">
        <v>0.55000000000000004</v>
      </c>
      <c r="AK20" s="138">
        <v>1.3516999999999999</v>
      </c>
      <c r="AL20" s="138">
        <v>4.7091890320000003</v>
      </c>
      <c r="AM20" s="138">
        <v>4.4400000000000004</v>
      </c>
      <c r="AN20" s="148" t="s">
        <v>108</v>
      </c>
      <c r="AO20" s="149" t="s">
        <v>101</v>
      </c>
      <c r="AP20" s="149" t="s">
        <v>103</v>
      </c>
      <c r="AQ20" s="149" t="s">
        <v>103</v>
      </c>
      <c r="AR20" s="149" t="s">
        <v>105</v>
      </c>
      <c r="AS20" s="149" t="s">
        <v>101</v>
      </c>
      <c r="AT20" s="149" t="s">
        <v>103</v>
      </c>
      <c r="AU20" s="149" t="s">
        <v>105</v>
      </c>
    </row>
    <row r="21" spans="2:47" ht="17">
      <c r="B21" s="129"/>
      <c r="C21" s="136">
        <v>2010</v>
      </c>
      <c r="D21" s="137">
        <v>0.31</v>
      </c>
      <c r="E21" s="137">
        <v>0.67</v>
      </c>
      <c r="F21" s="137">
        <v>0.5</v>
      </c>
      <c r="G21" s="137">
        <v>0.75</v>
      </c>
      <c r="H21" s="137">
        <v>0.55000000000000004</v>
      </c>
      <c r="I21" s="138">
        <v>1.4856</v>
      </c>
      <c r="J21" s="138">
        <v>5.363317383</v>
      </c>
      <c r="K21" s="138">
        <v>3.94</v>
      </c>
      <c r="L21" s="148">
        <v>13</v>
      </c>
      <c r="M21" s="149">
        <v>1</v>
      </c>
      <c r="N21" s="149">
        <v>3</v>
      </c>
      <c r="O21" s="149">
        <v>4</v>
      </c>
      <c r="P21" s="149">
        <v>7</v>
      </c>
      <c r="Q21" s="149">
        <v>1</v>
      </c>
      <c r="R21" s="149">
        <v>1</v>
      </c>
      <c r="S21" s="150">
        <v>6</v>
      </c>
      <c r="T21" s="148" t="str">
        <f t="shared" si="16"/>
        <v>13/18</v>
      </c>
      <c r="U21" s="149" t="str">
        <f t="shared" si="9"/>
        <v>1/18</v>
      </c>
      <c r="V21" s="149" t="str">
        <f t="shared" si="10"/>
        <v>3/18</v>
      </c>
      <c r="W21" s="149" t="str">
        <f t="shared" si="11"/>
        <v>4/18</v>
      </c>
      <c r="X21" s="149" t="str">
        <f t="shared" si="12"/>
        <v>7/18</v>
      </c>
      <c r="Y21" s="149" t="str">
        <f t="shared" si="13"/>
        <v>1/18</v>
      </c>
      <c r="Z21" s="149" t="str">
        <f t="shared" si="14"/>
        <v>1/18</v>
      </c>
      <c r="AA21" s="150" t="str">
        <f t="shared" si="15"/>
        <v>6/18</v>
      </c>
      <c r="AE21" s="162">
        <v>2010</v>
      </c>
      <c r="AF21" s="137">
        <v>0.31</v>
      </c>
      <c r="AG21" s="137">
        <v>0.67</v>
      </c>
      <c r="AH21" s="137">
        <v>0.5</v>
      </c>
      <c r="AI21" s="137">
        <v>0.75</v>
      </c>
      <c r="AJ21" s="137">
        <v>0.55000000000000004</v>
      </c>
      <c r="AK21" s="138">
        <v>1.4856</v>
      </c>
      <c r="AL21" s="138">
        <v>5.363317383</v>
      </c>
      <c r="AM21" s="138">
        <v>3.94</v>
      </c>
      <c r="AN21" s="148" t="s">
        <v>109</v>
      </c>
      <c r="AO21" s="149" t="s">
        <v>101</v>
      </c>
      <c r="AP21" s="149" t="s">
        <v>103</v>
      </c>
      <c r="AQ21" s="149" t="s">
        <v>99</v>
      </c>
      <c r="AR21" s="149" t="s">
        <v>107</v>
      </c>
      <c r="AS21" s="149" t="s">
        <v>101</v>
      </c>
      <c r="AT21" s="149" t="s">
        <v>101</v>
      </c>
      <c r="AU21" s="149" t="s">
        <v>105</v>
      </c>
    </row>
    <row r="22" spans="2:47" ht="17">
      <c r="B22" s="129"/>
      <c r="C22" s="136">
        <v>2011</v>
      </c>
      <c r="D22" s="137">
        <v>0.31</v>
      </c>
      <c r="E22" s="137">
        <v>0.67</v>
      </c>
      <c r="F22" s="137">
        <v>0.5</v>
      </c>
      <c r="G22" s="137">
        <v>0.75</v>
      </c>
      <c r="H22" s="137">
        <v>0.55000000000000004</v>
      </c>
      <c r="I22" s="138">
        <v>1.5227999999999999</v>
      </c>
      <c r="J22" s="138">
        <v>5.4673900299999998</v>
      </c>
      <c r="K22" s="138">
        <v>4.09</v>
      </c>
      <c r="L22" s="148">
        <v>14</v>
      </c>
      <c r="M22" s="149">
        <v>1</v>
      </c>
      <c r="N22" s="149">
        <v>4</v>
      </c>
      <c r="O22" s="149">
        <v>4</v>
      </c>
      <c r="P22" s="149">
        <v>9</v>
      </c>
      <c r="Q22" s="149">
        <v>1</v>
      </c>
      <c r="R22" s="149">
        <v>1</v>
      </c>
      <c r="S22" s="150">
        <v>7</v>
      </c>
      <c r="T22" s="148" t="str">
        <f t="shared" si="16"/>
        <v>14/18</v>
      </c>
      <c r="U22" s="149" t="str">
        <f t="shared" si="9"/>
        <v>1/18</v>
      </c>
      <c r="V22" s="149" t="str">
        <f t="shared" si="10"/>
        <v>4/18</v>
      </c>
      <c r="W22" s="149" t="str">
        <f t="shared" si="11"/>
        <v>4/18</v>
      </c>
      <c r="X22" s="149" t="str">
        <f t="shared" si="12"/>
        <v>9/18</v>
      </c>
      <c r="Y22" s="149" t="str">
        <f t="shared" si="13"/>
        <v>1/18</v>
      </c>
      <c r="Z22" s="149" t="str">
        <f t="shared" si="14"/>
        <v>1/18</v>
      </c>
      <c r="AA22" s="150" t="str">
        <f t="shared" si="15"/>
        <v>7/18</v>
      </c>
      <c r="AE22" s="162">
        <v>2011</v>
      </c>
      <c r="AF22" s="137">
        <v>0.31</v>
      </c>
      <c r="AG22" s="137">
        <v>0.67</v>
      </c>
      <c r="AH22" s="137">
        <v>0.5</v>
      </c>
      <c r="AI22" s="137">
        <v>0.75</v>
      </c>
      <c r="AJ22" s="137">
        <v>0.55000000000000004</v>
      </c>
      <c r="AK22" s="138">
        <v>1.5227999999999999</v>
      </c>
      <c r="AL22" s="138">
        <v>5.4673900299999998</v>
      </c>
      <c r="AM22" s="138">
        <v>4.09</v>
      </c>
      <c r="AN22" s="148" t="s">
        <v>110</v>
      </c>
      <c r="AO22" s="149" t="s">
        <v>101</v>
      </c>
      <c r="AP22" s="149" t="s">
        <v>99</v>
      </c>
      <c r="AQ22" s="149" t="s">
        <v>99</v>
      </c>
      <c r="AR22" s="149" t="s">
        <v>104</v>
      </c>
      <c r="AS22" s="149" t="s">
        <v>101</v>
      </c>
      <c r="AT22" s="149" t="s">
        <v>101</v>
      </c>
      <c r="AU22" s="149" t="s">
        <v>107</v>
      </c>
    </row>
    <row r="23" spans="2:47" ht="17">
      <c r="B23" s="129"/>
      <c r="C23" s="136">
        <v>2012</v>
      </c>
      <c r="D23" s="137">
        <v>0.31</v>
      </c>
      <c r="E23" s="137">
        <v>0.67</v>
      </c>
      <c r="F23" s="137">
        <v>0.5</v>
      </c>
      <c r="G23" s="137">
        <v>0.75</v>
      </c>
      <c r="H23" s="137">
        <v>0.55000000000000004</v>
      </c>
      <c r="I23" s="138">
        <v>1.573</v>
      </c>
      <c r="J23" s="138">
        <v>5.318310318</v>
      </c>
      <c r="K23" s="138">
        <v>4</v>
      </c>
      <c r="L23" s="148">
        <v>14</v>
      </c>
      <c r="M23" s="149">
        <v>1</v>
      </c>
      <c r="N23" s="149">
        <v>4</v>
      </c>
      <c r="O23" s="149">
        <v>4</v>
      </c>
      <c r="P23" s="149">
        <v>9</v>
      </c>
      <c r="Q23" s="149">
        <v>1</v>
      </c>
      <c r="R23" s="149">
        <v>1</v>
      </c>
      <c r="S23" s="150">
        <v>9</v>
      </c>
      <c r="T23" s="148" t="str">
        <f t="shared" si="16"/>
        <v>14/18</v>
      </c>
      <c r="U23" s="149" t="str">
        <f t="shared" si="9"/>
        <v>1/18</v>
      </c>
      <c r="V23" s="149" t="str">
        <f t="shared" si="10"/>
        <v>4/18</v>
      </c>
      <c r="W23" s="149" t="str">
        <f t="shared" si="11"/>
        <v>4/18</v>
      </c>
      <c r="X23" s="149" t="str">
        <f t="shared" si="12"/>
        <v>9/18</v>
      </c>
      <c r="Y23" s="149" t="str">
        <f t="shared" si="13"/>
        <v>1/18</v>
      </c>
      <c r="Z23" s="149" t="str">
        <f t="shared" si="14"/>
        <v>1/18</v>
      </c>
      <c r="AA23" s="150" t="str">
        <f t="shared" si="15"/>
        <v>9/18</v>
      </c>
      <c r="AE23" s="162">
        <v>2012</v>
      </c>
      <c r="AF23" s="137">
        <v>0.31</v>
      </c>
      <c r="AG23" s="137">
        <v>0.67</v>
      </c>
      <c r="AH23" s="137">
        <v>0.5</v>
      </c>
      <c r="AI23" s="137">
        <v>0.75</v>
      </c>
      <c r="AJ23" s="137">
        <v>0.55000000000000004</v>
      </c>
      <c r="AK23" s="138">
        <v>1.573</v>
      </c>
      <c r="AL23" s="138">
        <v>5.318310318</v>
      </c>
      <c r="AM23" s="138">
        <v>4</v>
      </c>
      <c r="AN23" s="148" t="s">
        <v>110</v>
      </c>
      <c r="AO23" s="149" t="s">
        <v>101</v>
      </c>
      <c r="AP23" s="149" t="s">
        <v>99</v>
      </c>
      <c r="AQ23" s="149" t="s">
        <v>99</v>
      </c>
      <c r="AR23" s="149" t="s">
        <v>104</v>
      </c>
      <c r="AS23" s="149" t="s">
        <v>101</v>
      </c>
      <c r="AT23" s="149" t="s">
        <v>101</v>
      </c>
      <c r="AU23" s="149" t="s">
        <v>104</v>
      </c>
    </row>
    <row r="24" spans="2:47" ht="17">
      <c r="B24" s="129"/>
      <c r="C24" s="136">
        <v>2013</v>
      </c>
      <c r="D24" s="137">
        <v>0.31</v>
      </c>
      <c r="E24" s="137">
        <v>0.67</v>
      </c>
      <c r="F24" s="137">
        <v>0.5</v>
      </c>
      <c r="G24" s="137">
        <v>0.75</v>
      </c>
      <c r="H24" s="137">
        <v>0.55000000000000004</v>
      </c>
      <c r="I24" s="138">
        <v>1.5318000000000001</v>
      </c>
      <c r="J24" s="138">
        <v>5.2887643500000001</v>
      </c>
      <c r="K24" s="138">
        <v>3.66</v>
      </c>
      <c r="L24" s="148">
        <v>14</v>
      </c>
      <c r="M24" s="149">
        <v>1</v>
      </c>
      <c r="N24" s="149">
        <v>4</v>
      </c>
      <c r="O24" s="149">
        <v>4</v>
      </c>
      <c r="P24" s="149">
        <v>9</v>
      </c>
      <c r="Q24" s="149">
        <v>1</v>
      </c>
      <c r="R24" s="149">
        <v>2</v>
      </c>
      <c r="S24" s="150">
        <v>9</v>
      </c>
      <c r="T24" s="148" t="str">
        <f t="shared" si="16"/>
        <v>14/18</v>
      </c>
      <c r="U24" s="149" t="str">
        <f t="shared" si="9"/>
        <v>1/18</v>
      </c>
      <c r="V24" s="149" t="str">
        <f t="shared" si="10"/>
        <v>4/18</v>
      </c>
      <c r="W24" s="149" t="str">
        <f t="shared" si="11"/>
        <v>4/18</v>
      </c>
      <c r="X24" s="149" t="str">
        <f t="shared" si="12"/>
        <v>9/18</v>
      </c>
      <c r="Y24" s="149" t="str">
        <f t="shared" si="13"/>
        <v>1/18</v>
      </c>
      <c r="Z24" s="149" t="str">
        <f t="shared" si="14"/>
        <v>2/18</v>
      </c>
      <c r="AA24" s="150" t="str">
        <f t="shared" si="15"/>
        <v>9/18</v>
      </c>
      <c r="AE24" s="162">
        <v>2013</v>
      </c>
      <c r="AF24" s="137">
        <v>0.31</v>
      </c>
      <c r="AG24" s="137">
        <v>0.67</v>
      </c>
      <c r="AH24" s="137">
        <v>0.5</v>
      </c>
      <c r="AI24" s="137">
        <v>0.75</v>
      </c>
      <c r="AJ24" s="137">
        <v>0.55000000000000004</v>
      </c>
      <c r="AK24" s="138">
        <v>1.5318000000000001</v>
      </c>
      <c r="AL24" s="138">
        <v>5.2887643500000001</v>
      </c>
      <c r="AM24" s="138">
        <v>3.66</v>
      </c>
      <c r="AN24" s="148" t="s">
        <v>110</v>
      </c>
      <c r="AO24" s="149" t="s">
        <v>101</v>
      </c>
      <c r="AP24" s="149" t="s">
        <v>99</v>
      </c>
      <c r="AQ24" s="149" t="s">
        <v>99</v>
      </c>
      <c r="AR24" s="149" t="s">
        <v>104</v>
      </c>
      <c r="AS24" s="149" t="s">
        <v>101</v>
      </c>
      <c r="AT24" s="149" t="s">
        <v>102</v>
      </c>
      <c r="AU24" s="149" t="s">
        <v>104</v>
      </c>
    </row>
    <row r="25" spans="2:47" ht="17">
      <c r="B25" s="129"/>
      <c r="C25" s="136">
        <v>2014</v>
      </c>
      <c r="D25" s="137">
        <v>0.31</v>
      </c>
      <c r="E25" s="137">
        <v>0.67</v>
      </c>
      <c r="F25" s="137">
        <v>0.5</v>
      </c>
      <c r="G25" s="137">
        <v>0.75</v>
      </c>
      <c r="H25" s="137">
        <v>0.55000000000000004</v>
      </c>
      <c r="I25" s="138">
        <v>1.4787999999999999</v>
      </c>
      <c r="J25" s="138">
        <v>5.2127880199999996</v>
      </c>
      <c r="K25" s="138">
        <v>3.82</v>
      </c>
      <c r="L25" s="148">
        <v>14</v>
      </c>
      <c r="M25" s="149">
        <v>1</v>
      </c>
      <c r="N25" s="149">
        <v>4</v>
      </c>
      <c r="O25" s="149">
        <v>5</v>
      </c>
      <c r="P25" s="149">
        <v>9</v>
      </c>
      <c r="Q25" s="149">
        <v>1</v>
      </c>
      <c r="R25" s="149">
        <v>2</v>
      </c>
      <c r="S25" s="150">
        <v>9</v>
      </c>
      <c r="T25" s="148" t="str">
        <f t="shared" si="16"/>
        <v>14/18</v>
      </c>
      <c r="U25" s="149" t="str">
        <f t="shared" si="9"/>
        <v>1/18</v>
      </c>
      <c r="V25" s="149" t="str">
        <f t="shared" si="10"/>
        <v>4/18</v>
      </c>
      <c r="W25" s="149" t="str">
        <f t="shared" si="11"/>
        <v>5/18</v>
      </c>
      <c r="X25" s="149" t="str">
        <f t="shared" si="12"/>
        <v>9/18</v>
      </c>
      <c r="Y25" s="149" t="str">
        <f t="shared" si="13"/>
        <v>1/18</v>
      </c>
      <c r="Z25" s="149" t="str">
        <f t="shared" si="14"/>
        <v>2/18</v>
      </c>
      <c r="AA25" s="150" t="str">
        <f t="shared" si="15"/>
        <v>9/18</v>
      </c>
      <c r="AE25" s="162">
        <v>2014</v>
      </c>
      <c r="AF25" s="137">
        <v>0.31</v>
      </c>
      <c r="AG25" s="137">
        <v>0.67</v>
      </c>
      <c r="AH25" s="137">
        <v>0.5</v>
      </c>
      <c r="AI25" s="137">
        <v>0.75</v>
      </c>
      <c r="AJ25" s="137">
        <v>0.55000000000000004</v>
      </c>
      <c r="AK25" s="138">
        <v>1.4787999999999999</v>
      </c>
      <c r="AL25" s="138">
        <v>5.2127880199999996</v>
      </c>
      <c r="AM25" s="138">
        <v>3.82</v>
      </c>
      <c r="AN25" s="148" t="s">
        <v>110</v>
      </c>
      <c r="AO25" s="149" t="s">
        <v>101</v>
      </c>
      <c r="AP25" s="149" t="s">
        <v>99</v>
      </c>
      <c r="AQ25" s="149" t="s">
        <v>100</v>
      </c>
      <c r="AR25" s="149" t="s">
        <v>104</v>
      </c>
      <c r="AS25" s="149" t="s">
        <v>101</v>
      </c>
      <c r="AT25" s="149" t="s">
        <v>102</v>
      </c>
      <c r="AU25" s="149" t="s">
        <v>104</v>
      </c>
    </row>
    <row r="26" spans="2:47" ht="17">
      <c r="B26" s="129"/>
      <c r="C26" s="136">
        <v>2015</v>
      </c>
      <c r="D26" s="137">
        <v>0.31</v>
      </c>
      <c r="E26" s="137">
        <v>0.67</v>
      </c>
      <c r="F26" s="137">
        <v>0.5</v>
      </c>
      <c r="G26" s="137">
        <v>0.75</v>
      </c>
      <c r="H26" s="137">
        <v>0.55000000000000004</v>
      </c>
      <c r="I26" s="138">
        <v>1.2587999999999999</v>
      </c>
      <c r="J26" s="138">
        <v>5.0324128249999998</v>
      </c>
      <c r="K26" s="138">
        <v>4.29</v>
      </c>
      <c r="L26" s="148">
        <v>14</v>
      </c>
      <c r="M26" s="149">
        <v>1</v>
      </c>
      <c r="N26" s="149">
        <v>4</v>
      </c>
      <c r="O26" s="149">
        <v>6</v>
      </c>
      <c r="P26" s="149">
        <v>10</v>
      </c>
      <c r="Q26" s="149">
        <v>2</v>
      </c>
      <c r="R26" s="149">
        <v>3</v>
      </c>
      <c r="S26" s="150">
        <v>8</v>
      </c>
      <c r="T26" s="148" t="str">
        <f t="shared" si="16"/>
        <v>14/18</v>
      </c>
      <c r="U26" s="149" t="str">
        <f t="shared" si="9"/>
        <v>1/18</v>
      </c>
      <c r="V26" s="149" t="str">
        <f t="shared" si="10"/>
        <v>4/18</v>
      </c>
      <c r="W26" s="149" t="str">
        <f t="shared" si="11"/>
        <v>6/18</v>
      </c>
      <c r="X26" s="149" t="str">
        <f t="shared" si="12"/>
        <v>10/18</v>
      </c>
      <c r="Y26" s="149" t="str">
        <f t="shared" si="13"/>
        <v>2/18</v>
      </c>
      <c r="Z26" s="149" t="str">
        <f t="shared" si="14"/>
        <v>3/18</v>
      </c>
      <c r="AA26" s="150" t="str">
        <f t="shared" si="15"/>
        <v>8/18</v>
      </c>
      <c r="AE26" s="162">
        <v>2015</v>
      </c>
      <c r="AF26" s="137">
        <v>0.31</v>
      </c>
      <c r="AG26" s="137">
        <v>0.67</v>
      </c>
      <c r="AH26" s="137">
        <v>0.5</v>
      </c>
      <c r="AI26" s="137">
        <v>0.75</v>
      </c>
      <c r="AJ26" s="137">
        <v>0.55000000000000004</v>
      </c>
      <c r="AK26" s="138">
        <v>1.2587999999999999</v>
      </c>
      <c r="AL26" s="138">
        <v>5.0324128249999998</v>
      </c>
      <c r="AM26" s="138">
        <v>4.29</v>
      </c>
      <c r="AN26" s="148" t="s">
        <v>110</v>
      </c>
      <c r="AO26" s="149" t="s">
        <v>101</v>
      </c>
      <c r="AP26" s="149" t="s">
        <v>99</v>
      </c>
      <c r="AQ26" s="149" t="s">
        <v>105</v>
      </c>
      <c r="AR26" s="149" t="s">
        <v>106</v>
      </c>
      <c r="AS26" s="149" t="s">
        <v>102</v>
      </c>
      <c r="AT26" s="149" t="s">
        <v>103</v>
      </c>
      <c r="AU26" s="149" t="s">
        <v>111</v>
      </c>
    </row>
    <row r="27" spans="2:47" ht="17">
      <c r="B27" s="129"/>
      <c r="C27" s="168"/>
      <c r="D27" s="182"/>
      <c r="E27" s="182"/>
      <c r="F27" s="182"/>
      <c r="G27" s="182"/>
      <c r="H27" s="182"/>
      <c r="I27" s="183"/>
      <c r="J27" s="183"/>
      <c r="K27" s="183"/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W27" s="184"/>
      <c r="X27" s="184"/>
      <c r="Y27" s="184"/>
      <c r="Z27" s="184"/>
      <c r="AA27" s="185"/>
      <c r="AF27" s="137"/>
      <c r="AG27" s="137"/>
      <c r="AH27" s="137"/>
      <c r="AI27" s="137"/>
      <c r="AJ27" s="137"/>
      <c r="AK27" s="138"/>
      <c r="AL27" s="138"/>
      <c r="AM27" s="138"/>
      <c r="AN27" s="149"/>
      <c r="AO27" s="149"/>
      <c r="AP27" s="149"/>
      <c r="AQ27" s="149"/>
      <c r="AR27" s="149"/>
      <c r="AS27" s="149"/>
      <c r="AT27" s="149"/>
      <c r="AU27" s="149"/>
    </row>
    <row r="28" spans="2:47" ht="17">
      <c r="B28" s="129"/>
      <c r="C28" s="166" t="s">
        <v>39</v>
      </c>
      <c r="D28" s="175" t="s">
        <v>98</v>
      </c>
      <c r="E28" s="176"/>
      <c r="F28" s="176"/>
      <c r="G28" s="176"/>
      <c r="H28" s="176"/>
      <c r="I28" s="176"/>
      <c r="J28" s="176"/>
      <c r="K28" s="177"/>
      <c r="L28" s="176" t="s">
        <v>87</v>
      </c>
      <c r="M28" s="176"/>
      <c r="N28" s="176"/>
      <c r="O28" s="176"/>
      <c r="P28" s="176"/>
      <c r="Q28" s="176"/>
      <c r="R28" s="176"/>
      <c r="S28" s="177"/>
      <c r="T28" s="175" t="s">
        <v>87</v>
      </c>
      <c r="U28" s="176"/>
      <c r="V28" s="176"/>
      <c r="W28" s="176"/>
      <c r="X28" s="176"/>
      <c r="Y28" s="176"/>
      <c r="Z28" s="176"/>
      <c r="AA28" s="177"/>
      <c r="AE28" s="167"/>
      <c r="AF28" s="175"/>
      <c r="AG28" s="176"/>
      <c r="AH28" s="176"/>
      <c r="AI28" s="176"/>
      <c r="AJ28" s="176"/>
      <c r="AK28" s="176"/>
      <c r="AL28" s="176"/>
      <c r="AM28" s="177"/>
      <c r="AN28" s="175"/>
      <c r="AO28" s="176"/>
      <c r="AP28" s="176"/>
      <c r="AQ28" s="176"/>
      <c r="AR28" s="176"/>
      <c r="AS28" s="176"/>
      <c r="AT28" s="176"/>
      <c r="AU28" s="177"/>
    </row>
    <row r="29" spans="2:47" ht="17">
      <c r="B29" s="129"/>
      <c r="C29" s="119" t="s">
        <v>1</v>
      </c>
      <c r="D29" s="120" t="s">
        <v>3</v>
      </c>
      <c r="E29" s="120" t="s">
        <v>4</v>
      </c>
      <c r="F29" s="120" t="s">
        <v>5</v>
      </c>
      <c r="G29" s="120" t="s">
        <v>6</v>
      </c>
      <c r="H29" s="120" t="s">
        <v>70</v>
      </c>
      <c r="I29" s="120" t="s">
        <v>8</v>
      </c>
      <c r="J29" s="120" t="s">
        <v>23</v>
      </c>
      <c r="K29" s="120" t="s">
        <v>13</v>
      </c>
      <c r="L29" s="121" t="s">
        <v>3</v>
      </c>
      <c r="M29" s="122" t="s">
        <v>4</v>
      </c>
      <c r="N29" s="122" t="s">
        <v>5</v>
      </c>
      <c r="O29" s="122" t="s">
        <v>6</v>
      </c>
      <c r="P29" s="122" t="s">
        <v>70</v>
      </c>
      <c r="Q29" s="123" t="s">
        <v>8</v>
      </c>
      <c r="R29" s="123" t="s">
        <v>23</v>
      </c>
      <c r="S29" s="124" t="s">
        <v>13</v>
      </c>
      <c r="T29" s="121" t="s">
        <v>3</v>
      </c>
      <c r="U29" s="122" t="s">
        <v>4</v>
      </c>
      <c r="V29" s="122" t="s">
        <v>5</v>
      </c>
      <c r="W29" s="122" t="s">
        <v>6</v>
      </c>
      <c r="X29" s="122" t="s">
        <v>70</v>
      </c>
      <c r="Y29" s="123" t="s">
        <v>8</v>
      </c>
      <c r="Z29" s="123" t="s">
        <v>23</v>
      </c>
      <c r="AA29" s="124" t="s">
        <v>13</v>
      </c>
      <c r="AE29" s="126"/>
      <c r="AF29" s="120"/>
      <c r="AG29" s="120"/>
      <c r="AH29" s="120"/>
      <c r="AI29" s="120"/>
      <c r="AJ29" s="120"/>
      <c r="AK29" s="120"/>
      <c r="AL29" s="120"/>
      <c r="AM29" s="120"/>
      <c r="AN29" s="121"/>
      <c r="AO29" s="122"/>
      <c r="AP29" s="122"/>
      <c r="AQ29" s="122"/>
      <c r="AR29" s="122"/>
      <c r="AS29" s="123"/>
      <c r="AT29" s="123"/>
      <c r="AU29" s="123"/>
    </row>
    <row r="30" spans="2:47" ht="17">
      <c r="B30" s="129"/>
      <c r="C30" s="130">
        <v>2006</v>
      </c>
      <c r="D30" s="131">
        <v>0</v>
      </c>
      <c r="E30" s="131">
        <v>0</v>
      </c>
      <c r="F30" s="131">
        <v>0</v>
      </c>
      <c r="G30" s="131">
        <v>0</v>
      </c>
      <c r="H30" s="131">
        <v>0</v>
      </c>
      <c r="I30" s="132">
        <v>-0.2525</v>
      </c>
      <c r="J30" s="132">
        <v>3.5696593939999999</v>
      </c>
      <c r="K30" s="132">
        <v>2.62</v>
      </c>
      <c r="L30" s="151">
        <v>11</v>
      </c>
      <c r="M30" s="152">
        <v>9</v>
      </c>
      <c r="N30" s="152">
        <v>8</v>
      </c>
      <c r="O30" s="152">
        <v>8</v>
      </c>
      <c r="P30" s="152">
        <v>14</v>
      </c>
      <c r="Q30" s="152">
        <v>8</v>
      </c>
      <c r="R30" s="152">
        <v>4</v>
      </c>
      <c r="S30" s="153">
        <v>11</v>
      </c>
      <c r="T30" s="151" t="str">
        <f>+L30&amp;"/18"</f>
        <v>11/18</v>
      </c>
      <c r="U30" s="152" t="str">
        <f t="shared" ref="U30:U39" si="17">+M30&amp;"/18"</f>
        <v>9/18</v>
      </c>
      <c r="V30" s="152" t="str">
        <f t="shared" ref="V30:V39" si="18">+N30&amp;"/18"</f>
        <v>8/18</v>
      </c>
      <c r="W30" s="152" t="str">
        <f t="shared" ref="W30:W39" si="19">+O30&amp;"/18"</f>
        <v>8/18</v>
      </c>
      <c r="X30" s="152" t="str">
        <f t="shared" ref="X30:X39" si="20">+P30&amp;"/18"</f>
        <v>14/18</v>
      </c>
      <c r="Y30" s="152" t="str">
        <f t="shared" ref="Y30:Y39" si="21">+Q30&amp;"/18"</f>
        <v>8/18</v>
      </c>
      <c r="Z30" s="152" t="str">
        <f t="shared" ref="Z30:Z39" si="22">+R30&amp;"/18"</f>
        <v>4/18</v>
      </c>
      <c r="AA30" s="153" t="str">
        <f t="shared" ref="AA30:AA39" si="23">+S30&amp;"/18"</f>
        <v>11/18</v>
      </c>
      <c r="AE30" s="161"/>
      <c r="AF30" s="131"/>
      <c r="AG30" s="131"/>
      <c r="AH30" s="131"/>
      <c r="AI30" s="131"/>
      <c r="AJ30" s="131"/>
      <c r="AK30" s="132"/>
      <c r="AL30" s="132"/>
      <c r="AM30" s="132"/>
      <c r="AN30" s="151"/>
      <c r="AO30" s="152"/>
      <c r="AP30" s="152"/>
      <c r="AQ30" s="152"/>
      <c r="AR30" s="152"/>
      <c r="AS30" s="152"/>
      <c r="AT30" s="152"/>
      <c r="AU30" s="152"/>
    </row>
    <row r="31" spans="2:47" ht="17">
      <c r="B31" s="129"/>
      <c r="C31" s="136">
        <v>2007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8">
        <v>-0.2656</v>
      </c>
      <c r="J31" s="138">
        <v>3.581086505</v>
      </c>
      <c r="K31" s="138">
        <v>2.91</v>
      </c>
      <c r="L31" s="154">
        <v>12</v>
      </c>
      <c r="M31" s="155">
        <v>10</v>
      </c>
      <c r="N31" s="155">
        <v>10</v>
      </c>
      <c r="O31" s="155">
        <v>9</v>
      </c>
      <c r="P31" s="155">
        <v>15</v>
      </c>
      <c r="Q31" s="155">
        <v>6</v>
      </c>
      <c r="R31" s="155">
        <v>5</v>
      </c>
      <c r="S31" s="156">
        <v>11</v>
      </c>
      <c r="T31" s="154" t="str">
        <f t="shared" ref="T31:T39" si="24">+L31&amp;"/18"</f>
        <v>12/18</v>
      </c>
      <c r="U31" s="155" t="str">
        <f t="shared" si="17"/>
        <v>10/18</v>
      </c>
      <c r="V31" s="155" t="str">
        <f t="shared" si="18"/>
        <v>10/18</v>
      </c>
      <c r="W31" s="155" t="str">
        <f t="shared" si="19"/>
        <v>9/18</v>
      </c>
      <c r="X31" s="155" t="str">
        <f t="shared" si="20"/>
        <v>15/18</v>
      </c>
      <c r="Y31" s="155" t="str">
        <f t="shared" si="21"/>
        <v>6/18</v>
      </c>
      <c r="Z31" s="155" t="str">
        <f t="shared" si="22"/>
        <v>5/18</v>
      </c>
      <c r="AA31" s="156" t="str">
        <f t="shared" si="23"/>
        <v>11/18</v>
      </c>
      <c r="AE31" s="162"/>
      <c r="AF31" s="137"/>
      <c r="AG31" s="137"/>
      <c r="AH31" s="137"/>
      <c r="AI31" s="137"/>
      <c r="AJ31" s="137"/>
      <c r="AK31" s="138"/>
      <c r="AL31" s="138"/>
      <c r="AM31" s="138"/>
      <c r="AN31" s="154"/>
      <c r="AO31" s="155"/>
      <c r="AP31" s="155"/>
      <c r="AQ31" s="155"/>
      <c r="AR31" s="155"/>
      <c r="AS31" s="155"/>
      <c r="AT31" s="155"/>
      <c r="AU31" s="155"/>
    </row>
    <row r="32" spans="2:47" ht="17">
      <c r="B32" s="129"/>
      <c r="C32" s="136">
        <v>2008</v>
      </c>
      <c r="D32" s="137">
        <v>0.75</v>
      </c>
      <c r="E32" s="137">
        <v>0.6</v>
      </c>
      <c r="F32" s="137">
        <v>0.6</v>
      </c>
      <c r="G32" s="137">
        <v>0.5</v>
      </c>
      <c r="H32" s="137">
        <v>0.7</v>
      </c>
      <c r="I32" s="138">
        <v>-0.2429</v>
      </c>
      <c r="J32" s="138">
        <v>3.4122257469999999</v>
      </c>
      <c r="K32" s="138">
        <v>3.47</v>
      </c>
      <c r="L32" s="154">
        <v>1</v>
      </c>
      <c r="M32" s="155">
        <v>1</v>
      </c>
      <c r="N32" s="155">
        <v>1</v>
      </c>
      <c r="O32" s="155">
        <v>2</v>
      </c>
      <c r="P32" s="155">
        <v>1</v>
      </c>
      <c r="Q32" s="155">
        <v>8</v>
      </c>
      <c r="R32" s="155">
        <v>6</v>
      </c>
      <c r="S32" s="156">
        <v>10</v>
      </c>
      <c r="T32" s="154" t="str">
        <f t="shared" si="24"/>
        <v>1/18</v>
      </c>
      <c r="U32" s="155" t="str">
        <f t="shared" si="17"/>
        <v>1/18</v>
      </c>
      <c r="V32" s="155" t="str">
        <f t="shared" si="18"/>
        <v>1/18</v>
      </c>
      <c r="W32" s="155" t="str">
        <f t="shared" si="19"/>
        <v>2/18</v>
      </c>
      <c r="X32" s="155" t="str">
        <f t="shared" si="20"/>
        <v>1/18</v>
      </c>
      <c r="Y32" s="155" t="str">
        <f t="shared" si="21"/>
        <v>8/18</v>
      </c>
      <c r="Z32" s="155" t="str">
        <f t="shared" si="22"/>
        <v>6/18</v>
      </c>
      <c r="AA32" s="156" t="str">
        <f t="shared" si="23"/>
        <v>10/18</v>
      </c>
      <c r="AE32" s="162"/>
      <c r="AF32" s="137"/>
      <c r="AG32" s="137"/>
      <c r="AH32" s="137"/>
      <c r="AI32" s="137"/>
      <c r="AJ32" s="137"/>
      <c r="AK32" s="138"/>
      <c r="AL32" s="138"/>
      <c r="AM32" s="138"/>
      <c r="AN32" s="154"/>
      <c r="AO32" s="155"/>
      <c r="AP32" s="155"/>
      <c r="AQ32" s="155"/>
      <c r="AR32" s="155"/>
      <c r="AS32" s="155"/>
      <c r="AT32" s="155"/>
      <c r="AU32" s="155"/>
    </row>
    <row r="33" spans="2:47" ht="17">
      <c r="B33" s="129"/>
      <c r="C33" s="136">
        <v>2009</v>
      </c>
      <c r="D33" s="137">
        <v>0.75</v>
      </c>
      <c r="E33" s="137">
        <v>0.6</v>
      </c>
      <c r="F33" s="137">
        <v>0.6</v>
      </c>
      <c r="G33" s="137">
        <v>0.5</v>
      </c>
      <c r="H33" s="137">
        <v>0.7</v>
      </c>
      <c r="I33" s="138">
        <v>-0.30130000000000001</v>
      </c>
      <c r="J33" s="138">
        <v>3.2377450529999998</v>
      </c>
      <c r="K33" s="138">
        <v>2.59</v>
      </c>
      <c r="L33" s="154">
        <v>3</v>
      </c>
      <c r="M33" s="155">
        <v>2</v>
      </c>
      <c r="N33" s="155">
        <v>2</v>
      </c>
      <c r="O33" s="155">
        <v>8</v>
      </c>
      <c r="P33" s="155">
        <v>4</v>
      </c>
      <c r="Q33" s="155">
        <v>6</v>
      </c>
      <c r="R33" s="155">
        <v>7</v>
      </c>
      <c r="S33" s="156">
        <v>13</v>
      </c>
      <c r="T33" s="154" t="str">
        <f t="shared" si="24"/>
        <v>3/18</v>
      </c>
      <c r="U33" s="155" t="str">
        <f t="shared" si="17"/>
        <v>2/18</v>
      </c>
      <c r="V33" s="155" t="str">
        <f t="shared" si="18"/>
        <v>2/18</v>
      </c>
      <c r="W33" s="155" t="str">
        <f t="shared" si="19"/>
        <v>8/18</v>
      </c>
      <c r="X33" s="155" t="str">
        <f t="shared" si="20"/>
        <v>4/18</v>
      </c>
      <c r="Y33" s="155" t="str">
        <f t="shared" si="21"/>
        <v>6/18</v>
      </c>
      <c r="Z33" s="155" t="str">
        <f t="shared" si="22"/>
        <v>7/18</v>
      </c>
      <c r="AA33" s="156" t="str">
        <f t="shared" si="23"/>
        <v>13/18</v>
      </c>
      <c r="AE33" s="162"/>
      <c r="AF33" s="137"/>
      <c r="AG33" s="137"/>
      <c r="AH33" s="137"/>
      <c r="AI33" s="137"/>
      <c r="AJ33" s="137"/>
      <c r="AK33" s="138"/>
      <c r="AL33" s="138"/>
      <c r="AM33" s="138"/>
      <c r="AN33" s="154"/>
      <c r="AO33" s="155"/>
      <c r="AP33" s="155"/>
      <c r="AQ33" s="155"/>
      <c r="AR33" s="155"/>
      <c r="AS33" s="155"/>
      <c r="AT33" s="155"/>
      <c r="AU33" s="155"/>
    </row>
    <row r="34" spans="2:47" ht="17">
      <c r="B34" s="129"/>
      <c r="C34" s="136">
        <v>2010</v>
      </c>
      <c r="D34" s="137">
        <v>0.75</v>
      </c>
      <c r="E34" s="137">
        <v>0.6</v>
      </c>
      <c r="F34" s="137">
        <v>0.6</v>
      </c>
      <c r="G34" s="137">
        <v>0.5</v>
      </c>
      <c r="H34" s="137">
        <v>0.7</v>
      </c>
      <c r="I34" s="138">
        <v>-0.36940000000000001</v>
      </c>
      <c r="J34" s="138">
        <v>3.2156217539999998</v>
      </c>
      <c r="K34" s="138">
        <v>2.63</v>
      </c>
      <c r="L34" s="154">
        <v>3</v>
      </c>
      <c r="M34" s="155">
        <v>2</v>
      </c>
      <c r="N34" s="155">
        <v>2</v>
      </c>
      <c r="O34" s="155">
        <v>9</v>
      </c>
      <c r="P34" s="155">
        <v>4</v>
      </c>
      <c r="Q34" s="155">
        <v>8</v>
      </c>
      <c r="R34" s="155">
        <v>6</v>
      </c>
      <c r="S34" s="156">
        <v>14</v>
      </c>
      <c r="T34" s="154" t="str">
        <f t="shared" si="24"/>
        <v>3/18</v>
      </c>
      <c r="U34" s="155" t="str">
        <f t="shared" si="17"/>
        <v>2/18</v>
      </c>
      <c r="V34" s="155" t="str">
        <f t="shared" si="18"/>
        <v>2/18</v>
      </c>
      <c r="W34" s="155" t="str">
        <f t="shared" si="19"/>
        <v>9/18</v>
      </c>
      <c r="X34" s="155" t="str">
        <f t="shared" si="20"/>
        <v>4/18</v>
      </c>
      <c r="Y34" s="155" t="str">
        <f t="shared" si="21"/>
        <v>8/18</v>
      </c>
      <c r="Z34" s="155" t="str">
        <f t="shared" si="22"/>
        <v>6/18</v>
      </c>
      <c r="AA34" s="156" t="str">
        <f t="shared" si="23"/>
        <v>14/18</v>
      </c>
      <c r="AE34" s="162"/>
      <c r="AF34" s="137"/>
      <c r="AG34" s="137"/>
      <c r="AH34" s="137"/>
      <c r="AI34" s="137"/>
      <c r="AJ34" s="137"/>
      <c r="AK34" s="138"/>
      <c r="AL34" s="138"/>
      <c r="AM34" s="138"/>
      <c r="AN34" s="154"/>
      <c r="AO34" s="155"/>
      <c r="AP34" s="155"/>
      <c r="AQ34" s="155"/>
      <c r="AR34" s="155"/>
      <c r="AS34" s="155"/>
      <c r="AT34" s="155"/>
      <c r="AU34" s="155"/>
    </row>
    <row r="35" spans="2:47" ht="17">
      <c r="B35" s="129"/>
      <c r="C35" s="136">
        <v>2011</v>
      </c>
      <c r="D35" s="137">
        <v>0.75</v>
      </c>
      <c r="E35" s="137">
        <v>0.6</v>
      </c>
      <c r="F35" s="137">
        <v>0.6</v>
      </c>
      <c r="G35" s="137">
        <v>0.5</v>
      </c>
      <c r="H35" s="137">
        <v>0.7</v>
      </c>
      <c r="I35" s="138">
        <v>-0.4</v>
      </c>
      <c r="J35" s="138">
        <v>3.2425991289999998</v>
      </c>
      <c r="K35" s="138">
        <v>2.68</v>
      </c>
      <c r="L35" s="154">
        <v>3</v>
      </c>
      <c r="M35" s="155">
        <v>3</v>
      </c>
      <c r="N35" s="155">
        <v>3</v>
      </c>
      <c r="O35" s="155">
        <v>10</v>
      </c>
      <c r="P35" s="155">
        <v>5</v>
      </c>
      <c r="Q35" s="155">
        <v>9</v>
      </c>
      <c r="R35" s="155">
        <v>7</v>
      </c>
      <c r="S35" s="156">
        <v>13</v>
      </c>
      <c r="T35" s="154" t="str">
        <f t="shared" si="24"/>
        <v>3/18</v>
      </c>
      <c r="U35" s="155" t="str">
        <f t="shared" si="17"/>
        <v>3/18</v>
      </c>
      <c r="V35" s="155" t="str">
        <f t="shared" si="18"/>
        <v>3/18</v>
      </c>
      <c r="W35" s="155" t="str">
        <f t="shared" si="19"/>
        <v>10/18</v>
      </c>
      <c r="X35" s="155" t="str">
        <f t="shared" si="20"/>
        <v>5/18</v>
      </c>
      <c r="Y35" s="155" t="str">
        <f t="shared" si="21"/>
        <v>9/18</v>
      </c>
      <c r="Z35" s="155" t="str">
        <f t="shared" si="22"/>
        <v>7/18</v>
      </c>
      <c r="AA35" s="156" t="str">
        <f t="shared" si="23"/>
        <v>13/18</v>
      </c>
      <c r="AE35" s="162"/>
      <c r="AF35" s="137"/>
      <c r="AG35" s="137"/>
      <c r="AH35" s="137"/>
      <c r="AI35" s="137"/>
      <c r="AJ35" s="137"/>
      <c r="AK35" s="138"/>
      <c r="AL35" s="138"/>
      <c r="AM35" s="138"/>
      <c r="AN35" s="154"/>
      <c r="AO35" s="155"/>
      <c r="AP35" s="155"/>
      <c r="AQ35" s="155"/>
      <c r="AR35" s="155"/>
      <c r="AS35" s="155"/>
      <c r="AT35" s="155"/>
      <c r="AU35" s="155"/>
    </row>
    <row r="36" spans="2:47" ht="17">
      <c r="B36" s="129"/>
      <c r="C36" s="136">
        <v>2012</v>
      </c>
      <c r="D36" s="137">
        <v>0.75</v>
      </c>
      <c r="E36" s="137">
        <v>0.6</v>
      </c>
      <c r="F36" s="137">
        <v>0.6</v>
      </c>
      <c r="G36" s="137">
        <v>0.5</v>
      </c>
      <c r="H36" s="137">
        <v>0.7</v>
      </c>
      <c r="I36" s="138">
        <v>-0.40760000000000002</v>
      </c>
      <c r="J36" s="138">
        <v>3.3644231339999999</v>
      </c>
      <c r="K36" s="138">
        <v>2.48</v>
      </c>
      <c r="L36" s="154">
        <v>3</v>
      </c>
      <c r="M36" s="155">
        <v>3</v>
      </c>
      <c r="N36" s="155">
        <v>3</v>
      </c>
      <c r="O36" s="155">
        <v>10</v>
      </c>
      <c r="P36" s="155">
        <v>5</v>
      </c>
      <c r="Q36" s="155">
        <v>8</v>
      </c>
      <c r="R36" s="155">
        <v>6</v>
      </c>
      <c r="S36" s="156">
        <v>14</v>
      </c>
      <c r="T36" s="154" t="str">
        <f t="shared" si="24"/>
        <v>3/18</v>
      </c>
      <c r="U36" s="155" t="str">
        <f t="shared" si="17"/>
        <v>3/18</v>
      </c>
      <c r="V36" s="155" t="str">
        <f t="shared" si="18"/>
        <v>3/18</v>
      </c>
      <c r="W36" s="155" t="str">
        <f t="shared" si="19"/>
        <v>10/18</v>
      </c>
      <c r="X36" s="155" t="str">
        <f t="shared" si="20"/>
        <v>5/18</v>
      </c>
      <c r="Y36" s="155" t="str">
        <f t="shared" si="21"/>
        <v>8/18</v>
      </c>
      <c r="Z36" s="155" t="str">
        <f t="shared" si="22"/>
        <v>6/18</v>
      </c>
      <c r="AA36" s="156" t="str">
        <f t="shared" si="23"/>
        <v>14/18</v>
      </c>
      <c r="AE36" s="162"/>
      <c r="AF36" s="137"/>
      <c r="AG36" s="137"/>
      <c r="AH36" s="137"/>
      <c r="AI36" s="137"/>
      <c r="AJ36" s="137"/>
      <c r="AK36" s="138"/>
      <c r="AL36" s="138"/>
      <c r="AM36" s="138"/>
      <c r="AN36" s="154"/>
      <c r="AO36" s="155"/>
      <c r="AP36" s="155"/>
      <c r="AQ36" s="155"/>
      <c r="AR36" s="155"/>
      <c r="AS36" s="155"/>
      <c r="AT36" s="155"/>
      <c r="AU36" s="155"/>
    </row>
    <row r="37" spans="2:47" ht="17">
      <c r="B37" s="129"/>
      <c r="C37" s="136">
        <v>2013</v>
      </c>
      <c r="D37" s="137">
        <v>0.75</v>
      </c>
      <c r="E37" s="137">
        <v>0.6</v>
      </c>
      <c r="F37" s="137">
        <v>0.6</v>
      </c>
      <c r="G37" s="137">
        <v>0.5</v>
      </c>
      <c r="H37" s="137">
        <v>0.7</v>
      </c>
      <c r="I37" s="138">
        <v>-0.47270000000000001</v>
      </c>
      <c r="J37" s="138">
        <v>3.3480613620000002</v>
      </c>
      <c r="K37" s="138">
        <v>3.14</v>
      </c>
      <c r="L37" s="154">
        <v>3</v>
      </c>
      <c r="M37" s="155">
        <v>3</v>
      </c>
      <c r="N37" s="155">
        <v>3</v>
      </c>
      <c r="O37" s="155">
        <v>10</v>
      </c>
      <c r="P37" s="155">
        <v>5</v>
      </c>
      <c r="Q37" s="155">
        <v>10</v>
      </c>
      <c r="R37" s="155">
        <v>5</v>
      </c>
      <c r="S37" s="156">
        <v>12</v>
      </c>
      <c r="T37" s="154" t="str">
        <f t="shared" si="24"/>
        <v>3/18</v>
      </c>
      <c r="U37" s="155" t="str">
        <f t="shared" si="17"/>
        <v>3/18</v>
      </c>
      <c r="V37" s="155" t="str">
        <f t="shared" si="18"/>
        <v>3/18</v>
      </c>
      <c r="W37" s="155" t="str">
        <f t="shared" si="19"/>
        <v>10/18</v>
      </c>
      <c r="X37" s="155" t="str">
        <f t="shared" si="20"/>
        <v>5/18</v>
      </c>
      <c r="Y37" s="155" t="str">
        <f t="shared" si="21"/>
        <v>10/18</v>
      </c>
      <c r="Z37" s="155" t="str">
        <f t="shared" si="22"/>
        <v>5/18</v>
      </c>
      <c r="AA37" s="156" t="str">
        <f t="shared" si="23"/>
        <v>12/18</v>
      </c>
      <c r="AE37" s="162"/>
      <c r="AF37" s="137"/>
      <c r="AG37" s="137"/>
      <c r="AH37" s="137"/>
      <c r="AI37" s="137"/>
      <c r="AJ37" s="137"/>
      <c r="AK37" s="138"/>
      <c r="AL37" s="138"/>
      <c r="AM37" s="138"/>
      <c r="AN37" s="154"/>
      <c r="AO37" s="155"/>
      <c r="AP37" s="155"/>
      <c r="AQ37" s="155"/>
      <c r="AR37" s="155"/>
      <c r="AS37" s="155"/>
      <c r="AT37" s="155"/>
      <c r="AU37" s="155"/>
    </row>
    <row r="38" spans="2:47" ht="17">
      <c r="B38" s="129"/>
      <c r="C38" s="136">
        <v>2014</v>
      </c>
      <c r="D38" s="137">
        <v>0.75</v>
      </c>
      <c r="E38" s="137">
        <v>0.6</v>
      </c>
      <c r="F38" s="137">
        <v>0.6</v>
      </c>
      <c r="G38" s="137">
        <v>0.88</v>
      </c>
      <c r="H38" s="137">
        <v>0.81</v>
      </c>
      <c r="I38" s="138">
        <v>-0.73129999999999995</v>
      </c>
      <c r="J38" s="138">
        <v>3.1979045510000002</v>
      </c>
      <c r="K38" s="138">
        <v>2.9</v>
      </c>
      <c r="L38" s="154">
        <v>3</v>
      </c>
      <c r="M38" s="155">
        <v>3</v>
      </c>
      <c r="N38" s="155">
        <v>3</v>
      </c>
      <c r="O38" s="155">
        <v>1</v>
      </c>
      <c r="P38" s="155">
        <v>2</v>
      </c>
      <c r="Q38" s="155">
        <v>12</v>
      </c>
      <c r="R38" s="155">
        <v>7</v>
      </c>
      <c r="S38" s="156">
        <v>13</v>
      </c>
      <c r="T38" s="154" t="str">
        <f t="shared" si="24"/>
        <v>3/18</v>
      </c>
      <c r="U38" s="155" t="str">
        <f t="shared" si="17"/>
        <v>3/18</v>
      </c>
      <c r="V38" s="155" t="str">
        <f t="shared" si="18"/>
        <v>3/18</v>
      </c>
      <c r="W38" s="155" t="str">
        <f t="shared" si="19"/>
        <v>1/18</v>
      </c>
      <c r="X38" s="155" t="str">
        <f t="shared" si="20"/>
        <v>2/18</v>
      </c>
      <c r="Y38" s="155" t="str">
        <f t="shared" si="21"/>
        <v>12/18</v>
      </c>
      <c r="Z38" s="155" t="str">
        <f t="shared" si="22"/>
        <v>7/18</v>
      </c>
      <c r="AA38" s="156" t="str">
        <f t="shared" si="23"/>
        <v>13/18</v>
      </c>
      <c r="AE38" s="162"/>
      <c r="AF38" s="137"/>
      <c r="AG38" s="137"/>
      <c r="AH38" s="137"/>
      <c r="AI38" s="137"/>
      <c r="AJ38" s="137"/>
      <c r="AK38" s="138"/>
      <c r="AL38" s="138"/>
      <c r="AM38" s="138"/>
      <c r="AN38" s="154"/>
      <c r="AO38" s="155"/>
      <c r="AP38" s="155"/>
      <c r="AQ38" s="155"/>
      <c r="AR38" s="155"/>
      <c r="AS38" s="155"/>
      <c r="AT38" s="155"/>
      <c r="AU38" s="155"/>
    </row>
    <row r="39" spans="2:47" ht="17">
      <c r="B39" s="129"/>
      <c r="C39" s="142">
        <v>2015</v>
      </c>
      <c r="D39" s="143">
        <v>0.75</v>
      </c>
      <c r="E39" s="143">
        <v>0.6</v>
      </c>
      <c r="F39" s="143">
        <v>0.6</v>
      </c>
      <c r="G39" s="143">
        <v>0.88</v>
      </c>
      <c r="H39" s="143">
        <v>0.81</v>
      </c>
      <c r="I39" s="144">
        <v>-0.74209999999999998</v>
      </c>
      <c r="J39" s="144">
        <v>3.174230562</v>
      </c>
      <c r="K39" s="144">
        <v>3.3</v>
      </c>
      <c r="L39" s="157">
        <v>3</v>
      </c>
      <c r="M39" s="158">
        <v>4</v>
      </c>
      <c r="N39" s="158">
        <v>3</v>
      </c>
      <c r="O39" s="158">
        <v>1</v>
      </c>
      <c r="P39" s="158">
        <v>2</v>
      </c>
      <c r="Q39" s="158">
        <v>14</v>
      </c>
      <c r="R39" s="158">
        <v>7</v>
      </c>
      <c r="S39" s="159">
        <v>10</v>
      </c>
      <c r="T39" s="157" t="str">
        <f t="shared" si="24"/>
        <v>3/18</v>
      </c>
      <c r="U39" s="158" t="str">
        <f t="shared" si="17"/>
        <v>4/18</v>
      </c>
      <c r="V39" s="158" t="str">
        <f t="shared" si="18"/>
        <v>3/18</v>
      </c>
      <c r="W39" s="158" t="str">
        <f t="shared" si="19"/>
        <v>1/18</v>
      </c>
      <c r="X39" s="158" t="str">
        <f t="shared" si="20"/>
        <v>2/18</v>
      </c>
      <c r="Y39" s="158" t="str">
        <f t="shared" si="21"/>
        <v>14/18</v>
      </c>
      <c r="Z39" s="158" t="str">
        <f t="shared" si="22"/>
        <v>7/18</v>
      </c>
      <c r="AA39" s="159" t="str">
        <f t="shared" si="23"/>
        <v>10/18</v>
      </c>
      <c r="AE39" s="163"/>
      <c r="AF39" s="143"/>
      <c r="AG39" s="143"/>
      <c r="AH39" s="143"/>
      <c r="AI39" s="143"/>
      <c r="AJ39" s="143"/>
      <c r="AK39" s="144"/>
      <c r="AL39" s="144"/>
      <c r="AM39" s="144"/>
      <c r="AN39" s="157"/>
      <c r="AO39" s="158"/>
      <c r="AP39" s="158"/>
      <c r="AQ39" s="158"/>
      <c r="AR39" s="158"/>
      <c r="AS39" s="158"/>
      <c r="AT39" s="158"/>
      <c r="AU39" s="158"/>
    </row>
  </sheetData>
  <mergeCells count="15">
    <mergeCell ref="T2:AA2"/>
    <mergeCell ref="T15:AA15"/>
    <mergeCell ref="T28:AA28"/>
    <mergeCell ref="D2:K2"/>
    <mergeCell ref="L2:S2"/>
    <mergeCell ref="D15:K15"/>
    <mergeCell ref="L15:S15"/>
    <mergeCell ref="D28:K28"/>
    <mergeCell ref="L28:S28"/>
    <mergeCell ref="AF28:AM28"/>
    <mergeCell ref="AN28:AU28"/>
    <mergeCell ref="AF15:AM15"/>
    <mergeCell ref="AN15:AU15"/>
    <mergeCell ref="AF2:AM2"/>
    <mergeCell ref="AN2:AU2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1. PFR Indez-LA mean</vt:lpstr>
      <vt:lpstr>2. CoC</vt:lpstr>
      <vt:lpstr>3. JI</vt:lpstr>
      <vt:lpstr>4. PI</vt:lpstr>
      <vt:lpstr>5. PFR subindex</vt:lpstr>
      <vt:lpstr>6. CoC Equilibrium (2)</vt:lpstr>
      <vt:lpstr>6. CoC Equilibrium</vt:lpstr>
      <vt:lpstr>7. table 2015</vt:lpstr>
      <vt:lpstr>8. table 2006-2015</vt:lpstr>
      <vt:lpstr>pivot</vt:lpstr>
      <vt:lpstr>datos</vt:lpstr>
      <vt:lpstr>Copy of datos</vt:lpstr>
      <vt:lpstr>ranking por año</vt:lpstr>
      <vt:lpstr>Sheet2</vt:lpstr>
      <vt:lpstr>Sheet5</vt:lpstr>
      <vt:lpstr>Sheet9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López</dc:creator>
  <cp:lastModifiedBy>Mario Rodriguez</cp:lastModifiedBy>
  <dcterms:created xsi:type="dcterms:W3CDTF">2017-04-20T13:37:48Z</dcterms:created>
  <dcterms:modified xsi:type="dcterms:W3CDTF">2017-04-26T14:15:25Z</dcterms:modified>
</cp:coreProperties>
</file>