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NTRO" sheetId="1" r:id="rId4"/>
    <sheet state="visible" name="ARGANZUELA" sheetId="2" r:id="rId5"/>
    <sheet state="visible" name="RETIRO" sheetId="3" r:id="rId6"/>
    <sheet state="visible" name="SALAMANCA" sheetId="4" r:id="rId7"/>
    <sheet state="visible" name="CHAMARTÍN" sheetId="5" r:id="rId8"/>
    <sheet state="visible" name="TETUÁN" sheetId="6" r:id="rId9"/>
    <sheet state="visible" name="CHAMBERÍ" sheetId="7" r:id="rId10"/>
    <sheet state="visible" name="FUENCARRAL-EL PARDO" sheetId="8" r:id="rId11"/>
    <sheet state="visible" name="MONCLOA-ARAVACA" sheetId="9" r:id="rId12"/>
    <sheet state="visible" name="LATINA" sheetId="10" r:id="rId13"/>
    <sheet state="visible" name="CARABANCHEL" sheetId="11" r:id="rId14"/>
    <sheet state="visible" name="USERA" sheetId="12" r:id="rId15"/>
    <sheet state="visible" name="PUENTE DE VALLECAS" sheetId="13" r:id="rId16"/>
    <sheet state="visible" name="MORATALAZ" sheetId="14" r:id="rId17"/>
    <sheet state="visible" name="CIUDAD LINEAL" sheetId="15" r:id="rId18"/>
    <sheet state="visible" name="HORTALEZA" sheetId="16" r:id="rId19"/>
    <sheet state="visible" name="VILLAVERDE" sheetId="17" r:id="rId20"/>
    <sheet state="visible" name="VILLA DE VALLECAS" sheetId="18" r:id="rId21"/>
    <sheet state="visible" name="VICÁLVARO" sheetId="19" r:id="rId22"/>
    <sheet state="visible" name="SAN BLAS-CANILLEJAS" sheetId="20" r:id="rId23"/>
    <sheet state="visible" name="BARAJAS" sheetId="21" r:id="rId24"/>
  </sheets>
  <definedNames/>
  <calcPr/>
  <extLst>
    <ext uri="GoogleSheetsCustomDataVersion2">
      <go:sheetsCustomData xmlns:go="http://customooxmlschemas.google.com/" r:id="rId25" roundtripDataChecksum="yxFelFXC72Qo2PWsqjRSAkwA925HKHdyC+zNoKgAoNM="/>
    </ext>
  </extLst>
</workbook>
</file>

<file path=xl/sharedStrings.xml><?xml version="1.0" encoding="utf-8"?>
<sst xmlns="http://schemas.openxmlformats.org/spreadsheetml/2006/main" count="10431" uniqueCount="623">
  <si>
    <t>01. CENTRO. INFORMACIÓN DE DISTRITO Y BARRIOS</t>
  </si>
  <si>
    <t xml:space="preserve"> </t>
  </si>
  <si>
    <t xml:space="preserve">CIUDAD </t>
  </si>
  <si>
    <t>CENTRO</t>
  </si>
  <si>
    <t>Palacio</t>
  </si>
  <si>
    <t>Embajadores</t>
  </si>
  <si>
    <t>Cortes</t>
  </si>
  <si>
    <t>Justicia</t>
  </si>
  <si>
    <t>Universidad</t>
  </si>
  <si>
    <t>Sol</t>
  </si>
  <si>
    <t>1.1 CARACTERÍSTICAS GENERALES DEL DISTRITO-BARRIO</t>
  </si>
  <si>
    <t xml:space="preserve">Superficie (Ha.) </t>
  </si>
  <si>
    <t>http://www-2.munimadrid.es/CSE6/control/seleccionDatos?numSerie=14010100010</t>
  </si>
  <si>
    <t>Densidad (hab./Ha.) 01/01/2015</t>
  </si>
  <si>
    <t>1.2. LA POBLACIÓN DEL DISTRITO</t>
  </si>
  <si>
    <t>1.2.1. Estructura de la población (01-01-2016)</t>
  </si>
  <si>
    <t>Población total</t>
  </si>
  <si>
    <t>http://www-2.munimadrid.es/CSE6/control/seleccionDatos?numSerie=3010102230</t>
  </si>
  <si>
    <t>Edad media de la población</t>
  </si>
  <si>
    <t>De 0 a 14 años</t>
  </si>
  <si>
    <t>http://www-2.munimadrid.es/CSE6/control/seleccionDatos?numSerie=03010102010</t>
  </si>
  <si>
    <t>De 15 a 29</t>
  </si>
  <si>
    <t>De 30 a 44</t>
  </si>
  <si>
    <t>De 45 a 64</t>
  </si>
  <si>
    <t>De 65 a 79</t>
  </si>
  <si>
    <t xml:space="preserve">De 80 y + </t>
  </si>
  <si>
    <t>De 65 y +</t>
  </si>
  <si>
    <t>Población en etapa educativa (De 3 a 16 años -16 no incluidos-)</t>
  </si>
  <si>
    <t>http://www-2.munimadrid.es/CSE6/control/menuCSE</t>
  </si>
  <si>
    <t>Proporción de juventud (Población de 0-15 años/Población total)</t>
  </si>
  <si>
    <t>http://www-2.munimadrid.es/CSE6/control/seleccionDatos?numSerie=3010101010</t>
  </si>
  <si>
    <t>Proporción de envejecimiento (Población &gt; 65 años/Población total)</t>
  </si>
  <si>
    <t>Proporción de sobreenvejecimiento (Población &gt; 80 años/Población &gt;65 años)</t>
  </si>
  <si>
    <t xml:space="preserve">Proporción de dependencia (Población de 0-15 + población 65 y + / Pob. 16-64) </t>
  </si>
  <si>
    <t>Personas con nacionalidad española</t>
  </si>
  <si>
    <t>http://www-2.munimadrid.es/CSE6/control/seleccionDatos?numSerie=3010102240</t>
  </si>
  <si>
    <t>Personas con nacionalidad extranjera</t>
  </si>
  <si>
    <t xml:space="preserve">http://www-2.munimadrid.es/CSE6/control/seleccionDatos?numSerie=3010102250    </t>
  </si>
  <si>
    <t>Proporción de inmigrantes (Extranjeros menos UE y resto países de OCDE/Población total)</t>
  </si>
  <si>
    <t>http://www-2.munimadrid.es/CSE6/control/seleccionDatos?numSerie=3010103050</t>
  </si>
  <si>
    <t>1ª Nacionalidad Extranjera en la Ciudad: RUMANIA (proporción respecto total extranjeros)</t>
  </si>
  <si>
    <t>http://www-2.munimadrid.es/CSE6/control/seleccionDatos?numSerie=3060100060</t>
  </si>
  <si>
    <t>1ª Nacionalidad Extranjera en el Distrito: IRÁN (proporción respecto total extranjeros)</t>
  </si>
  <si>
    <t>2ª Nacionalidad Extranjera en el Distrito: BANGLADESH (proporción respecto total extranjeros)</t>
  </si>
  <si>
    <t>1.2.2. Estructura de los hogares (01-01-2016)</t>
  </si>
  <si>
    <t>Nº Total de Hogares</t>
  </si>
  <si>
    <t>http://www-2.munimadrid.es/CSE6/control/seleccionDatos?numSerie=3010106010</t>
  </si>
  <si>
    <t>Tamaño Medio del hogar</t>
  </si>
  <si>
    <t>http://www-2.munimadrid.es/CSE6/control/seleccionDatos?numSerie=3010106011</t>
  </si>
  <si>
    <t>Hogares con una mujer sola &gt;65 años</t>
  </si>
  <si>
    <t>http://www-2.munimadrid.es/CSE6/control/seleccionDatos?numSerie=3010106090</t>
  </si>
  <si>
    <t>Hogares con un hombre solo &gt;65 años</t>
  </si>
  <si>
    <t>http://www-2.munimadrid.es/CSE6/control/seleccionDatos?numSerie=3010106091</t>
  </si>
  <si>
    <t>Hogares monoparentales: una mujer adulta con uno o más menores</t>
  </si>
  <si>
    <t>http://www-2.munimadrid.es/CSE6/control/seleccionDatos?numSerie=3010106092</t>
  </si>
  <si>
    <t>Hogares monoparentales: un hombre adulto con uno o más menores</t>
  </si>
  <si>
    <t>http://www-2.munimadrid.es/CSE6/control/seleccionDatos?numSerie=3010106093</t>
  </si>
  <si>
    <t>1.2.3. Dinámica demográfica</t>
  </si>
  <si>
    <t>Tasa Bruta de natalidad 2015 (‰)</t>
  </si>
  <si>
    <t>http://www-2.munimadrid.es/CSE6/control/seleccionDatos?numSerie=3010201010</t>
  </si>
  <si>
    <t xml:space="preserve">Tasa de crecimiento natural 2015 ‰ (Tasa Bruta de Natalidad - Tasa Bruta de Mortalidad) </t>
  </si>
  <si>
    <t>http://www-2.munimadrid.es/CSE6/control/seleccionDatos?numSerie=3010201011</t>
  </si>
  <si>
    <t>Esperanza de vida al nacer MUJERES 2009-2012</t>
  </si>
  <si>
    <t>http://www.madridsalud.es/publicaciones/OtrasPublicaciones/esperanza_vida_2009-2012.php</t>
  </si>
  <si>
    <t>Esperanza de vida al nacer HOMBRES 2009-2012</t>
  </si>
  <si>
    <t>Esperanza de vida &gt; 65 años MUJERES 2013</t>
  </si>
  <si>
    <t>http://www.madridsalud.es/publicaciones/OtrasPublicaciones/EstudioSaludCiudadMadrid.pdf</t>
  </si>
  <si>
    <t>Esperanza de vida &gt; 65 años HOMBRES 2013</t>
  </si>
  <si>
    <t xml:space="preserve">1.3. INDICADORES ECONÓMICOS </t>
  </si>
  <si>
    <t>Renta neta media anual de los hogares por barrios. Indicadores Urban Audit 2013. INE.</t>
  </si>
  <si>
    <t>http://www.ine.es/jaxiT3/Tabla.htm?t=13925</t>
  </si>
  <si>
    <t>Renta Disponible Bruta Per Cápita 2013 (1 Julio)</t>
  </si>
  <si>
    <t>http://www.madrid.es/portales/munimadrid/es/Inicio/El-Ayuntamiento/Estadistica/Areas-de-informacion-estadistica/Economia/Renta?vgnextfmt=default&amp;vgnextchannel=ef863636b44b4210VgnVCM2000000c205a0aRCRD&amp;vgnextoid=ef863636b44b4210VgnVCM2000000c205a0aRCRD</t>
  </si>
  <si>
    <t>Crecimiento/decrecimiento 2013-2008. Renta  Bruta Per Cápita</t>
  </si>
  <si>
    <t>Pensión media mensual del Distrito HOMBRES 2014</t>
  </si>
  <si>
    <t>http://www-2.munimadrid.es/CSE6/control/seleccionDatos?numSerie=4030202090</t>
  </si>
  <si>
    <t>Pensión media mensual del Distrito MUJERES 2014</t>
  </si>
  <si>
    <t>http://www-2.munimadrid.es/CSE6/control/seleccionDatos?numSerie=4030202091</t>
  </si>
  <si>
    <t>1.4. INDICADORES DE DESEMPLEO</t>
  </si>
  <si>
    <t>Tasa de Actividad Global (Junio 2016)</t>
  </si>
  <si>
    <t>http://www.madrid.es/UnidadesDescentralizadas/UDCEstadistica/Nuevaweb/Publicaciones/Encuesta%20de%20Poblaci%C3%B3n%20Activa/2016/I330216.pdf</t>
  </si>
  <si>
    <t xml:space="preserve">Hombres </t>
  </si>
  <si>
    <t>Mujeres</t>
  </si>
  <si>
    <t>Número de Parados (Junio 2016)</t>
  </si>
  <si>
    <t>http://www-2.munimadrid.es/CSE6/control/seleccionDatos?numSerie=9040400010</t>
  </si>
  <si>
    <t>Tasa Absoluta de Paro Registrado (Marzo 2016)</t>
  </si>
  <si>
    <t>http://www-2.munimadrid.es/CSE6/control/seleccionDatos?numSerie=9040100012</t>
  </si>
  <si>
    <t>Tasa Absoluta de Paro Registrado MUJERES</t>
  </si>
  <si>
    <t>De 16 a 24 años</t>
  </si>
  <si>
    <t>De 25 a 44 años</t>
  </si>
  <si>
    <t>De 45 a 64 años</t>
  </si>
  <si>
    <t xml:space="preserve">Tasa Absoluta de Paro Registrado HOMBRES </t>
  </si>
  <si>
    <t>Parados de larga duración (Junio 2016)</t>
  </si>
  <si>
    <t>http://www-2.munimadrid.es/CSE6/control/seleccionDatos?numSerie=9040302100</t>
  </si>
  <si>
    <t>Hombres</t>
  </si>
  <si>
    <t xml:space="preserve">Mujeres </t>
  </si>
  <si>
    <t>Parados que SÍ perciben prestaciones (Junio 2016)</t>
  </si>
  <si>
    <t>http://www-2.munimadrid.es/CSE6/control/seleccionDatos?numSerie=9040302070</t>
  </si>
  <si>
    <t>Parados que NO perciben prestaciones (Junio 2016)</t>
  </si>
  <si>
    <t>1.5. EDUCACIÓN</t>
  </si>
  <si>
    <t>1.5.1. Población en etapas educativas (01/01/2016)</t>
  </si>
  <si>
    <t>http://www-2.munimadrid.es/CSE6/control/seleccionDatos?numSerie=3010102270</t>
  </si>
  <si>
    <t>0 a 2 años</t>
  </si>
  <si>
    <t>Infantil (3 a 5 años)</t>
  </si>
  <si>
    <t>Primaria (6 a 11 años)</t>
  </si>
  <si>
    <t>Secundaria (12 a 15 años)</t>
  </si>
  <si>
    <t>Etapas educativas. Total niños</t>
  </si>
  <si>
    <t>3 a 5 años</t>
  </si>
  <si>
    <t>6 a 11 años</t>
  </si>
  <si>
    <t>12 a 15 años</t>
  </si>
  <si>
    <t>Etapas educativas. Total niñas</t>
  </si>
  <si>
    <t>Total alumnos del distrito (año escolar 2013/14)</t>
  </si>
  <si>
    <t>http://www-2.munimadrid.es/CSE6/control/seleccionDatos?numSerie=6010000012</t>
  </si>
  <si>
    <t>1.5.2. Escolarización los alumnos por tipo de centro (año escolar 2013/14)</t>
  </si>
  <si>
    <t>En centros PRIVADOS CONCERTADOS</t>
  </si>
  <si>
    <t>En centros PRIVADOS SIN CONCIERTO</t>
  </si>
  <si>
    <t>En centros PÚBLICOS</t>
  </si>
  <si>
    <t>Total alumnos extranjeros</t>
  </si>
  <si>
    <t>Total alumnos con necesidades de apoyo educativo</t>
  </si>
  <si>
    <r>
      <rPr>
        <rFont val="Arial"/>
        <b/>
        <color theme="1"/>
        <sz val="8.0"/>
      </rPr>
      <t xml:space="preserve">1.5.3. Nivel de estudios de la población </t>
    </r>
    <r>
      <rPr>
        <rFont val="Calibri"/>
        <b/>
        <color theme="1"/>
        <sz val="8.0"/>
      </rPr>
      <t xml:space="preserve">≥ </t>
    </r>
    <r>
      <rPr>
        <rFont val="Arial"/>
        <b/>
        <color theme="1"/>
        <sz val="8.0"/>
      </rPr>
      <t>25 años (01/01/2016)</t>
    </r>
  </si>
  <si>
    <t>No sabe leer ni escribir, sin estudios o primaria incompleta</t>
  </si>
  <si>
    <t>http://www-2.munimadrid.es/CSE6/control/seleccionDatos?numSerie=3010107010</t>
  </si>
  <si>
    <t>Bachiller Elemental, Graduado Escolar, ESO,Formación profesional primer grado</t>
  </si>
  <si>
    <t>http://www-2.munimadrid.es/CSE6/control/seleccionDatos?numSerie=3010107011</t>
  </si>
  <si>
    <t>Formación profesional 2º grado, Bachiller Superior o BUP</t>
  </si>
  <si>
    <t>http://www-2.munimadrid.es/CSE6/control/seleccionDatos?numSerie=3010107012</t>
  </si>
  <si>
    <t>Titulados medios, Diplomados, Arquitecto o Ingeniero Técnico</t>
  </si>
  <si>
    <t>http://www-2.munimadrid.es/CSE6/control/seleccionDatos?numSerie=3010107013</t>
  </si>
  <si>
    <t>Estudios superiores, licenciado, Arquitecto o Ingeniero, estudios superiores no universitarios, doctorado, estudios postgraduados</t>
  </si>
  <si>
    <t>http://www-2.munimadrid.es/CSE6/control/seleccionDatos?numSerie=3010107014</t>
  </si>
  <si>
    <t>Nivel de estudios / Desconocido y No consta</t>
  </si>
  <si>
    <t>http://www-2.munimadrid.es/CSE6/control/seleccionDatos?numSerie=3010107015</t>
  </si>
  <si>
    <t>1.6. SALUD</t>
  </si>
  <si>
    <t>1.6.1. Discapacidad reconocida</t>
  </si>
  <si>
    <t>Nº de personas con grado de discapacidad reconocido 2013</t>
  </si>
  <si>
    <t>http://www-2.munimadrid.es/CSE6/control/seleccionDatos?numSerie=12080000060</t>
  </si>
  <si>
    <t>Proporción por cada 1.000 habitantes 2013</t>
  </si>
  <si>
    <t>Mujeres por cada 100 hombres 2013 (Feminización de la discapacidad reconocida)</t>
  </si>
  <si>
    <t>1.6.2. Incidencia de enfermedades y afecciones</t>
  </si>
  <si>
    <t>Proporción incidencia hipertensión arterial</t>
  </si>
  <si>
    <t>Incidencia hipertensión arterial HOMBRES</t>
  </si>
  <si>
    <t>Incidencia hipertensión arterial MUJERES</t>
  </si>
  <si>
    <t>Proporción incidencia hipercolesterolemia</t>
  </si>
  <si>
    <t>Incidencia hipercoleresteronemia HOMBRES</t>
  </si>
  <si>
    <t>Incidencia hipercoleresteronemia MUJERES</t>
  </si>
  <si>
    <t>Proporción incidencia alergías</t>
  </si>
  <si>
    <t>Incidencia alergia HOMBRES</t>
  </si>
  <si>
    <t>Incidencia alergia MUJERES</t>
  </si>
  <si>
    <t>Proporción incidencia ansiedad</t>
  </si>
  <si>
    <t>Incidencia ansiedad HOMBRES</t>
  </si>
  <si>
    <t>Incidencia ansiedad MUJERES</t>
  </si>
  <si>
    <t>Proporción incidencia depresión</t>
  </si>
  <si>
    <t>Incidencia depresión HOMBRES</t>
  </si>
  <si>
    <t>Incidencia depresión MUJERES</t>
  </si>
  <si>
    <t>1.7. CALIDAD DE VIDA  (Estudio &gt;16 años. 2014. Indicador sintético de Satisfacción &gt;50; Insatisfacción&lt;50)</t>
  </si>
  <si>
    <t>http://www.madrid.es/UnidadesDescentralizadas/Calidad/Observatorio_Ciudad/06_S_Percepcion/EncuestasCalidad/EncuestaMadrides/ficheros/Resultados2014.pdf</t>
  </si>
  <si>
    <t>Satisfacción de vivir en Madrid</t>
  </si>
  <si>
    <t xml:space="preserve">Satisfacción de vivir en su barrio </t>
  </si>
  <si>
    <t>http://www.madrid.es/UnidadesDescentralizadas/Calidad/Observatorio_Ciudad/06_S_Percepcion/EncuestasCalidad/EncuestaMadrides/ficheros/Distritoadistrito2014.pdf</t>
  </si>
  <si>
    <t>Calidad de vida actual en Madrid</t>
  </si>
  <si>
    <t xml:space="preserve">Calidad de vida actual en su barrio </t>
  </si>
  <si>
    <t>Expectativa sobre calidad de vida en Madrid dentro de 5 años</t>
  </si>
  <si>
    <t xml:space="preserve">Percepción de seguridad en el barrio/Madrid </t>
  </si>
  <si>
    <t>Como se siente de seguro por el día en Madrid</t>
  </si>
  <si>
    <t xml:space="preserve">Como se siente de seguro por el día en  barrio  </t>
  </si>
  <si>
    <t xml:space="preserve">Como se siente de seguro por la noche en Madrid </t>
  </si>
  <si>
    <t xml:space="preserve">Como se siente de seguro por la noche en su barrio  </t>
  </si>
  <si>
    <t>¿Ha sido víctima de algún robo, atraco o agresión en el último año en Madrid? (% de Sí)</t>
  </si>
  <si>
    <t>¿Conoce los Planes de Barrio de Madrid?</t>
  </si>
  <si>
    <t>Frecuencia con la que se producen en su distrito (0= Ninguna - 10= Mucha)</t>
  </si>
  <si>
    <t>Residuos por excrementos de animales domésticos</t>
  </si>
  <si>
    <t>Molestias por ruido</t>
  </si>
  <si>
    <t>Consumo por menudeo de drogas</t>
  </si>
  <si>
    <t>Grafitis</t>
  </si>
  <si>
    <t>1.8. VIVIENDA</t>
  </si>
  <si>
    <t>1.8.1. PLAN MAD-RE. Áreas Preferentes de Impulso a la Regeneración Urbana (APIRU)</t>
  </si>
  <si>
    <t>http://www.madrid.es/UnidadesDescentralizadas/UrbanismoyVivienda/Urbanismo/Destacamos/ficheros/TABLA%20INDICADORES.pdf</t>
  </si>
  <si>
    <t>Nº de edificios</t>
  </si>
  <si>
    <t>Nº de viviendas</t>
  </si>
  <si>
    <t>1.8.2. Estado de las viviendas</t>
  </si>
  <si>
    <t>Nº Total de viviendas (Censo Edificios y Viviendas 2011)</t>
  </si>
  <si>
    <t>http://www.madrid.es/portales/munimadrid/es/Inicio/El-Ayuntamiento/Estadistica/Areas-de-informacion-estadistica/Edificacion-y-vivienda/Censo-de-edificios-y-viviendas/Censo-de-Edificios-y-Viviendas-2011?vgnextfmt=default&amp;vgnextoid=24fddc5bed1b8410VgnVCM1000000b205a0aRCRD&amp;vgnextchannel=f93124e8951ef310VgnVCM1000000b205a0aRCRD</t>
  </si>
  <si>
    <t>Viviendas anteriores a 1980</t>
  </si>
  <si>
    <t>Estado ruinoso</t>
  </si>
  <si>
    <t>Estado malo</t>
  </si>
  <si>
    <t>Estado deficiente</t>
  </si>
  <si>
    <t>Estado bueno</t>
  </si>
  <si>
    <t>No consta</t>
  </si>
  <si>
    <t>Valor catastral revisado de los bienes inmuebles (personas físicas y jurídicas) 2016</t>
  </si>
  <si>
    <t>Valor catastral medio de las unidades urbanas 2015</t>
  </si>
  <si>
    <t>Superficie media de la vivienda (m2) en 2015</t>
  </si>
  <si>
    <t>http://www-2.munimadrid.es/CSE6/control/seleccionDatos?numSerie=5040201030</t>
  </si>
  <si>
    <t>Duración media del crédito (meses) en transacción de vivienda 2015</t>
  </si>
  <si>
    <t>http://www-2.munimadrid.es/CSE6/control/seleccionDatos?numSerie=5040201140</t>
  </si>
  <si>
    <t xml:space="preserve">1.8.3. Tipología de las viviendas </t>
  </si>
  <si>
    <t>http://www.madrid.es/portales/munimadrid/es/Inicio/El-Ayuntamiento/Estadistica/Areas-de-informacion-estadistica/Edificacion-y-vivienda/Censo-de-edificios-y-viviendas/Censo-de-Edificios-y-Viviendas-2001?vgnextfmt=default&amp;vgnextoid=d8cddc5bed1b8410VgnVCM1000000b205a0aRCRD&amp;vgnextchannel=f93124e8951ef310VgnVCM1000000b205a0aRCRD</t>
  </si>
  <si>
    <t>Principal</t>
  </si>
  <si>
    <t>Secundaria</t>
  </si>
  <si>
    <t>Desocupada</t>
  </si>
  <si>
    <t>Otro tipo</t>
  </si>
  <si>
    <t>1.9. MEDIO AMBIENTE Y RESIDUOS</t>
  </si>
  <si>
    <t>1.9.1. Contaminantes del aire (2015)</t>
  </si>
  <si>
    <t>http://www-2.munimadrid.es/CSE6/control/seleccionDatos?numSerie=14030100010</t>
  </si>
  <si>
    <t>Partículas suspensión  (µgr/m3)</t>
  </si>
  <si>
    <t>Dióxido de azufre - SO2 (µgr/m3)</t>
  </si>
  <si>
    <t>Monóxido de carbono - CO (mg/m3)</t>
  </si>
  <si>
    <t>0.4</t>
  </si>
  <si>
    <t>Ozono - O3 (µgr/m3)</t>
  </si>
  <si>
    <t>Dióxido de nitrógeno - NO2 (µgr/m3)</t>
  </si>
  <si>
    <t>Óxidos de nitrógeno - NOX (µgr/m3)</t>
  </si>
  <si>
    <t>Benceno - BEN (µgr/m3)</t>
  </si>
  <si>
    <t>0.8</t>
  </si>
  <si>
    <t>Hidrocarburos. Metano - CH4 (mg/m3)</t>
  </si>
  <si>
    <t>1.25</t>
  </si>
  <si>
    <t>Hidrocarburos totales. Hexano - TCH (mg/m3)</t>
  </si>
  <si>
    <t>1.52</t>
  </si>
  <si>
    <t>Cianuro de hidrógeno - HCNM (mg/m3)</t>
  </si>
  <si>
    <t>0.24</t>
  </si>
  <si>
    <t>Temperatura (ºC)</t>
  </si>
  <si>
    <t>17.0</t>
  </si>
  <si>
    <t xml:space="preserve">1.9.2. Recogida de Resíduos </t>
  </si>
  <si>
    <t>http://www-2.munimadrid.es/CSE6/control/seleccionDatos?numSerie=14030400051</t>
  </si>
  <si>
    <t>Resíduos Sólidos (2007)</t>
  </si>
  <si>
    <t>kg/habitante/año (Población calculada a 1 de julio de cada año)</t>
  </si>
  <si>
    <t>Envases y resto (2015)</t>
  </si>
  <si>
    <t>http://www-2.munimadrid.es/CSE6/control/seleccionDatos?numSerie=14030400052</t>
  </si>
  <si>
    <t>kg/habitante/Año (Población calculada a 1 de julio de cada año)</t>
  </si>
  <si>
    <t>kg/habitante/día (Población calculada a 1 de julio de cada año)</t>
  </si>
  <si>
    <t>1.10. SEGURIDAD</t>
  </si>
  <si>
    <t>http://www-2.munimadrid.es/CSE6/control/seleccionDatos?numSerie=11010000020</t>
  </si>
  <si>
    <t>Total intervenciones de la Policía Municipal en materia de seguridad 2014</t>
  </si>
  <si>
    <t>Relacionadas con las personas</t>
  </si>
  <si>
    <t>Agresiones / Reyertas</t>
  </si>
  <si>
    <t>Violencia doméstica</t>
  </si>
  <si>
    <t>Malos tratos a menores</t>
  </si>
  <si>
    <t>Mendicidad con menores</t>
  </si>
  <si>
    <t>Relacionadas con amenazas</t>
  </si>
  <si>
    <t>Relacionadas con agresiones y abusos sexuales</t>
  </si>
  <si>
    <t>Relacionadas con el patrimonio</t>
  </si>
  <si>
    <t>Hurtos</t>
  </si>
  <si>
    <t>Robo con fuerza en los inmuebles</t>
  </si>
  <si>
    <t>Robo con fuerza en los vehículos</t>
  </si>
  <si>
    <t>Robo con violencia o intimidación</t>
  </si>
  <si>
    <t>Robo / Hurto de uso de vehículos</t>
  </si>
  <si>
    <t>Vehículos recuperados</t>
  </si>
  <si>
    <t>Daños</t>
  </si>
  <si>
    <t>Contra la propiedad intelectual e industrial</t>
  </si>
  <si>
    <t>Otras contra el patrimonio</t>
  </si>
  <si>
    <t>Relacionadas con el derecho de los trabajadores</t>
  </si>
  <si>
    <t>Relacionadas con la salud pública</t>
  </si>
  <si>
    <t>Tráfico de drogas</t>
  </si>
  <si>
    <t>Denuncias administrativas por consumo</t>
  </si>
  <si>
    <t>Denuncias administrativas por tenencia</t>
  </si>
  <si>
    <t>Relacionadas con falsificación de documentos</t>
  </si>
  <si>
    <t>Relacionadas con atentado a agente de la autoridad</t>
  </si>
  <si>
    <t>Relacionadas con resistencia y desobediencia</t>
  </si>
  <si>
    <t>Relacionadas con extranjería  (haya o no detenidos)</t>
  </si>
  <si>
    <t>Ley de Seguridad Ciudadana</t>
  </si>
  <si>
    <t>Amenazas de bomba</t>
  </si>
  <si>
    <t>Control de localizaciones permanentes (anteriormente arrestos domiciliarios en fin de semana)</t>
  </si>
  <si>
    <t>Entradas y registros</t>
  </si>
  <si>
    <t>1.11. RESULTADOS ELECCIONES LOCALES 2015</t>
  </si>
  <si>
    <t>http://www-2.munimadrid.es/CSE6/control/seleccionDatos?numSerie=7010101012</t>
  </si>
  <si>
    <t>Censo electoral</t>
  </si>
  <si>
    <t>Abstención</t>
  </si>
  <si>
    <t>Votos blancos</t>
  </si>
  <si>
    <t>Votos a candidaturas</t>
  </si>
  <si>
    <t>PP</t>
  </si>
  <si>
    <t>PSOE</t>
  </si>
  <si>
    <t>Ahora Madrid</t>
  </si>
  <si>
    <t>Ciudadanos</t>
  </si>
  <si>
    <t>1.12. SERVICIOS Y EQUIPAMIENTOS MUNICIPALES</t>
  </si>
  <si>
    <t>1.12.1. Servicios Sociales Municipales (Agosto 2016)</t>
  </si>
  <si>
    <t>Centros de Servicios Sociales</t>
  </si>
  <si>
    <t>http://www.madrid.es/portales/munimadrid/es/Inicio/Servicios-sociales-y-salud/Servicios-sociales/Centros-de-Servicios-Sociales-Municipales?vgnextfmt=default&amp;vgnextoid=51886e0cfb6da010VgnVCM100000d90ca8c0RCRD&amp;vgnextchannel=70e4c8eb248fe410VgnVCM1000000b205a0aRCRD</t>
  </si>
  <si>
    <t xml:space="preserve">Centros Municipales de Mayores </t>
  </si>
  <si>
    <t>http://www.madrid.es/portales/munimadrid/es/Inicio/Ayuntamiento/Servicios-Sociales/Centros-Municipales-de-Mayores-por-Distritos?vgnextfmt=default&amp;vgnextoid=6c13a07b9bb74210VgnVCM1000000b205a0aRCRD&amp;vgnextchannel=fe8a171c30036010VgnVCM100000dc0ca8c0RCRD</t>
  </si>
  <si>
    <t>Centros de Día de Alzheimer y Físicos</t>
  </si>
  <si>
    <t>https://sede.madrid.es/portal/site/tramites/menuitem.1f3361415fda829be152e15284f1a5a0/?vgnextoid=1280fbd8e2774210VgnVCM1000000b205a0aRCRD&amp;vgnextchannel=7c052820f8aa8210VgnVCM1000000b205a0aRCRD&amp;vgnextfmt=default</t>
  </si>
  <si>
    <t>Apartamentos Municipales para Mayores</t>
  </si>
  <si>
    <t>http://www.madrid.es/portales/munimadrid/es/Inicio/Mayores/Direcciones-y-telefonos?vgnextfmt=default&amp;vgnextchannel=ac6931d3b28fe410VgnVCM1000000b205a0aRCRD&amp;isListEnabled=yes&amp;texto=apartamentos&amp;vgnextoid=ac6931d3b28fe410VgnVCM1000000b205a0aRCRD&amp;tipoInstalacion=&amp;tipo=</t>
  </si>
  <si>
    <t xml:space="preserve">Residencias de mayores </t>
  </si>
  <si>
    <t>http://www-2.munimadrid.es/CSE6/control/seleccionDatos?numSerie=13020000061</t>
  </si>
  <si>
    <t>Centros de Atención a la Infancia (CAI)</t>
  </si>
  <si>
    <t>http://www.madrid.es/portales/munimadrid/es/Inicio/Ayuntamiento/Servicios-Sociales/Menores-y-Familia/Centros-de-Atencion-a-la-Infancia-(CAI)?vgnextfmt=default&amp;vgnextoid=02cb88a75f324210VgnVCM1000000b205a0aRCRD&amp;vgnextchannel=aa56df2c54872210VgnVCM2000000c205a0aRCRD&amp;idioma=es&amp;idiomaPrevio=es&amp;rmColeccion=dce0334ce6424210VgnVCM1000000b205a0aRCRD</t>
  </si>
  <si>
    <t>1.12.2. Cultura (Agosto 2016)</t>
  </si>
  <si>
    <t>Nº de Bibliotecas Municipales</t>
  </si>
  <si>
    <t>http://www.madrid.es/portales/munimadrid/es/Inicio/Cultura-ocio-y-deporte/Bibliotecas/Bibliotecas-Publicas-Municipales?vgnextfmt=default&amp;vgnextoid=82e4c8dfcdd6f410VgnVCM1000000b205a0aRCRD&amp;vgnextchannel=1c58efff228fe410VgnVCM2000000c205a0aRCRD&amp;page=0&amp;idCapitulo=10008710</t>
  </si>
  <si>
    <t>Nº de Bibliotecas Comunidad Madrid</t>
  </si>
  <si>
    <t>http://www.madrid.org/cs/Satellite?cid=1354292373012&amp;idSeccion=1354301056429&amp;language=es&amp;pagename=PortalLector%2FPage%2FPLEC_contenidoFinalNavegable</t>
  </si>
  <si>
    <t>Nº de Centros Culturales</t>
  </si>
  <si>
    <t>http://www.madrid.es/portales/munimadrid/es/Inicio/Ayuntamiento/Cultura-y-Ocio/Cultura/Centros-Culturales-por-Distritos?vgnextfmt=default&amp;vgnextoid=e322a543e84e1410VgnVCM1000000b205a0aRCRD&amp;vgnextchannel=2e2b9ad016e07010VgnVCM100000dc0ca8c0RCRD</t>
  </si>
  <si>
    <t xml:space="preserve">1.12.3. Deportes </t>
  </si>
  <si>
    <t>Centros deportivos Municipales (Agosto 2016)</t>
  </si>
  <si>
    <t>http://www.madrid.es/portales/munimadrid/es/Inicio/Cultura-ocio-y-deporte/Deportes/Centros-Deportivos-Municipales?vgnextfmt=default&amp;vgnextoid=cedc463ce6b74210VgnVCM2000000c205a0aRCRD&amp;vgnextchannel=c7a8efff228fe410VgnVCM2000000c205a0aRCRD&amp;page=0</t>
  </si>
  <si>
    <t>Gestión directa</t>
  </si>
  <si>
    <t>Gestión indirecta</t>
  </si>
  <si>
    <t>Superficie deportiva m2 (2015)</t>
  </si>
  <si>
    <t>http://www-2.munimadrid.es/CSE6/control/seleccionDatos?numSerie=2030100013</t>
  </si>
  <si>
    <t>Superficie deportiva m2 en cdm gestión directa</t>
  </si>
  <si>
    <t>Superficie deportiva m2 en cdm gestión indirecta</t>
  </si>
  <si>
    <t>http://www.madrid.es/portales/munimadrid/es/Inicio/Cultura-ocio-y-deporte/Deportes/Centro-Deportivo-Municipal-Escuelas-de-San-Anton?vgnextfmt=default&amp;vgnextoid=4f9aad5078828310VgnVCM1000000b205a0aRCRD&amp;vgnextchannel=c7a8efff228fe410VgnVCM2000000c205a0aRCRD</t>
  </si>
  <si>
    <t>Instalaciones deportivas básicas 2015</t>
  </si>
  <si>
    <t>Acceso controlado</t>
  </si>
  <si>
    <t>m2 de superficie en idb acceso controlado</t>
  </si>
  <si>
    <t xml:space="preserve">Acceso libre </t>
  </si>
  <si>
    <t>m2 de superficie en idb acceso libre</t>
  </si>
  <si>
    <t>Campos de fútbol (Agosto 2016)</t>
  </si>
  <si>
    <t>http://www.madrid.es/portales/munimadrid/es/Inicio/El-Ayuntamiento/Deportes/Equipamientos-deportivos/Centros-deportivos-/Principales-unidades-deportivas/Campos-futbol-11?vgnextfmt=default&amp;vgnextchannel=b2b4386c8f98f310VgnVCM1000000b205a0aRCRD&amp;nxc=page%3A1&amp;vgnextoid=b2b4386c8f98f310VgnVCM1000000b205a0aRCRD</t>
  </si>
  <si>
    <t xml:space="preserve">Pista de atletismo </t>
  </si>
  <si>
    <t>http://www.madrid.es/portales/munimadrid/es/Inicio/El-Ayuntamiento/Deportes/Equipamientos-deportivos/Centros-deportivos-/Deportes/Atletismo?vgnextfmt=default&amp;vgnextchannel=7e1523028be46310VgnVCM2000000c205a0aRCRD&amp;vgnextoid=7e1523028be46310VgnVCM2000000c205a0aRCRD</t>
  </si>
  <si>
    <t>Piscinas cubiertas</t>
  </si>
  <si>
    <t>http://www.madrid.es/portales/munimadrid/es/Inicio/Ayuntamiento/Deportes/Equipamientos-deportivos/Centros-deportivos-/Principales-unidades-deportivas/Piscinas-climatizadas?vgnextfmt=default&amp;vgnextchannel=8f86386c8f98f310VgnVCM1000000b205a0aRCRD</t>
  </si>
  <si>
    <t>Piscinas de verano</t>
  </si>
  <si>
    <t>http://www.madrid.es/portales/munimadrid/es/Inicio/Ayuntamiento/Deportes/Centros-deportivos-con-recintos-de-verano?vgnextfmt=default&amp;vgnextoid=b1cfae0c6842a110VgnVCM1000000b205a0aRCRD&amp;vgnextchannel=cb1a171c30036010VgnVCM100000dc0ca8c0RCRD</t>
  </si>
  <si>
    <t>1.12.4. Zonas verdes (31/12/2014)</t>
  </si>
  <si>
    <t>Zonas verdes (Ha)</t>
  </si>
  <si>
    <t>http://www.madrid.es/portales/munimadrid/es/Inicio/El-Ayuntamiento/Estadistica/Areas-de-informacion-estadistica/Territorio-climatologia-y-medio-ambiente/Territorio/Zonas-verdes-y-espacios-ajardinados?vgnextfmt=default&amp;vgnextoid=409856bc06f59210VgnVCM2000000c205a0aRCRD&amp;vgnextchannel=e59b40ebd232a210VgnVCM1000000b205a0aRCRD</t>
  </si>
  <si>
    <t>Relación de zona verde/habitante (deseables 15m2/ habitante; mínimo 10m/hab)</t>
  </si>
  <si>
    <t xml:space="preserve">1.12.5. Educación </t>
  </si>
  <si>
    <t>Escuelas Infantiles Municipales</t>
  </si>
  <si>
    <t>http://www.madrid.es/portales/munimadrid/es/Inicio/Educacion-y-empleo/Educacion/Escuelas-infantiles-de-titularidad-municipal?vgnextfmt=default&amp;vgnextoid=b6500b3a5741b010VgnVCM100000d90ca8c0RCRD&amp;vgnextchannel=6d20c5dee78fe410VgnVCM1000000b205a0aRCRD&amp;idCapitulo=7861542</t>
  </si>
  <si>
    <t>Escuelas Infantiles Públicas CAM</t>
  </si>
  <si>
    <t>http://gestiona.madrid.org/wpad_pub/run/j/MostrarConsultaGeneral.icm?tipoCurso=ADM&amp;sinboton=S</t>
  </si>
  <si>
    <t>Escuelas Infantiles Privadas</t>
  </si>
  <si>
    <t>Colegios Públicos Infantil y Primaria (+ 3 centros con Secundaria)</t>
  </si>
  <si>
    <t>Institutos Públicos de Educación Secundaria</t>
  </si>
  <si>
    <t>Colegios Privados Inf. o Pri. o Inf. y Pri.</t>
  </si>
  <si>
    <t xml:space="preserve">Colegios Privados Inf., Pri. y Sec. o Pri. y Sec. </t>
  </si>
  <si>
    <t>1.12.6. Empresa y Comercio</t>
  </si>
  <si>
    <t>Mercados Municipales</t>
  </si>
  <si>
    <t>http://www.madrid.es/portales/munimadrid/es/Inicio/Actividad-economica-y-hacienda/Empresa-y-comercio/Mercados-municipales?vgnextfmt=default&amp;vgnextoid=19f9744f3e2ce010VgnVCM1000000b205a0aRCRD&amp;vgnextchannel=78da6d5ef88fe410VgnVCM1000000b205a0aRCRD</t>
  </si>
  <si>
    <t xml:space="preserve">1.13. PARTICIPACIÓN CIUDADANA </t>
  </si>
  <si>
    <t>Nº total de asociaciones 2015</t>
  </si>
  <si>
    <t>http://www-2.munimadrid.es/CSE6/control/seleccionDatos?numSerie=7020100030</t>
  </si>
  <si>
    <t>Nº de asociaciones de carácter social</t>
  </si>
  <si>
    <t>Nº de asociaciones de vecinos</t>
  </si>
  <si>
    <t>1.14. PRESUPUESTO 2016</t>
  </si>
  <si>
    <t>CENTRO / PROGRAMA</t>
  </si>
  <si>
    <t>CAPÍTULOS</t>
  </si>
  <si>
    <t>http://www.madrid.es/portales/munimadrid/es/Inicio/Informacion-financiera-y-presupuestaria/Presupuestos?vgnextfmt=default&amp;vgnextchannel=15d74706945b8210VgnVCM1000000b205a0aRCRD</t>
  </si>
  <si>
    <t>TOTAL</t>
  </si>
  <si>
    <t>153.22 OTRAS ACTUACIONES EN VÍA PÚBLICA</t>
  </si>
  <si>
    <t>231.01 IGUALDAD ENTRE MUJERES Y HOMBRES</t>
  </si>
  <si>
    <t xml:space="preserve"> - </t>
  </si>
  <si>
    <t>231.02 FAMILIA E INFANCIA</t>
  </si>
  <si>
    <t>231.03 PERSONAS MAYORES</t>
  </si>
  <si>
    <t>231.06 ATENCIÓN E INCLUSIÓN SOCIAL Y ATT. A LA EMERGENCIA</t>
  </si>
  <si>
    <t>232.00 PLANES DE BARRIO</t>
  </si>
  <si>
    <t>311.01 SALUBRIDAD PÚBLICA</t>
  </si>
  <si>
    <t>323.01 CENTROS DOCENTES ENSEÑANZA INFANTIL Y PRIMARIA</t>
  </si>
  <si>
    <t>325.01 ABSENTISMO</t>
  </si>
  <si>
    <t>326.01 SERVICIOS COMPLEMENTARIOS EDUCACIÓN</t>
  </si>
  <si>
    <t>334.01 ACTIVIDADES CULTURALES</t>
  </si>
  <si>
    <t>341.01 ACTUACIONES DEPORTIVAS EN DISTRITOS</t>
  </si>
  <si>
    <t>342.01 INSTALACIONES DEPORTIVAS</t>
  </si>
  <si>
    <t>493.00 CONSUMO</t>
  </si>
  <si>
    <t>912.20 CONCEJALÍA-PRESIDENCIA DEL DISTRITO</t>
  </si>
  <si>
    <t>920.01 DIREC. Y GESTIÓN ADMTVA. DEL DISTRITO</t>
  </si>
  <si>
    <t>924.01 PARTICIPACIÓN CIUDADANA Y VOLUNTARIADO</t>
  </si>
  <si>
    <t xml:space="preserve">933.02 EDIFICIOS </t>
  </si>
  <si>
    <t>CENTRO 001</t>
  </si>
  <si>
    <t>SECCIÓN 201</t>
  </si>
  <si>
    <t>c</t>
  </si>
  <si>
    <t>ARGANZUELA</t>
  </si>
  <si>
    <t>Imperial</t>
  </si>
  <si>
    <t>Acacias</t>
  </si>
  <si>
    <t>Chopera</t>
  </si>
  <si>
    <t>Legazpi</t>
  </si>
  <si>
    <t>Delicias</t>
  </si>
  <si>
    <t>Palos de Moguer</t>
  </si>
  <si>
    <t>Atocha</t>
  </si>
  <si>
    <t>646,22</t>
  </si>
  <si>
    <t>96,77</t>
  </si>
  <si>
    <t>107,34</t>
  </si>
  <si>
    <t>56,78</t>
  </si>
  <si>
    <t>141,45</t>
  </si>
  <si>
    <t>105,47</t>
  </si>
  <si>
    <t>64,84</t>
  </si>
  <si>
    <t>73,57</t>
  </si>
  <si>
    <t>234,47</t>
  </si>
  <si>
    <t>234,36</t>
  </si>
  <si>
    <t>341,05</t>
  </si>
  <si>
    <t>350,82</t>
  </si>
  <si>
    <t>130,08</t>
  </si>
  <si>
    <t>257,08</t>
  </si>
  <si>
    <t>396,15</t>
  </si>
  <si>
    <t>15,10</t>
  </si>
  <si>
    <t>http://www-2.munimadrid.es/CSE6/control/seleccionDatos?numSerie=3010102020</t>
  </si>
  <si>
    <t>1ª Nacionalidad Extranjera en el Distrito: CHINA (proporción respecto total extranjeros)</t>
  </si>
  <si>
    <t>2ª Nacionalidad Extranjera en el Distrito: IRÁN (proporción respecto total extranjeros)</t>
  </si>
  <si>
    <t>1.5.3. Nivel de estudios de la población ≥ 25 años (01/01/2016)</t>
  </si>
  <si>
    <t xml:space="preserve"> Nivel de estudios / Desconocido y No consta</t>
  </si>
  <si>
    <t>8.714</t>
  </si>
  <si>
    <t>3.952</t>
  </si>
  <si>
    <t>4.762</t>
  </si>
  <si>
    <t>57,48</t>
  </si>
  <si>
    <t xml:space="preserve">1.12.3. Deportes  </t>
  </si>
  <si>
    <t>SECCIÓN 202</t>
  </si>
  <si>
    <t>03. RETIRO. INFORMACIÓN DE DISTRITO Y BARRIOS</t>
  </si>
  <si>
    <t>RETIRO</t>
  </si>
  <si>
    <t>Pacifico</t>
  </si>
  <si>
    <t>Adelfas</t>
  </si>
  <si>
    <t>Estrella</t>
  </si>
  <si>
    <t>Ibiza</t>
  </si>
  <si>
    <t>Jerónimos</t>
  </si>
  <si>
    <t>Niño Jesús</t>
  </si>
  <si>
    <t>http://www-2.munimadrid.es/CSE6/control/seleccionDatos?numSerie=3010102030</t>
  </si>
  <si>
    <t>2ª Nacionalidad Extranjera en el Distrito: CHINA (proporción respecto total extranjeros)</t>
  </si>
  <si>
    <t>Percepción de seguridad en el barrio/Madrid</t>
  </si>
  <si>
    <t>SECCIÓN 203</t>
  </si>
  <si>
    <t>04. SALAMANCA. INFORMACIÓN DE DISTRITO Y BARRIOS</t>
  </si>
  <si>
    <t>SALAMANCA</t>
  </si>
  <si>
    <t>Recoletos</t>
  </si>
  <si>
    <t>Goya</t>
  </si>
  <si>
    <t>Fuente del Berro</t>
  </si>
  <si>
    <t>Guindalera</t>
  </si>
  <si>
    <t>Lista</t>
  </si>
  <si>
    <t>Castellana</t>
  </si>
  <si>
    <t>http://www-2.munimadrid.es/CSE6/control/seleccionDatos?numSerie=3010102040</t>
  </si>
  <si>
    <t>2ª Nacionalidad Extranjera en el Distrito: RUMANÍA (proporción respecto total extranjeros)</t>
  </si>
  <si>
    <t>SECCIÓN 204</t>
  </si>
  <si>
    <t>05. CHAMARTÍN. INFORMACIÓN DE DISTRITO Y BARRIOS</t>
  </si>
  <si>
    <t>CHAMARTÍN</t>
  </si>
  <si>
    <t>El Viso</t>
  </si>
  <si>
    <t>Prosperidad</t>
  </si>
  <si>
    <t>Ciudad Jardín</t>
  </si>
  <si>
    <t>Hispanoamérica</t>
  </si>
  <si>
    <t>Nueva España</t>
  </si>
  <si>
    <t>Castilla</t>
  </si>
  <si>
    <t>http://www-2.munimadrid.es/CSE6/control/seleccionDatos?numSerie=3010102050</t>
  </si>
  <si>
    <t>SECCIÓN 205</t>
  </si>
  <si>
    <t>06. TETUÁN. INFORMACIÓN DE DISTRITO Y BARRIOS</t>
  </si>
  <si>
    <t>TETUÁN</t>
  </si>
  <si>
    <t>Bellas Vistas</t>
  </si>
  <si>
    <t>Cuatro Caminos</t>
  </si>
  <si>
    <t>Castillejos</t>
  </si>
  <si>
    <t>Almenara</t>
  </si>
  <si>
    <t>Valdeaceredas</t>
  </si>
  <si>
    <t>Berruguete</t>
  </si>
  <si>
    <t>http://www-2.munimadrid.es/CSE6/control/seleccionDatos?numSerie=3010102060</t>
  </si>
  <si>
    <t>1ª Nacionalidad Extranjera en el Distrito: FILIPINAS (proporción respecto total extranjeros)</t>
  </si>
  <si>
    <t>2ª Nacionalidad Extranjera en el Distrito: PARAGUAY (proporción respecto total extranjeros)</t>
  </si>
  <si>
    <t>76,02</t>
  </si>
  <si>
    <t>SECCIÓN 206</t>
  </si>
  <si>
    <t>07. CHAMBERÍ. INFORMACIÓN DE DISTRITO Y BARRIOS</t>
  </si>
  <si>
    <t>CHAMBERÍ</t>
  </si>
  <si>
    <t>Gaztambide</t>
  </si>
  <si>
    <t>Arapiles</t>
  </si>
  <si>
    <t>Trafalgar</t>
  </si>
  <si>
    <t>Almagro</t>
  </si>
  <si>
    <t>Rios Rosas</t>
  </si>
  <si>
    <t>Vallehermoso</t>
  </si>
  <si>
    <t>http://www-2.munimadrid.es/CSE6/control/seleccionDatos?numSerie=3010102070</t>
  </si>
  <si>
    <t>SECCIÓN 207</t>
  </si>
  <si>
    <t>08. FUENCARRAL-EL PARDO. INFORMACIÓN DE DISTRITO Y BARRIOS</t>
  </si>
  <si>
    <t>FUENCARRAL-EL 
PARDO</t>
  </si>
  <si>
    <t>El Pardo</t>
  </si>
  <si>
    <t>Fuentelarreina</t>
  </si>
  <si>
    <t>Peñagrande</t>
  </si>
  <si>
    <t>El Pilar</t>
  </si>
  <si>
    <t>La Paz</t>
  </si>
  <si>
    <t>Valverde</t>
  </si>
  <si>
    <t>Mirasierra</t>
  </si>
  <si>
    <t>El Goloso</t>
  </si>
  <si>
    <t>http://www-2.munimadrid.es/CSE6/control/seleccionDatos?numSerie=3010102080</t>
  </si>
  <si>
    <r>
      <rPr>
        <rFont val="Arial"/>
        <color theme="1"/>
        <sz val="8.0"/>
      </rPr>
      <t>Proporción de inmigrantes</t>
    </r>
    <r>
      <rPr>
        <rFont val="Arial"/>
        <color rgb="FF000000"/>
        <sz val="7.0"/>
      </rPr>
      <t xml:space="preserve"> (Extranjeros menos UE y resto países de OCDE/Población total)</t>
    </r>
  </si>
  <si>
    <t>1ª Nacionalidad Extranjera en el Distrito: RUMANIA (proporción respecto total extranjeros)</t>
  </si>
  <si>
    <t>SECCIÓN 208</t>
  </si>
  <si>
    <t>09. MONCLOA-ARAVACA. INFORMACIÓN DE DISTRITO Y BARRIOS</t>
  </si>
  <si>
    <t>MONCLOA-
ARAVACA</t>
  </si>
  <si>
    <t>Casa de Campo</t>
  </si>
  <si>
    <t>Argüelles</t>
  </si>
  <si>
    <t>Ciudad 
Universitaria</t>
  </si>
  <si>
    <t>Valdezarza</t>
  </si>
  <si>
    <t>Valdemarín</t>
  </si>
  <si>
    <t>El Plantío</t>
  </si>
  <si>
    <t>Aravaca</t>
  </si>
  <si>
    <t>http://www-2.munimadrid.es/CSE6/control/seleccionDatos?numSerie=3010102090</t>
  </si>
  <si>
    <t>Proporción de inmigrantes (Extranjeros menos UE y resto países OCDE/Población total)</t>
  </si>
  <si>
    <t>1ª Nacionalidad Extranjera en la Ciudad: RUMANIA (% respecto total extranjeros)</t>
  </si>
  <si>
    <t>1ª Nacionalidad Extranjera en el Distrito: RUMANIA (% respecto total extranjeros)</t>
  </si>
  <si>
    <t>2ª Nacionalidad Extranjera en el Distrito: CHINA (% respecto total extranjeros)</t>
  </si>
  <si>
    <t xml:space="preserve">Tasa de crecimiento natural 2015 ‰ (Tasa Bruta Natalidad - Tasa Bruta Mortalidad) </t>
  </si>
  <si>
    <t>SECCIÓN 209</t>
  </si>
  <si>
    <t>10. LATINA. INFORMACIÓN DE DISTRITO Y BARRIOS</t>
  </si>
  <si>
    <t>LATINA</t>
  </si>
  <si>
    <t>Los Cármenes</t>
  </si>
  <si>
    <t>Puerta del Ángel</t>
  </si>
  <si>
    <t>Lucero</t>
  </si>
  <si>
    <t>Aluche</t>
  </si>
  <si>
    <t>Campamento</t>
  </si>
  <si>
    <t>Cuatro Vientos</t>
  </si>
  <si>
    <t>Las Águilas</t>
  </si>
  <si>
    <t>http://www-2.munimadrid.es/CSE6/control/seleccionDatos?numSerie=3010102100</t>
  </si>
  <si>
    <t>Proporción inmigrantes (Extranjeros menos UE y resto países OCDE/Población total)</t>
  </si>
  <si>
    <t>2ª Nacionalidad Extranjera en el Distrito: ECUADOR (% respecto total extranjeros)</t>
  </si>
  <si>
    <t xml:space="preserve"> 1.2.2. Estructura de los hogares (01-01-2016)</t>
  </si>
  <si>
    <t>Renta neta media anual de los hogares por barrios. Indicadores Urban Audit 2013. INE</t>
  </si>
  <si>
    <t>SECCIÓN 210</t>
  </si>
  <si>
    <t>11. CARABANCHEL. INFORMACIÓN DE DISTRITO Y BARRIOS</t>
  </si>
  <si>
    <t>CARABANCHEL</t>
  </si>
  <si>
    <t>Comillas</t>
  </si>
  <si>
    <t>Opañel</t>
  </si>
  <si>
    <t>San Isidro</t>
  </si>
  <si>
    <t>Vista Alegre</t>
  </si>
  <si>
    <t>Puerta Bonita</t>
  </si>
  <si>
    <t>Buenavista</t>
  </si>
  <si>
    <t>Abrantes</t>
  </si>
  <si>
    <t>http://www-2.munimadrid.es/CSE6/control/seleccionDatos?numSerie=3010102110</t>
  </si>
  <si>
    <t>Renta neta media anual de hogares por barrios. Indicadores Urban Audit 2013. INE</t>
  </si>
  <si>
    <t>SECCIÓN 211</t>
  </si>
  <si>
    <t>12. USERA. INFORMACIÓN DE DISTRITO Y BARRIOS</t>
  </si>
  <si>
    <t>USERA</t>
  </si>
  <si>
    <t>Orcasitas</t>
  </si>
  <si>
    <t>Orcasur</t>
  </si>
  <si>
    <t>San Fermín</t>
  </si>
  <si>
    <t>Almendrales</t>
  </si>
  <si>
    <t>Moscardó</t>
  </si>
  <si>
    <t>Zofío</t>
  </si>
  <si>
    <t>Pradolongo</t>
  </si>
  <si>
    <t>http://www-2.munimadrid.es/CSE6/control/seleccionDatos?numSerie=3010102120</t>
  </si>
  <si>
    <t>1ª Nacionalidad Extranjera en el Distrito: CHINA (% respecto total extranjeros)</t>
  </si>
  <si>
    <t>2ª Nacionalidad Extranjera en el Distrito: BOLIVIA (% respecto total extranjeros)</t>
  </si>
  <si>
    <t xml:space="preserve">1.13. PARTICIPACIÓN CIUDADANA  </t>
  </si>
  <si>
    <t>SECCIÓN 212</t>
  </si>
  <si>
    <t>13. PUENTE DE VALLECAS. INFORMACIÓN DE DISTRITO Y BARRIOS</t>
  </si>
  <si>
    <t>PUENTE DE 
VALLECAS</t>
  </si>
  <si>
    <t>Entrevías</t>
  </si>
  <si>
    <t>San Diego</t>
  </si>
  <si>
    <t>Palomeras Bajas</t>
  </si>
  <si>
    <t>Palomeras 
Sureste</t>
  </si>
  <si>
    <t>Portazgo</t>
  </si>
  <si>
    <t>Numancia</t>
  </si>
  <si>
    <t>http://www-2.munimadrid.es/CSE6/control/seleccionDatos?numSerie=3010102130</t>
  </si>
  <si>
    <t>2ª Nacionalidad Extranjera en el Distrito: ECUADOR (proporción respecto total extranjeros)</t>
  </si>
  <si>
    <t>SECCIÓN 213</t>
  </si>
  <si>
    <t>14. MORATALAZ. INFORMACIÓN DE DISTRITO Y BARRIOS</t>
  </si>
  <si>
    <t>MORATALAZ</t>
  </si>
  <si>
    <t>Pavones</t>
  </si>
  <si>
    <t>Horcajo</t>
  </si>
  <si>
    <t>Marroquina</t>
  </si>
  <si>
    <t>Media Legua</t>
  </si>
  <si>
    <t>Fontarrón</t>
  </si>
  <si>
    <t>Vinateros</t>
  </si>
  <si>
    <t>http://www-2.munimadrid.es/CSE6/control/seleccionDatos?numSerie=3010102140</t>
  </si>
  <si>
    <t>SECCIÓN 214</t>
  </si>
  <si>
    <t>15. CIUDAD LINEAL. INFORMACIÓN DE DISTRITO Y BARRIOS</t>
  </si>
  <si>
    <t>CIUDAD LINEAL</t>
  </si>
  <si>
    <t xml:space="preserve">Ventas </t>
  </si>
  <si>
    <t>Pueblo Nuevo</t>
  </si>
  <si>
    <t>Quintana</t>
  </si>
  <si>
    <t>Concepción</t>
  </si>
  <si>
    <t>San Pascual</t>
  </si>
  <si>
    <t>San Juan 
Bautista</t>
  </si>
  <si>
    <t>Colina</t>
  </si>
  <si>
    <t>Atalaya</t>
  </si>
  <si>
    <t>Costillares</t>
  </si>
  <si>
    <t>http://www-2.munimadrid.es/CSE6/control/seleccionDatos?numSerie=3010102150</t>
  </si>
  <si>
    <t>Hogares monoparentales: mujer adulta con 1 o más menores</t>
  </si>
  <si>
    <t>Hogares monoparentales: hombre adulto con 1 o + menores</t>
  </si>
  <si>
    <t>Duración media del crédito (meses) en transacción vivienda 2015</t>
  </si>
  <si>
    <t>kg/habitante/año (Población calculada 1 de julio de cada año)</t>
  </si>
  <si>
    <t>kg/habitante/Año (Población calculada 1 de julio de cada año)</t>
  </si>
  <si>
    <t>kg/habitante/día (Población calculada 1 de julio de cada año)</t>
  </si>
  <si>
    <t>SECCIÓN 215</t>
  </si>
  <si>
    <t>16. HORTALEZA. INFORMACIÓN DE DISTRITO Y BARRIOS</t>
  </si>
  <si>
    <t>HORTALEZA</t>
  </si>
  <si>
    <t>Palomas</t>
  </si>
  <si>
    <t>Piovera</t>
  </si>
  <si>
    <t>Canillas</t>
  </si>
  <si>
    <t>Pinar del Rey</t>
  </si>
  <si>
    <t>Apóstolo Santiago</t>
  </si>
  <si>
    <t>Valdefuentes</t>
  </si>
  <si>
    <t>http://www-2.munimadrid.es/CSE6/control/seleccionDatos?numSerie=3010102160</t>
  </si>
  <si>
    <t>1ª Nacionalidad Extranjera en el Distrito: FRANCIA (proporción respecto total extranjeros)</t>
  </si>
  <si>
    <t>SECCIÓN 216</t>
  </si>
  <si>
    <t>17. VILLAVERDE. INFORMACIÓN DE DISTRITO Y BARRIOS</t>
  </si>
  <si>
    <t>VILLAVERDE</t>
  </si>
  <si>
    <t>San Andrés</t>
  </si>
  <si>
    <t>San Cristóbal</t>
  </si>
  <si>
    <t>Butarque</t>
  </si>
  <si>
    <t>Los Rosales</t>
  </si>
  <si>
    <t>Los Ángeles</t>
  </si>
  <si>
    <t>http://www-2.munimadrid.es/CSE6/control/seleccionDatos?numSerie=3010102170</t>
  </si>
  <si>
    <t>2ª Nacionalidad Extranjera en el Distrito: MARRUECOS (proporción respecto total extranjeros)</t>
  </si>
  <si>
    <t>SECCIÓN 217</t>
  </si>
  <si>
    <t>18. VILLA DE VALLECAS. INFORMACIÓN DE DISTRITO Y BARRIOS</t>
  </si>
  <si>
    <t>VILLAS DE
 VALLECAS</t>
  </si>
  <si>
    <t>Casco Histórico de
Vallecas</t>
  </si>
  <si>
    <t>Santa Eugenia</t>
  </si>
  <si>
    <t>http://www-2.munimadrid.es/CSE6/control/seleccionDatos?numSerie=3010102180</t>
  </si>
  <si>
    <t>SECCIÓN 218</t>
  </si>
  <si>
    <t>19. VICÁLVARO. INFORMACIÓN DE DISTRITO Y BARRIOS</t>
  </si>
  <si>
    <t>VICÁLVARO</t>
  </si>
  <si>
    <t>Casco Histórico de
Vicálvaro</t>
  </si>
  <si>
    <t>Ambroz</t>
  </si>
  <si>
    <t>http://www-2.munimadrid.es/CSE6/control/seleccionDatos?numSerie=3010102190</t>
  </si>
  <si>
    <t>SECCIÓN 219</t>
  </si>
  <si>
    <t>20. SAN BLAS-CANILLEJAS. INFORMACIÓN DE DISTRITO Y BARRIOS</t>
  </si>
  <si>
    <t>SAN BLAS-
CANILLEJAS</t>
  </si>
  <si>
    <t>Simancas</t>
  </si>
  <si>
    <t>Hellín</t>
  </si>
  <si>
    <t>Amposta</t>
  </si>
  <si>
    <t>Arcos</t>
  </si>
  <si>
    <t>Rosas</t>
  </si>
  <si>
    <t>Rejas</t>
  </si>
  <si>
    <t>Canillejas</t>
  </si>
  <si>
    <t>Salvador</t>
  </si>
  <si>
    <t>http://www-2.munimadrid.es/CSE6/control/seleccionDatos?numSerie=3010102200</t>
  </si>
  <si>
    <t>Tasa Bruta de natalidad (‰)</t>
  </si>
  <si>
    <t xml:space="preserve">Tasa de crecimiento natural ‰ (Tasa Bruta de Natalidad - Tasa Bruta de Mortalidad) </t>
  </si>
  <si>
    <t>SECCIÓN 220</t>
  </si>
  <si>
    <t>21. BARAJAS. INFORMACIÓN DE DISTRITO Y BARRIOS</t>
  </si>
  <si>
    <t>BARAJAS</t>
  </si>
  <si>
    <t>Alameda de Osuna</t>
  </si>
  <si>
    <t>Aeropuerto</t>
  </si>
  <si>
    <t>Casco Histórico
de Barajas</t>
  </si>
  <si>
    <t xml:space="preserve">Timón </t>
  </si>
  <si>
    <t>Corralejos</t>
  </si>
  <si>
    <t>http://www-2.munimadrid.es/CSE6/control/seleccionDatos?numSerie=3010102210</t>
  </si>
  <si>
    <t>Renta Neta Media Barrios. Indicadores Urban Audit 2013. INE.</t>
  </si>
  <si>
    <t>SECCIÓN 221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</si>
</sst>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0.0%"/>
    <numFmt numFmtId="165" formatCode="#,##0.00\ _€"/>
    <numFmt numFmtId="166" formatCode="#,##0.0"/>
    <numFmt numFmtId="167" formatCode="#,##0\ &quot;€&quot;"/>
    <numFmt numFmtId="168" formatCode="#,##0.0\ &quot;€&quot;"/>
    <numFmt numFmtId="169" formatCode="#,##0.00\ &quot;€&quot;"/>
    <numFmt numFmtId="170" formatCode="0.0"/>
    <numFmt numFmtId="171" formatCode="_-* #,##0\ &quot;€&quot;_-;\-* #,##0\ &quot;€&quot;_-;_-* &quot;-&quot;??\ &quot;€&quot;_-;_-@"/>
    <numFmt numFmtId="172" formatCode="_-* #,##0.0\ &quot;€&quot;_-;\-* #,##0.0\ &quot;€&quot;_-;_-* &quot;-&quot;??\ &quot;€&quot;_-;_-@"/>
  </numFmts>
  <fonts count="99">
    <font>
      <sz val="11.0"/>
      <color theme="1"/>
      <name val="Calibri"/>
      <scheme val="minor"/>
    </font>
    <font>
      <b/>
      <sz val="8.0"/>
      <color theme="0"/>
      <name val="Arial"/>
    </font>
    <font/>
    <font>
      <sz val="8.0"/>
      <color theme="8"/>
      <name val="Arial"/>
    </font>
    <font>
      <sz val="11.0"/>
      <color theme="1"/>
      <name val="Calibri"/>
    </font>
    <font>
      <sz val="8.0"/>
      <color theme="1"/>
      <name val="Arial"/>
    </font>
    <font>
      <b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u/>
      <sz val="8.0"/>
      <color theme="8"/>
      <name val="Arial"/>
    </font>
    <font>
      <u/>
      <sz val="8.0"/>
      <color theme="1"/>
      <name val="Arial"/>
    </font>
    <font>
      <u/>
      <sz val="8.0"/>
      <color rgb="FF0000FF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rgb="FF0000FF"/>
      <name val="Arial"/>
    </font>
    <font>
      <u/>
      <sz val="8.0"/>
      <color rgb="FF0000FF"/>
      <name val="Arial"/>
    </font>
    <font>
      <u/>
      <sz val="8.0"/>
      <color theme="1"/>
      <name val="Arial"/>
    </font>
    <font>
      <sz val="7.0"/>
      <color theme="1"/>
      <name val="Arial"/>
    </font>
    <font>
      <b/>
      <u/>
      <sz val="8.0"/>
      <color rgb="FF0000FF"/>
      <name val="Arial"/>
    </font>
    <font>
      <u/>
      <sz val="8.0"/>
      <color rgb="FF0000FF"/>
      <name val="Arial"/>
    </font>
    <font>
      <u/>
      <sz val="8.0"/>
      <color rgb="FF0000FF"/>
      <name val="Arial"/>
    </font>
    <font>
      <u/>
      <sz val="8.0"/>
      <color rgb="FF0000FF"/>
      <name val="Arial"/>
    </font>
    <font>
      <b/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sz val="9.0"/>
      <color theme="1"/>
      <name val="Calibri"/>
    </font>
    <font>
      <b/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11.0"/>
      <color theme="8"/>
      <name val="Calibri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rgb="FF000000"/>
      <name val="Arial"/>
    </font>
    <font>
      <b/>
      <sz val="8.0"/>
      <color theme="8"/>
      <name val="Arial"/>
    </font>
    <font>
      <b/>
      <sz val="11.0"/>
      <color theme="1"/>
      <name val="Calibri"/>
    </font>
    <font>
      <u/>
      <sz val="11.0"/>
      <color theme="10"/>
      <name val="Calibri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sz val="8.0"/>
      <color rgb="FFFF0000"/>
      <name val="Arial"/>
    </font>
    <font>
      <sz val="11.0"/>
      <color rgb="FFFF0000"/>
      <name val="Calibri"/>
    </font>
    <font>
      <u/>
      <sz val="8.0"/>
      <color theme="1"/>
      <name val="Arial"/>
    </font>
    <font>
      <u/>
      <sz val="8.0"/>
      <color theme="1"/>
      <name val="Arial"/>
    </font>
    <font>
      <b/>
      <sz val="5.0"/>
      <color theme="1"/>
      <name val="Arial"/>
    </font>
    <font>
      <sz val="11.0"/>
      <color theme="8"/>
      <name val="Calibri"/>
    </font>
    <font>
      <b/>
      <sz val="8.0"/>
      <color rgb="FFFFFFFF"/>
      <name val="Arial"/>
    </font>
    <font>
      <b/>
      <u/>
      <sz val="8.0"/>
      <color theme="1"/>
      <name val="Arial"/>
    </font>
    <font>
      <u/>
      <sz val="8.0"/>
      <color theme="1"/>
      <name val="Arial"/>
    </font>
    <font>
      <b/>
      <sz val="7.0"/>
      <color theme="1"/>
      <name val="Arial"/>
    </font>
    <font>
      <b/>
      <u/>
      <sz val="8.0"/>
      <color theme="1"/>
      <name val="Arial"/>
    </font>
    <font>
      <u/>
      <sz val="8.0"/>
      <color theme="1"/>
      <name val="Arial"/>
    </font>
    <font>
      <b/>
      <sz val="8.0"/>
      <color rgb="FFFF0000"/>
      <name val="Arial"/>
    </font>
    <font>
      <u/>
      <sz val="8.0"/>
      <color theme="1"/>
      <name val="Arial"/>
    </font>
    <font>
      <u/>
      <sz val="8.0"/>
      <color theme="1"/>
      <name val="Arial"/>
    </font>
    <font>
      <sz val="8.0"/>
      <color theme="1"/>
      <name val="Calibri"/>
    </font>
    <font>
      <u/>
      <sz val="8.0"/>
      <color theme="1"/>
      <name val="Arial"/>
    </font>
    <font>
      <b/>
      <u/>
      <sz val="8.0"/>
      <color theme="1"/>
      <name val="Arial"/>
    </font>
    <font>
      <u/>
      <sz val="7.0"/>
      <color theme="1"/>
      <name val="Arial"/>
    </font>
    <font>
      <u/>
      <sz val="7.0"/>
      <color theme="1"/>
      <name val="Arial"/>
    </font>
    <font>
      <u/>
      <sz val="7.0"/>
      <color theme="1"/>
      <name val="Arial"/>
    </font>
    <font>
      <u/>
      <sz val="7.0"/>
      <color theme="1"/>
      <name val="Arial"/>
    </font>
    <font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rgb="FF0000FF"/>
      <name val="Arial"/>
    </font>
    <font>
      <b/>
      <u/>
      <sz val="8.0"/>
      <color rgb="FF0000FF"/>
      <name val="Arial"/>
    </font>
    <font>
      <u/>
      <sz val="8.0"/>
      <color rgb="FF0000FF"/>
      <name val="Arial"/>
    </font>
    <font>
      <u/>
      <sz val="8.0"/>
      <color rgb="FF0000FF"/>
      <name val="Arial"/>
    </font>
    <font>
      <b/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7.0"/>
      <color theme="1"/>
      <name val="Arial"/>
    </font>
    <font>
      <u/>
      <sz val="7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u/>
      <sz val="8.0"/>
      <color theme="1"/>
      <name val="Arial"/>
    </font>
    <font>
      <b/>
      <u/>
      <sz val="8.0"/>
      <color rgb="FF0000FF"/>
      <name val="Arial"/>
    </font>
    <font>
      <u/>
      <sz val="8.0"/>
      <color rgb="FF0000FF"/>
      <name val="Arial"/>
    </font>
  </fonts>
  <fills count="9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95B3D7"/>
        <bgColor rgb="FF95B3D7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theme="0"/>
        <bgColor theme="0"/>
      </patternFill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125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/>
      <right style="medium">
        <color rgb="FF000000"/>
      </right>
      <top style="thin">
        <color rgb="FF000000"/>
      </top>
      <bottom/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right style="medium">
        <color rgb="FF000000"/>
      </right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/>
      <top style="thin">
        <color rgb="FF000000"/>
      </top>
      <bottom/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right/>
      <top/>
      <bottom/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</border>
    <border>
      <left/>
      <right/>
      <top style="thin">
        <color rgb="FF000000"/>
      </top>
      <bottom/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/>
      <right/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top/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top style="medium">
        <color rgb="FF000000"/>
      </top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bottom style="medium">
        <color rgb="FF000000"/>
      </bottom>
    </border>
    <border>
      <left/>
      <right/>
      <top style="medium">
        <color rgb="FF000000"/>
      </top>
      <bottom/>
    </border>
    <border>
      <left/>
      <right/>
      <top/>
      <bottom/>
    </border>
    <border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  <top style="medium">
        <color rgb="FF000000"/>
      </top>
      <bottom/>
    </border>
  </borders>
  <cellStyleXfs count="1">
    <xf borderId="0" fillId="0" fontId="0" numFmtId="0" applyAlignment="1" applyFont="1"/>
  </cellStyleXfs>
  <cellXfs count="795">
    <xf borderId="0" fillId="0" fontId="0" numFmtId="0" xfId="0" applyAlignment="1" applyFont="1">
      <alignment readingOrder="0" shrinkToFit="0" vertical="bottom" wrapText="0"/>
    </xf>
    <xf borderId="1" fillId="2" fontId="1" numFmtId="3" xfId="0" applyAlignment="1" applyBorder="1" applyFill="1" applyFont="1" applyNumberFormat="1">
      <alignment horizontal="center" shrinkToFit="0" vertical="center" wrapText="0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shrinkToFit="0" vertical="center" wrapText="0"/>
    </xf>
    <xf borderId="0" fillId="0" fontId="4" numFmtId="0" xfId="0" applyAlignment="1" applyFont="1">
      <alignment shrinkToFit="0" vertical="center" wrapText="0"/>
    </xf>
    <xf borderId="4" fillId="0" fontId="5" numFmtId="3" xfId="0" applyAlignment="1" applyBorder="1" applyFont="1" applyNumberFormat="1">
      <alignment shrinkToFit="0" vertical="center" wrapText="0"/>
    </xf>
    <xf borderId="1" fillId="0" fontId="6" numFmtId="3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5" fillId="3" fontId="6" numFmtId="3" xfId="0" applyAlignment="1" applyBorder="1" applyFill="1" applyFont="1" applyNumberFormat="1">
      <alignment shrinkToFit="0" vertical="center" wrapText="0"/>
    </xf>
    <xf borderId="6" fillId="3" fontId="6" numFmtId="3" xfId="0" applyAlignment="1" applyBorder="1" applyFont="1" applyNumberFormat="1">
      <alignment shrinkToFit="0" vertical="center" wrapText="0"/>
    </xf>
    <xf borderId="7" fillId="3" fontId="6" numFmtId="3" xfId="0" applyAlignment="1" applyBorder="1" applyFont="1" applyNumberFormat="1">
      <alignment shrinkToFit="0" vertical="center" wrapText="0"/>
    </xf>
    <xf borderId="8" fillId="0" fontId="7" numFmtId="0" xfId="0" applyAlignment="1" applyBorder="1" applyFont="1">
      <alignment horizontal="left" shrinkToFit="0" vertical="center" wrapText="0"/>
    </xf>
    <xf borderId="9" fillId="4" fontId="6" numFmtId="2" xfId="0" applyAlignment="1" applyBorder="1" applyFill="1" applyFont="1" applyNumberFormat="1">
      <alignment horizontal="center" shrinkToFit="0" vertical="center" wrapText="0"/>
    </xf>
    <xf borderId="10" fillId="0" fontId="6" numFmtId="4" xfId="0" applyAlignment="1" applyBorder="1" applyFont="1" applyNumberFormat="1">
      <alignment horizontal="center" shrinkToFit="0" vertical="center" wrapText="1"/>
    </xf>
    <xf borderId="11" fillId="0" fontId="6" numFmtId="4" xfId="0" applyAlignment="1" applyBorder="1" applyFont="1" applyNumberFormat="1">
      <alignment horizontal="center" shrinkToFit="0" vertical="center" wrapText="0"/>
    </xf>
    <xf borderId="12" fillId="0" fontId="2" numFmtId="0" xfId="0" applyBorder="1" applyFont="1"/>
    <xf borderId="8" fillId="0" fontId="5" numFmtId="4" xfId="0" applyAlignment="1" applyBorder="1" applyFont="1" applyNumberFormat="1">
      <alignment horizontal="center" shrinkToFit="0" vertical="center" wrapText="0"/>
    </xf>
    <xf borderId="13" fillId="0" fontId="8" numFmtId="3" xfId="0" applyAlignment="1" applyBorder="1" applyFont="1" applyNumberFormat="1">
      <alignment shrinkToFit="0" vertical="center" wrapText="0"/>
    </xf>
    <xf borderId="14" fillId="0" fontId="6" numFmtId="2" xfId="0" applyAlignment="1" applyBorder="1" applyFont="1" applyNumberFormat="1">
      <alignment horizontal="center" shrinkToFit="0" vertical="center" wrapText="0"/>
    </xf>
    <xf borderId="15" fillId="0" fontId="6" numFmtId="4" xfId="0" applyAlignment="1" applyBorder="1" applyFont="1" applyNumberFormat="1">
      <alignment horizontal="center" shrinkToFit="0" vertical="center" wrapText="0"/>
    </xf>
    <xf borderId="16" fillId="0" fontId="2" numFmtId="0" xfId="0" applyBorder="1" applyFont="1"/>
    <xf borderId="13" fillId="0" fontId="5" numFmtId="4" xfId="0" applyAlignment="1" applyBorder="1" applyFont="1" applyNumberFormat="1">
      <alignment horizontal="center" shrinkToFit="0" vertical="center" wrapText="0"/>
    </xf>
    <xf borderId="1" fillId="3" fontId="6" numFmtId="3" xfId="0" applyAlignment="1" applyBorder="1" applyFont="1" applyNumberFormat="1">
      <alignment horizontal="left" shrinkToFit="0" vertical="center" wrapText="0"/>
    </xf>
    <xf borderId="1" fillId="5" fontId="6" numFmtId="3" xfId="0" applyAlignment="1" applyBorder="1" applyFill="1" applyFont="1" applyNumberFormat="1">
      <alignment horizontal="left" shrinkToFit="0" vertical="center" wrapText="0"/>
    </xf>
    <xf borderId="17" fillId="5" fontId="9" numFmtId="3" xfId="0" applyAlignment="1" applyBorder="1" applyFont="1" applyNumberFormat="1">
      <alignment horizontal="left" shrinkToFit="0" vertical="center" wrapText="0"/>
    </xf>
    <xf borderId="18" fillId="4" fontId="6" numFmtId="2" xfId="0" applyAlignment="1" applyBorder="1" applyFont="1" applyNumberFormat="1">
      <alignment horizontal="center" shrinkToFit="0" vertical="center" wrapText="0"/>
    </xf>
    <xf borderId="19" fillId="5" fontId="6" numFmtId="3" xfId="0" applyAlignment="1" applyBorder="1" applyFont="1" applyNumberFormat="1">
      <alignment horizontal="center" shrinkToFit="0" vertical="center" wrapText="0"/>
    </xf>
    <xf borderId="14" fillId="5" fontId="6" numFmtId="3" xfId="0" applyAlignment="1" applyBorder="1" applyFont="1" applyNumberFormat="1">
      <alignment horizontal="center" shrinkToFit="0" vertical="center" wrapText="0"/>
    </xf>
    <xf borderId="0" fillId="0" fontId="10" numFmtId="0" xfId="0" applyAlignment="1" applyFont="1">
      <alignment shrinkToFit="0" vertical="center" wrapText="0"/>
    </xf>
    <xf borderId="19" fillId="5" fontId="6" numFmtId="4" xfId="0" applyAlignment="1" applyBorder="1" applyFont="1" applyNumberFormat="1">
      <alignment horizontal="center" shrinkToFit="0" vertical="center" wrapText="0"/>
    </xf>
    <xf borderId="14" fillId="5" fontId="6" numFmtId="4" xfId="0" applyAlignment="1" applyBorder="1" applyFont="1" applyNumberFormat="1">
      <alignment horizontal="center" shrinkToFit="0" vertical="center" wrapText="0"/>
    </xf>
    <xf borderId="13" fillId="0" fontId="11" numFmtId="0" xfId="0" applyAlignment="1" applyBorder="1" applyFont="1">
      <alignment horizontal="left" shrinkToFit="0" vertical="center" wrapText="0"/>
    </xf>
    <xf borderId="18" fillId="0" fontId="6" numFmtId="164" xfId="0" applyAlignment="1" applyBorder="1" applyFont="1" applyNumberFormat="1">
      <alignment horizontal="center" shrinkToFit="0" vertical="center" wrapText="0"/>
    </xf>
    <xf borderId="20" fillId="0" fontId="5" numFmtId="3" xfId="0" applyAlignment="1" applyBorder="1" applyFont="1" applyNumberFormat="1">
      <alignment horizontal="center" shrinkToFit="0" vertical="center" wrapText="0"/>
    </xf>
    <xf borderId="14" fillId="0" fontId="5" numFmtId="3" xfId="0" applyAlignment="1" applyBorder="1" applyFont="1" applyNumberFormat="1">
      <alignment horizontal="center" shrinkToFit="0" vertical="center" wrapText="0"/>
    </xf>
    <xf borderId="13" fillId="0" fontId="5" numFmtId="0" xfId="0" applyAlignment="1" applyBorder="1" applyFont="1">
      <alignment horizontal="left" shrinkToFit="0" vertical="center" wrapText="0"/>
    </xf>
    <xf borderId="17" fillId="5" fontId="12" numFmtId="0" xfId="0" applyAlignment="1" applyBorder="1" applyFont="1">
      <alignment horizontal="left" shrinkToFit="0" vertical="center" wrapText="1"/>
    </xf>
    <xf borderId="18" fillId="5" fontId="6" numFmtId="164" xfId="0" applyAlignment="1" applyBorder="1" applyFont="1" applyNumberFormat="1">
      <alignment horizontal="center" shrinkToFit="0" vertical="center" wrapText="1"/>
    </xf>
    <xf borderId="21" fillId="5" fontId="5" numFmtId="3" xfId="0" applyAlignment="1" applyBorder="1" applyFont="1" applyNumberFormat="1">
      <alignment horizontal="center" shrinkToFit="0" vertical="center" wrapText="0"/>
    </xf>
    <xf borderId="18" fillId="5" fontId="6" numFmtId="164" xfId="0" applyAlignment="1" applyBorder="1" applyFont="1" applyNumberFormat="1">
      <alignment horizontal="center" shrinkToFit="0" vertical="center" wrapText="0"/>
    </xf>
    <xf borderId="21" fillId="5" fontId="5" numFmtId="0" xfId="0" applyAlignment="1" applyBorder="1" applyFont="1">
      <alignment horizontal="center" shrinkToFit="0" vertical="center" wrapText="0"/>
    </xf>
    <xf borderId="17" fillId="5" fontId="13" numFmtId="0" xfId="0" applyAlignment="1" applyBorder="1" applyFont="1">
      <alignment horizontal="left" shrinkToFit="0" vertical="center" wrapText="0"/>
    </xf>
    <xf borderId="19" fillId="4" fontId="6" numFmtId="2" xfId="0" applyAlignment="1" applyBorder="1" applyFont="1" applyNumberFormat="1">
      <alignment horizontal="center" shrinkToFit="0" vertical="center" wrapText="0"/>
    </xf>
    <xf borderId="14" fillId="4" fontId="6" numFmtId="2" xfId="0" applyAlignment="1" applyBorder="1" applyFont="1" applyNumberFormat="1">
      <alignment horizontal="center" shrinkToFit="0" vertical="center" wrapText="0"/>
    </xf>
    <xf borderId="13" fillId="0" fontId="14" numFmtId="0" xfId="0" applyAlignment="1" applyBorder="1" applyFont="1">
      <alignment shrinkToFit="0" vertical="center" wrapText="0"/>
    </xf>
    <xf borderId="19" fillId="4" fontId="5" numFmtId="2" xfId="0" applyAlignment="1" applyBorder="1" applyFont="1" applyNumberFormat="1">
      <alignment horizontal="center" shrinkToFit="0" vertical="center" wrapText="0"/>
    </xf>
    <xf borderId="14" fillId="4" fontId="5" numFmtId="2" xfId="0" applyAlignment="1" applyBorder="1" applyFont="1" applyNumberFormat="1">
      <alignment horizontal="center" shrinkToFit="0" vertical="center" wrapText="0"/>
    </xf>
    <xf borderId="20" fillId="0" fontId="5" numFmtId="0" xfId="0" applyAlignment="1" applyBorder="1" applyFont="1">
      <alignment horizontal="center" shrinkToFit="0" vertical="center" wrapText="0"/>
    </xf>
    <xf borderId="14" fillId="0" fontId="5" numFmtId="0" xfId="0" applyAlignment="1" applyBorder="1" applyFont="1">
      <alignment horizontal="center" shrinkToFit="0" vertical="center" wrapText="0"/>
    </xf>
    <xf borderId="8" fillId="0" fontId="15" numFmtId="0" xfId="0" applyAlignment="1" applyBorder="1" applyFont="1">
      <alignment horizontal="left" shrinkToFit="0" vertical="center" wrapText="0"/>
    </xf>
    <xf borderId="22" fillId="4" fontId="6" numFmtId="2" xfId="0" applyAlignment="1" applyBorder="1" applyFont="1" applyNumberFormat="1">
      <alignment horizontal="center" shrinkToFit="0" vertical="center" wrapText="0"/>
    </xf>
    <xf borderId="12" fillId="0" fontId="5" numFmtId="3" xfId="0" applyAlignment="1" applyBorder="1" applyFont="1" applyNumberFormat="1">
      <alignment horizontal="center" shrinkToFit="0" vertical="center" wrapText="0"/>
    </xf>
    <xf borderId="16" fillId="0" fontId="5" numFmtId="165" xfId="0" applyAlignment="1" applyBorder="1" applyFont="1" applyNumberFormat="1">
      <alignment horizontal="center" shrinkToFit="0" vertical="center" wrapText="0"/>
    </xf>
    <xf borderId="16" fillId="0" fontId="5" numFmtId="0" xfId="0" applyAlignment="1" applyBorder="1" applyFont="1">
      <alignment horizontal="center" shrinkToFit="0" vertical="center" wrapText="0"/>
    </xf>
    <xf borderId="23" fillId="6" fontId="6" numFmtId="166" xfId="0" applyAlignment="1" applyBorder="1" applyFill="1" applyFont="1" applyNumberFormat="1">
      <alignment horizontal="center" shrinkToFit="0" vertical="center" wrapText="0"/>
    </xf>
    <xf borderId="24" fillId="4" fontId="5" numFmtId="2" xfId="0" applyAlignment="1" applyBorder="1" applyFont="1" applyNumberFormat="1">
      <alignment horizontal="center" shrinkToFit="0" vertical="center" wrapText="0"/>
    </xf>
    <xf borderId="25" fillId="0" fontId="6" numFmtId="4" xfId="0" applyAlignment="1" applyBorder="1" applyFont="1" applyNumberFormat="1">
      <alignment horizontal="center" shrinkToFit="0" vertical="center" wrapText="0"/>
    </xf>
    <xf borderId="25" fillId="0" fontId="5" numFmtId="4" xfId="0" applyAlignment="1" applyBorder="1" applyFont="1" applyNumberFormat="1">
      <alignment horizontal="center" shrinkToFit="0" vertical="center" wrapText="0"/>
    </xf>
    <xf borderId="12" fillId="0" fontId="5" numFmtId="4" xfId="0" applyAlignment="1" applyBorder="1" applyFont="1" applyNumberFormat="1">
      <alignment horizontal="center" shrinkToFit="0" vertical="center" wrapText="0"/>
    </xf>
    <xf borderId="18" fillId="4" fontId="5" numFmtId="2" xfId="0" applyAlignment="1" applyBorder="1" applyFont="1" applyNumberFormat="1">
      <alignment horizontal="center" shrinkToFit="0" vertical="center" wrapText="0"/>
    </xf>
    <xf borderId="14" fillId="0" fontId="5" numFmtId="2" xfId="0" applyAlignment="1" applyBorder="1" applyFont="1" applyNumberFormat="1">
      <alignment horizontal="center" shrinkToFit="0" vertical="center" wrapText="0"/>
    </xf>
    <xf borderId="16" fillId="0" fontId="5" numFmtId="2" xfId="0" applyAlignment="1" applyBorder="1" applyFont="1" applyNumberFormat="1">
      <alignment horizontal="center" shrinkToFit="0" vertical="center" wrapText="0"/>
    </xf>
    <xf borderId="18" fillId="4" fontId="5" numFmtId="166" xfId="0" applyAlignment="1" applyBorder="1" applyFont="1" applyNumberFormat="1">
      <alignment horizontal="center" shrinkToFit="0" vertical="center" wrapText="0"/>
    </xf>
    <xf borderId="14" fillId="0" fontId="6" numFmtId="4" xfId="0" applyAlignment="1" applyBorder="1" applyFont="1" applyNumberFormat="1">
      <alignment horizontal="center" shrinkToFit="0" vertical="center" wrapText="0"/>
    </xf>
    <xf borderId="14" fillId="0" fontId="5" numFmtId="4" xfId="0" applyAlignment="1" applyBorder="1" applyFont="1" applyNumberFormat="1">
      <alignment horizontal="center" shrinkToFit="0" vertical="center" wrapText="0"/>
    </xf>
    <xf borderId="16" fillId="0" fontId="5" numFmtId="4" xfId="0" applyAlignment="1" applyBorder="1" applyFont="1" applyNumberFormat="1">
      <alignment horizontal="center" shrinkToFit="0" vertical="center" wrapText="0"/>
    </xf>
    <xf borderId="13" fillId="0" fontId="16" numFmtId="0" xfId="0" applyAlignment="1" applyBorder="1" applyFont="1">
      <alignment shrinkToFit="0" vertical="center" wrapText="0"/>
    </xf>
    <xf borderId="16" fillId="0" fontId="6" numFmtId="166" xfId="0" applyAlignment="1" applyBorder="1" applyFont="1" applyNumberFormat="1">
      <alignment horizontal="center" shrinkToFit="0" vertical="center" wrapText="0"/>
    </xf>
    <xf borderId="14" fillId="0" fontId="6" numFmtId="166" xfId="0" applyAlignment="1" applyBorder="1" applyFont="1" applyNumberFormat="1">
      <alignment horizontal="center" shrinkToFit="0" vertical="center" wrapText="0"/>
    </xf>
    <xf borderId="23" fillId="7" fontId="5" numFmtId="166" xfId="0" applyAlignment="1" applyBorder="1" applyFill="1" applyFont="1" applyNumberFormat="1">
      <alignment horizontal="center" shrinkToFit="0" vertical="center" wrapText="0"/>
    </xf>
    <xf borderId="26" fillId="0" fontId="17" numFmtId="0" xfId="0" applyAlignment="1" applyBorder="1" applyFont="1">
      <alignment shrinkToFit="0" vertical="center" wrapText="0"/>
    </xf>
    <xf borderId="27" fillId="4" fontId="6" numFmtId="2" xfId="0" applyAlignment="1" applyBorder="1" applyFont="1" applyNumberFormat="1">
      <alignment horizontal="center" shrinkToFit="0" vertical="center" wrapText="0"/>
    </xf>
    <xf borderId="28" fillId="0" fontId="6" numFmtId="166" xfId="0" applyAlignment="1" applyBorder="1" applyFont="1" applyNumberFormat="1">
      <alignment horizontal="center" shrinkToFit="0" vertical="center" wrapText="0"/>
    </xf>
    <xf borderId="29" fillId="4" fontId="5" numFmtId="166" xfId="0" applyAlignment="1" applyBorder="1" applyFont="1" applyNumberFormat="1">
      <alignment horizontal="center" shrinkToFit="0" vertical="center" wrapText="0"/>
    </xf>
    <xf borderId="30" fillId="0" fontId="6" numFmtId="166" xfId="0" applyAlignment="1" applyBorder="1" applyFont="1" applyNumberFormat="1">
      <alignment horizontal="center" shrinkToFit="0" vertical="center" wrapText="0"/>
    </xf>
    <xf borderId="31" fillId="7" fontId="5" numFmtId="166" xfId="0" applyAlignment="1" applyBorder="1" applyFont="1" applyNumberFormat="1">
      <alignment horizontal="center" shrinkToFit="0" vertical="center" wrapText="0"/>
    </xf>
    <xf borderId="8" fillId="0" fontId="18" numFmtId="0" xfId="0" applyAlignment="1" applyBorder="1" applyFont="1">
      <alignment shrinkToFit="0" vertical="center" wrapText="0"/>
    </xf>
    <xf borderId="10" fillId="0" fontId="6" numFmtId="167" xfId="0" applyAlignment="1" applyBorder="1" applyFont="1" applyNumberFormat="1">
      <alignment horizontal="center" shrinkToFit="0" vertical="center" wrapText="0"/>
    </xf>
    <xf borderId="32" fillId="4" fontId="5" numFmtId="2" xfId="0" applyAlignment="1" applyBorder="1" applyFont="1" applyNumberFormat="1">
      <alignment horizontal="center" shrinkToFit="0" vertical="center" wrapText="0"/>
    </xf>
    <xf borderId="10" fillId="4" fontId="5" numFmtId="2" xfId="0" applyAlignment="1" applyBorder="1" applyFont="1" applyNumberFormat="1">
      <alignment horizontal="center" shrinkToFit="0" vertical="center" wrapText="0"/>
    </xf>
    <xf borderId="33" fillId="0" fontId="5" numFmtId="168" xfId="0" applyAlignment="1" applyBorder="1" applyFont="1" applyNumberFormat="1">
      <alignment horizontal="center" shrinkToFit="0" vertical="center" wrapText="0"/>
    </xf>
    <xf borderId="33" fillId="0" fontId="19" numFmtId="168" xfId="0" applyAlignment="1" applyBorder="1" applyFont="1" applyNumberFormat="1">
      <alignment horizontal="center" shrinkToFit="0" vertical="center" wrapText="0"/>
    </xf>
    <xf borderId="12" fillId="0" fontId="6" numFmtId="168" xfId="0" applyAlignment="1" applyBorder="1" applyFont="1" applyNumberFormat="1">
      <alignment horizontal="center" shrinkToFit="0" vertical="center" wrapText="0"/>
    </xf>
    <xf borderId="14" fillId="0" fontId="6" numFmtId="168" xfId="0" applyAlignment="1" applyBorder="1" applyFont="1" applyNumberFormat="1">
      <alignment horizontal="center" shrinkToFit="0" vertical="center" wrapText="0"/>
    </xf>
    <xf borderId="18" fillId="7" fontId="5" numFmtId="0" xfId="0" applyAlignment="1" applyBorder="1" applyFont="1">
      <alignment horizontal="center" shrinkToFit="0" vertical="center" wrapText="0"/>
    </xf>
    <xf borderId="14" fillId="7" fontId="5" numFmtId="0" xfId="0" applyAlignment="1" applyBorder="1" applyFont="1">
      <alignment horizontal="center" shrinkToFit="0" vertical="center" wrapText="0"/>
    </xf>
    <xf borderId="34" fillId="7" fontId="5" numFmtId="0" xfId="0" applyAlignment="1" applyBorder="1" applyFont="1">
      <alignment horizontal="center" shrinkToFit="0" vertical="center" wrapText="0"/>
    </xf>
    <xf borderId="19" fillId="7" fontId="5" numFmtId="0" xfId="0" applyAlignment="1" applyBorder="1" applyFont="1">
      <alignment horizontal="center" shrinkToFit="0" vertical="center" wrapText="0"/>
    </xf>
    <xf borderId="16" fillId="0" fontId="6" numFmtId="169" xfId="0" applyAlignment="1" applyBorder="1" applyFont="1" applyNumberFormat="1">
      <alignment horizontal="center" shrinkToFit="0" vertical="center" wrapText="0"/>
    </xf>
    <xf borderId="14" fillId="0" fontId="6" numFmtId="169" xfId="0" applyAlignment="1" applyBorder="1" applyFont="1" applyNumberFormat="1">
      <alignment horizontal="center" shrinkToFit="0" vertical="center" wrapText="0"/>
    </xf>
    <xf borderId="12" fillId="0" fontId="6" numFmtId="169" xfId="0" applyAlignment="1" applyBorder="1" applyFont="1" applyNumberFormat="1">
      <alignment horizontal="center" shrinkToFit="0" vertical="center" wrapText="0"/>
    </xf>
    <xf borderId="22" fillId="4" fontId="5" numFmtId="2" xfId="0" applyAlignment="1" applyBorder="1" applyFont="1" applyNumberFormat="1">
      <alignment horizontal="center" shrinkToFit="0" vertical="center" wrapText="0"/>
    </xf>
    <xf borderId="25" fillId="0" fontId="6" numFmtId="169" xfId="0" applyAlignment="1" applyBorder="1" applyFont="1" applyNumberFormat="1">
      <alignment horizontal="center" shrinkToFit="0" vertical="center" wrapText="0"/>
    </xf>
    <xf borderId="22" fillId="7" fontId="5" numFmtId="0" xfId="0" applyAlignment="1" applyBorder="1" applyFont="1">
      <alignment horizontal="center" shrinkToFit="0" vertical="center" wrapText="0"/>
    </xf>
    <xf borderId="35" fillId="7" fontId="5" numFmtId="0" xfId="0" applyAlignment="1" applyBorder="1" applyFont="1">
      <alignment horizontal="center" shrinkToFit="0" vertical="center" wrapText="0"/>
    </xf>
    <xf borderId="36" fillId="7" fontId="5" numFmtId="0" xfId="0" applyAlignment="1" applyBorder="1" applyFont="1">
      <alignment horizontal="center" shrinkToFit="0" vertical="center" wrapText="0"/>
    </xf>
    <xf borderId="37" fillId="7" fontId="5" numFmtId="0" xfId="0" applyAlignment="1" applyBorder="1" applyFont="1">
      <alignment horizontal="center" shrinkToFit="0" vertical="center" wrapText="0"/>
    </xf>
    <xf borderId="29" fillId="4" fontId="6" numFmtId="2" xfId="0" applyAlignment="1" applyBorder="1" applyFont="1" applyNumberFormat="1">
      <alignment horizontal="center" shrinkToFit="0" vertical="center" wrapText="0"/>
    </xf>
    <xf borderId="28" fillId="0" fontId="6" numFmtId="169" xfId="0" applyAlignment="1" applyBorder="1" applyFont="1" applyNumberFormat="1">
      <alignment horizontal="center" shrinkToFit="0" vertical="center" wrapText="0"/>
    </xf>
    <xf borderId="29" fillId="4" fontId="5" numFmtId="2" xfId="0" applyAlignment="1" applyBorder="1" applyFont="1" applyNumberFormat="1">
      <alignment horizontal="center" shrinkToFit="0" vertical="center" wrapText="0"/>
    </xf>
    <xf borderId="27" fillId="7" fontId="5" numFmtId="0" xfId="0" applyAlignment="1" applyBorder="1" applyFont="1">
      <alignment horizontal="center" shrinkToFit="0" vertical="center" wrapText="0"/>
    </xf>
    <xf borderId="38" fillId="7" fontId="5" numFmtId="0" xfId="0" applyAlignment="1" applyBorder="1" applyFont="1">
      <alignment horizontal="center" shrinkToFit="0" vertical="center" wrapText="0"/>
    </xf>
    <xf borderId="39" fillId="7" fontId="5" numFmtId="0" xfId="0" applyAlignment="1" applyBorder="1" applyFont="1">
      <alignment horizontal="center" shrinkToFit="0" vertical="center" wrapText="0"/>
    </xf>
    <xf borderId="40" fillId="7" fontId="5" numFmtId="0" xfId="0" applyAlignment="1" applyBorder="1" applyFont="1">
      <alignment horizontal="center" shrinkToFit="0" vertical="center" wrapText="0"/>
    </xf>
    <xf borderId="17" fillId="5" fontId="6" numFmtId="0" xfId="0" applyAlignment="1" applyBorder="1" applyFont="1">
      <alignment shrinkToFit="0" vertical="center" wrapText="0"/>
    </xf>
    <xf borderId="35" fillId="5" fontId="6" numFmtId="164" xfId="0" applyAlignment="1" applyBorder="1" applyFont="1" applyNumberFormat="1">
      <alignment horizontal="center" shrinkToFit="0" vertical="center" wrapText="0"/>
    </xf>
    <xf borderId="36" fillId="4" fontId="5" numFmtId="2" xfId="0" applyAlignment="1" applyBorder="1" applyFont="1" applyNumberFormat="1">
      <alignment horizontal="center" shrinkToFit="0" vertical="center" wrapText="0"/>
    </xf>
    <xf borderId="35" fillId="7" fontId="6" numFmtId="169" xfId="0" applyAlignment="1" applyBorder="1" applyFont="1" applyNumberFormat="1">
      <alignment horizontal="center" shrinkToFit="0" vertical="center" wrapText="0"/>
    </xf>
    <xf borderId="22" fillId="7" fontId="6" numFmtId="0" xfId="0" applyAlignment="1" applyBorder="1" applyFont="1">
      <alignment horizontal="center" shrinkToFit="0" vertical="center" wrapText="0"/>
    </xf>
    <xf borderId="14" fillId="0" fontId="6" numFmtId="164" xfId="0" applyAlignment="1" applyBorder="1" applyFont="1" applyNumberFormat="1">
      <alignment horizontal="center" shrinkToFit="0" vertical="center" wrapText="0"/>
    </xf>
    <xf borderId="34" fillId="4" fontId="5" numFmtId="2" xfId="0" applyAlignment="1" applyBorder="1" applyFont="1" applyNumberFormat="1">
      <alignment horizontal="center" shrinkToFit="0" vertical="center" wrapText="0"/>
    </xf>
    <xf borderId="14" fillId="7" fontId="6" numFmtId="169" xfId="0" applyAlignment="1" applyBorder="1" applyFont="1" applyNumberFormat="1">
      <alignment horizontal="center" shrinkToFit="0" vertical="center" wrapText="0"/>
    </xf>
    <xf borderId="18" fillId="7" fontId="6" numFmtId="0" xfId="0" applyAlignment="1" applyBorder="1" applyFont="1">
      <alignment horizontal="center" shrinkToFit="0" vertical="center" wrapText="0"/>
    </xf>
    <xf borderId="21" fillId="5" fontId="6" numFmtId="3" xfId="0" applyAlignment="1" applyBorder="1" applyFont="1" applyNumberFormat="1">
      <alignment horizontal="center" shrinkToFit="0" vertical="center" wrapText="0"/>
    </xf>
    <xf borderId="18" fillId="4" fontId="5" numFmtId="164" xfId="0" applyAlignment="1" applyBorder="1" applyFont="1" applyNumberFormat="1">
      <alignment horizontal="center" shrinkToFit="0" vertical="center" wrapText="0"/>
    </xf>
    <xf borderId="17" fillId="5" fontId="20" numFmtId="0" xfId="0" applyAlignment="1" applyBorder="1" applyFont="1">
      <alignment horizontal="left" shrinkToFit="0" vertical="center" wrapText="0"/>
    </xf>
    <xf borderId="14" fillId="5" fontId="6" numFmtId="164" xfId="0" applyAlignment="1" applyBorder="1" applyFont="1" applyNumberFormat="1">
      <alignment horizontal="center" shrinkToFit="0" vertical="center" wrapText="0"/>
    </xf>
    <xf borderId="18" fillId="4" fontId="6" numFmtId="164" xfId="0" applyAlignment="1" applyBorder="1" applyFont="1" applyNumberFormat="1">
      <alignment horizontal="center" shrinkToFit="0" vertical="center" wrapText="0"/>
    </xf>
    <xf borderId="14" fillId="5" fontId="5" numFmtId="164" xfId="0" applyAlignment="1" applyBorder="1" applyFont="1" applyNumberFormat="1">
      <alignment horizontal="center" shrinkToFit="0" vertical="center" wrapText="0"/>
    </xf>
    <xf borderId="17" fillId="5" fontId="21" numFmtId="0" xfId="0" applyAlignment="1" applyBorder="1" applyFont="1">
      <alignment shrinkToFit="0" vertical="center" wrapText="0"/>
    </xf>
    <xf borderId="13" fillId="0" fontId="22" numFmtId="0" xfId="0" applyAlignment="1" applyBorder="1" applyFont="1">
      <alignment horizontal="left" shrinkToFit="0" vertical="center" wrapText="0"/>
    </xf>
    <xf borderId="14" fillId="6" fontId="6" numFmtId="164" xfId="0" applyAlignment="1" applyBorder="1" applyFont="1" applyNumberFormat="1">
      <alignment horizontal="center" shrinkToFit="0" vertical="center" wrapText="0"/>
    </xf>
    <xf borderId="14" fillId="6" fontId="5" numFmtId="164" xfId="0" applyAlignment="1" applyBorder="1" applyFont="1" applyNumberFormat="1">
      <alignment horizontal="center" shrinkToFit="0" vertical="center" wrapText="0"/>
    </xf>
    <xf borderId="17" fillId="5" fontId="23" numFmtId="0" xfId="0" applyAlignment="1" applyBorder="1" applyFont="1">
      <alignment horizontal="left" shrinkToFit="0" vertical="center" wrapText="0"/>
    </xf>
    <xf borderId="34" fillId="5" fontId="6" numFmtId="164" xfId="0" applyAlignment="1" applyBorder="1" applyFont="1" applyNumberFormat="1">
      <alignment horizontal="center" shrinkToFit="0" vertical="center" wrapText="0"/>
    </xf>
    <xf borderId="18" fillId="7" fontId="5" numFmtId="3" xfId="0" applyAlignment="1" applyBorder="1" applyFont="1" applyNumberFormat="1">
      <alignment horizontal="center" shrinkToFit="0" vertical="center" wrapText="0"/>
    </xf>
    <xf borderId="14" fillId="7" fontId="5" numFmtId="3" xfId="0" applyAlignment="1" applyBorder="1" applyFont="1" applyNumberFormat="1">
      <alignment horizontal="center" shrinkToFit="0" vertical="center" wrapText="0"/>
    </xf>
    <xf borderId="18" fillId="0" fontId="5" numFmtId="164" xfId="0" applyAlignment="1" applyBorder="1" applyFont="1" applyNumberFormat="1">
      <alignment horizontal="center" shrinkToFit="0" vertical="center" wrapText="0"/>
    </xf>
    <xf borderId="41" fillId="0" fontId="5" numFmtId="164" xfId="0" applyAlignment="1" applyBorder="1" applyFont="1" applyNumberFormat="1">
      <alignment horizontal="center" shrinkToFit="0" vertical="center" wrapText="0"/>
    </xf>
    <xf borderId="14" fillId="5" fontId="6" numFmtId="3" xfId="0" applyAlignment="1" applyBorder="1" applyFont="1" applyNumberFormat="1">
      <alignment horizontal="center" shrinkToFit="0" vertical="center" wrapText="1"/>
    </xf>
    <xf borderId="14" fillId="0" fontId="5" numFmtId="3" xfId="0" applyAlignment="1" applyBorder="1" applyFont="1" applyNumberFormat="1">
      <alignment horizontal="center" shrinkToFit="0" vertical="center" wrapText="1"/>
    </xf>
    <xf borderId="42" fillId="0" fontId="5" numFmtId="164" xfId="0" applyAlignment="1" applyBorder="1" applyFont="1" applyNumberFormat="1">
      <alignment horizontal="center" shrinkToFit="0" vertical="center" wrapText="0"/>
    </xf>
    <xf borderId="30" fillId="0" fontId="5" numFmtId="3" xfId="0" applyAlignment="1" applyBorder="1" applyFont="1" applyNumberFormat="1">
      <alignment horizontal="center" shrinkToFit="0" vertical="center" wrapText="1"/>
    </xf>
    <xf borderId="18" fillId="7" fontId="4" numFmtId="0" xfId="0" applyAlignment="1" applyBorder="1" applyFont="1">
      <alignment horizontal="center" shrinkToFit="0" vertical="center" wrapText="0"/>
    </xf>
    <xf borderId="14" fillId="7" fontId="4" numFmtId="0" xfId="0" applyAlignment="1" applyBorder="1" applyFont="1">
      <alignment horizontal="center" shrinkToFit="0" vertical="center" wrapText="0"/>
    </xf>
    <xf borderId="29" fillId="0" fontId="5" numFmtId="164" xfId="0" applyAlignment="1" applyBorder="1" applyFont="1" applyNumberFormat="1">
      <alignment horizontal="center" shrinkToFit="0" vertical="center" wrapText="0"/>
    </xf>
    <xf borderId="43" fillId="0" fontId="5" numFmtId="3" xfId="0" applyAlignment="1" applyBorder="1" applyFont="1" applyNumberFormat="1">
      <alignment horizontal="center" shrinkToFit="0" vertical="center" wrapText="1"/>
    </xf>
    <xf borderId="29" fillId="7" fontId="4" numFmtId="0" xfId="0" applyAlignment="1" applyBorder="1" applyFont="1">
      <alignment horizontal="center" shrinkToFit="0" vertical="center" wrapText="0"/>
    </xf>
    <xf borderId="43" fillId="7" fontId="4" numFmtId="0" xfId="0" applyAlignment="1" applyBorder="1" applyFont="1">
      <alignment horizontal="center" shrinkToFit="0" vertical="center" wrapText="0"/>
    </xf>
    <xf borderId="5" fillId="5" fontId="24" numFmtId="0" xfId="0" applyAlignment="1" applyBorder="1" applyFont="1">
      <alignment shrinkToFit="0" vertical="center" wrapText="0"/>
    </xf>
    <xf borderId="44" fillId="5" fontId="6" numFmtId="164" xfId="0" applyAlignment="1" applyBorder="1" applyFont="1" applyNumberFormat="1">
      <alignment horizontal="center" shrinkToFit="0" vertical="center" wrapText="1"/>
    </xf>
    <xf borderId="7" fillId="5" fontId="6" numFmtId="3" xfId="0" applyAlignment="1" applyBorder="1" applyFont="1" applyNumberFormat="1">
      <alignment horizontal="center" shrinkToFit="0" vertical="center" wrapText="0"/>
    </xf>
    <xf borderId="7" fillId="5" fontId="6" numFmtId="0" xfId="0" applyAlignment="1" applyBorder="1" applyFont="1">
      <alignment horizontal="center" shrinkToFit="0" vertical="center" wrapText="0"/>
    </xf>
    <xf borderId="8" fillId="0" fontId="5" numFmtId="0" xfId="0" applyAlignment="1" applyBorder="1" applyFont="1">
      <alignment horizontal="left" shrinkToFit="0" vertical="center" wrapText="1"/>
    </xf>
    <xf borderId="45" fillId="0" fontId="5" numFmtId="164" xfId="0" applyAlignment="1" applyBorder="1" applyFont="1" applyNumberFormat="1">
      <alignment horizontal="center" shrinkToFit="0" vertical="center" wrapText="1"/>
    </xf>
    <xf borderId="12" fillId="0" fontId="5" numFmtId="0" xfId="0" applyAlignment="1" applyBorder="1" applyFont="1">
      <alignment horizontal="center" shrinkToFit="0" vertical="center" wrapText="0"/>
    </xf>
    <xf borderId="13" fillId="0" fontId="5" numFmtId="0" xfId="0" applyAlignment="1" applyBorder="1" applyFont="1">
      <alignment horizontal="left" shrinkToFit="0" vertical="center" wrapText="1"/>
    </xf>
    <xf borderId="18" fillId="0" fontId="5" numFmtId="164" xfId="0" applyAlignment="1" applyBorder="1" applyFont="1" applyNumberFormat="1">
      <alignment horizontal="center" shrinkToFit="0" vertical="center" wrapText="1"/>
    </xf>
    <xf borderId="13" fillId="0" fontId="5" numFmtId="16" xfId="0" applyAlignment="1" applyBorder="1" applyFont="1" applyNumberFormat="1">
      <alignment horizontal="left" shrinkToFit="0" vertical="center" wrapText="1"/>
    </xf>
    <xf borderId="26" fillId="0" fontId="5" numFmtId="16" xfId="0" applyAlignment="1" applyBorder="1" applyFont="1" applyNumberFormat="1">
      <alignment horizontal="left" shrinkToFit="0" vertical="center" wrapText="1"/>
    </xf>
    <xf borderId="42" fillId="0" fontId="5" numFmtId="164" xfId="0" applyAlignment="1" applyBorder="1" applyFont="1" applyNumberFormat="1">
      <alignment horizontal="center" shrinkToFit="0" vertical="center" wrapText="1"/>
    </xf>
    <xf borderId="33" fillId="0" fontId="5" numFmtId="3" xfId="0" applyAlignment="1" applyBorder="1" applyFont="1" applyNumberFormat="1">
      <alignment horizontal="center" shrinkToFit="0" vertical="center" wrapText="0"/>
    </xf>
    <xf borderId="33" fillId="0" fontId="5" numFmtId="0" xfId="0" applyAlignment="1" applyBorder="1" applyFont="1">
      <alignment horizontal="center" shrinkToFit="0" vertical="center" wrapText="0"/>
    </xf>
    <xf borderId="17" fillId="5" fontId="25" numFmtId="0" xfId="0" applyAlignment="1" applyBorder="1" applyFont="1">
      <alignment shrinkToFit="0" vertical="center" wrapText="0"/>
    </xf>
    <xf borderId="23" fillId="5" fontId="6" numFmtId="3" xfId="0" applyAlignment="1" applyBorder="1" applyFont="1" applyNumberFormat="1">
      <alignment horizontal="center" shrinkToFit="0" vertical="center" wrapText="0"/>
    </xf>
    <xf borderId="23" fillId="5" fontId="6" numFmtId="0" xfId="0" applyAlignment="1" applyBorder="1" applyFont="1">
      <alignment horizontal="center" shrinkToFit="0" vertical="center" wrapText="0"/>
    </xf>
    <xf borderId="46" fillId="0" fontId="5" numFmtId="0" xfId="0" applyAlignment="1" applyBorder="1" applyFont="1">
      <alignment horizontal="left" shrinkToFit="0" vertical="center" wrapText="1"/>
    </xf>
    <xf borderId="47" fillId="0" fontId="5" numFmtId="164" xfId="0" applyAlignment="1" applyBorder="1" applyFont="1" applyNumberFormat="1">
      <alignment horizontal="center" shrinkToFit="0" vertical="center" wrapText="1"/>
    </xf>
    <xf borderId="16" fillId="0" fontId="5" numFmtId="3" xfId="0" applyAlignment="1" applyBorder="1" applyFont="1" applyNumberFormat="1">
      <alignment horizontal="center" shrinkToFit="0" vertical="center" wrapText="0"/>
    </xf>
    <xf borderId="8" fillId="0" fontId="5" numFmtId="16" xfId="0" applyAlignment="1" applyBorder="1" applyFont="1" applyNumberFormat="1">
      <alignment horizontal="left" shrinkToFit="0" vertical="center" wrapText="1"/>
    </xf>
    <xf borderId="48" fillId="5" fontId="26" numFmtId="16" xfId="0" applyAlignment="1" applyBorder="1" applyFont="1" applyNumberFormat="1">
      <alignment horizontal="left" shrinkToFit="0" vertical="center" wrapText="1"/>
    </xf>
    <xf borderId="27" fillId="5" fontId="6" numFmtId="164" xfId="0" applyAlignment="1" applyBorder="1" applyFont="1" applyNumberFormat="1">
      <alignment horizontal="center" shrinkToFit="0" vertical="center" wrapText="1"/>
    </xf>
    <xf borderId="40" fillId="5" fontId="6" numFmtId="3" xfId="0" applyAlignment="1" applyBorder="1" applyFont="1" applyNumberFormat="1">
      <alignment horizontal="center" shrinkToFit="0" vertical="center" wrapText="0"/>
    </xf>
    <xf borderId="38" fillId="5" fontId="6" numFmtId="3" xfId="0" applyAlignment="1" applyBorder="1" applyFont="1" applyNumberFormat="1">
      <alignment horizontal="center" shrinkToFit="0" vertical="center" wrapText="0"/>
    </xf>
    <xf borderId="39" fillId="7" fontId="27" numFmtId="0" xfId="0" applyAlignment="1" applyBorder="1" applyFont="1">
      <alignment horizontal="center" shrinkToFit="0" vertical="center" wrapText="0"/>
    </xf>
    <xf borderId="38" fillId="7" fontId="27" numFmtId="0" xfId="0" applyAlignment="1" applyBorder="1" applyFont="1">
      <alignment horizontal="center" shrinkToFit="0" vertical="center" wrapText="0"/>
    </xf>
    <xf borderId="27" fillId="7" fontId="27" numFmtId="0" xfId="0" applyAlignment="1" applyBorder="1" applyFont="1">
      <alignment horizontal="center" shrinkToFit="0" vertical="center" wrapText="0"/>
    </xf>
    <xf borderId="48" fillId="5" fontId="28" numFmtId="16" xfId="0" applyAlignment="1" applyBorder="1" applyFont="1" applyNumberFormat="1">
      <alignment horizontal="left" shrinkToFit="0" vertical="center" wrapText="1"/>
    </xf>
    <xf borderId="34" fillId="7" fontId="4" numFmtId="0" xfId="0" applyAlignment="1" applyBorder="1" applyFont="1">
      <alignment horizontal="center" shrinkToFit="0" vertical="center" wrapText="0"/>
    </xf>
    <xf borderId="8" fillId="0" fontId="29" numFmtId="0" xfId="0" applyAlignment="1" applyBorder="1" applyFont="1">
      <alignment shrinkToFit="0" vertical="center" wrapText="1"/>
    </xf>
    <xf borderId="49" fillId="0" fontId="5" numFmtId="3" xfId="0" applyAlignment="1" applyBorder="1" applyFont="1" applyNumberFormat="1">
      <alignment horizontal="center" shrinkToFit="0" vertical="center" wrapText="0"/>
    </xf>
    <xf borderId="25" fillId="0" fontId="5" numFmtId="3" xfId="0" applyAlignment="1" applyBorder="1" applyFont="1" applyNumberFormat="1">
      <alignment horizontal="center" shrinkToFit="0" vertical="center" wrapText="0"/>
    </xf>
    <xf borderId="36" fillId="7" fontId="4" numFmtId="0" xfId="0" applyAlignment="1" applyBorder="1" applyFont="1">
      <alignment horizontal="center" shrinkToFit="0" vertical="center" wrapText="0"/>
    </xf>
    <xf borderId="35" fillId="7" fontId="4" numFmtId="0" xfId="0" applyAlignment="1" applyBorder="1" applyFont="1">
      <alignment horizontal="center" shrinkToFit="0" vertical="center" wrapText="0"/>
    </xf>
    <xf borderId="22" fillId="7" fontId="4" numFmtId="0" xfId="0" applyAlignment="1" applyBorder="1" applyFont="1">
      <alignment horizontal="center" shrinkToFit="0" vertical="center" wrapText="0"/>
    </xf>
    <xf borderId="13" fillId="0" fontId="30" numFmtId="0" xfId="0" applyAlignment="1" applyBorder="1" applyFont="1">
      <alignment shrinkToFit="0" vertical="center" wrapText="1"/>
    </xf>
    <xf borderId="17" fillId="5" fontId="31" numFmtId="0" xfId="0" applyAlignment="1" applyBorder="1" applyFont="1">
      <alignment shrinkToFit="0" vertical="center" wrapText="1"/>
    </xf>
    <xf borderId="14" fillId="5" fontId="6" numFmtId="0" xfId="0" applyAlignment="1" applyBorder="1" applyFont="1">
      <alignment horizontal="center" shrinkToFit="0" vertical="center" wrapText="0"/>
    </xf>
    <xf borderId="26" fillId="0" fontId="32" numFmtId="0" xfId="0" applyAlignment="1" applyBorder="1" applyFont="1">
      <alignment shrinkToFit="0" vertical="center" wrapText="1"/>
    </xf>
    <xf borderId="50" fillId="0" fontId="5" numFmtId="3" xfId="0" applyAlignment="1" applyBorder="1" applyFont="1" applyNumberFormat="1">
      <alignment horizontal="center" shrinkToFit="0" vertical="center" wrapText="0"/>
    </xf>
    <xf borderId="43" fillId="0" fontId="5" numFmtId="0" xfId="0" applyAlignment="1" applyBorder="1" applyFont="1">
      <alignment horizontal="center" shrinkToFit="0" vertical="center" wrapText="0"/>
    </xf>
    <xf borderId="51" fillId="7" fontId="4" numFmtId="0" xfId="0" applyAlignment="1" applyBorder="1" applyFont="1">
      <alignment horizontal="center" shrinkToFit="0" vertical="center" wrapText="0"/>
    </xf>
    <xf borderId="27" fillId="7" fontId="4" numFmtId="0" xfId="0" applyAlignment="1" applyBorder="1" applyFont="1">
      <alignment horizontal="center" shrinkToFit="0" vertical="center" wrapText="0"/>
    </xf>
    <xf borderId="38" fillId="7" fontId="4" numFmtId="0" xfId="0" applyAlignment="1" applyBorder="1" applyFont="1">
      <alignment horizontal="center" shrinkToFit="0" vertical="center" wrapText="0"/>
    </xf>
    <xf borderId="24" fillId="0" fontId="6" numFmtId="164" xfId="0" applyAlignment="1" applyBorder="1" applyFont="1" applyNumberFormat="1">
      <alignment horizontal="center" shrinkToFit="0" vertical="center" wrapText="1"/>
    </xf>
    <xf borderId="52" fillId="0" fontId="5" numFmtId="3" xfId="0" applyAlignment="1" applyBorder="1" applyFont="1" applyNumberFormat="1">
      <alignment horizontal="center" shrinkToFit="0" vertical="center" wrapText="0"/>
    </xf>
    <xf borderId="18" fillId="0" fontId="6" numFmtId="164" xfId="0" applyAlignment="1" applyBorder="1" applyFont="1" applyNumberFormat="1">
      <alignment horizontal="center" shrinkToFit="0" vertical="center" wrapText="1"/>
    </xf>
    <xf borderId="26" fillId="0" fontId="33" numFmtId="0" xfId="0" applyAlignment="1" applyBorder="1" applyFont="1">
      <alignment horizontal="left" shrinkToFit="0" vertical="center" wrapText="1"/>
    </xf>
    <xf borderId="29" fillId="0" fontId="6" numFmtId="164" xfId="0" applyAlignment="1" applyBorder="1" applyFont="1" applyNumberFormat="1">
      <alignment horizontal="center" shrinkToFit="0" vertical="center" wrapText="1"/>
    </xf>
    <xf borderId="28" fillId="0" fontId="5" numFmtId="3" xfId="0" applyAlignment="1" applyBorder="1" applyFont="1" applyNumberFormat="1">
      <alignment horizontal="center" shrinkToFit="0" vertical="center" wrapText="0"/>
    </xf>
    <xf borderId="53" fillId="3" fontId="6" numFmtId="3" xfId="0" applyAlignment="1" applyBorder="1" applyFont="1" applyNumberFormat="1">
      <alignment horizontal="left" shrinkToFit="0" vertical="center" wrapText="0"/>
    </xf>
    <xf borderId="54" fillId="0" fontId="2" numFmtId="0" xfId="0" applyBorder="1" applyFont="1"/>
    <xf borderId="55" fillId="0" fontId="2" numFmtId="0" xfId="0" applyBorder="1" applyFont="1"/>
    <xf borderId="0" fillId="0" fontId="34" numFmtId="0" xfId="0" applyAlignment="1" applyFont="1">
      <alignment shrinkToFit="0" vertical="center" wrapText="0"/>
    </xf>
    <xf borderId="9" fillId="5" fontId="35" numFmtId="0" xfId="0" applyAlignment="1" applyBorder="1" applyFont="1">
      <alignment shrinkToFit="0" vertical="center" wrapText="1"/>
    </xf>
    <xf borderId="24" fillId="5" fontId="6" numFmtId="164" xfId="0" applyAlignment="1" applyBorder="1" applyFont="1" applyNumberFormat="1">
      <alignment horizontal="center" shrinkToFit="0" vertical="center" wrapText="0"/>
    </xf>
    <xf borderId="56" fillId="5" fontId="6" numFmtId="3" xfId="0" applyAlignment="1" applyBorder="1" applyFont="1" applyNumberFormat="1">
      <alignment horizontal="center" shrinkToFit="0" vertical="center" wrapText="0"/>
    </xf>
    <xf borderId="57" fillId="5" fontId="6" numFmtId="3" xfId="0" applyAlignment="1" applyBorder="1" applyFont="1" applyNumberFormat="1">
      <alignment horizontal="center" shrinkToFit="0" vertical="center" wrapText="0"/>
    </xf>
    <xf borderId="58" fillId="7" fontId="4" numFmtId="0" xfId="0" applyAlignment="1" applyBorder="1" applyFont="1">
      <alignment horizontal="center" shrinkToFit="0" vertical="center" wrapText="0"/>
    </xf>
    <xf borderId="10" fillId="7" fontId="4" numFmtId="0" xfId="0" applyAlignment="1" applyBorder="1" applyFont="1">
      <alignment horizontal="center" shrinkToFit="0" vertical="center" wrapText="0"/>
    </xf>
    <xf borderId="37" fillId="7" fontId="4" numFmtId="0" xfId="0" applyAlignment="1" applyBorder="1" applyFont="1">
      <alignment horizontal="center" shrinkToFit="0" vertical="center" wrapText="0"/>
    </xf>
    <xf borderId="13" fillId="0" fontId="36" numFmtId="166" xfId="0" applyAlignment="1" applyBorder="1" applyFont="1" applyNumberFormat="1">
      <alignment horizontal="left" shrinkToFit="0" vertical="center" wrapText="0"/>
    </xf>
    <xf borderId="15" fillId="0" fontId="5" numFmtId="3" xfId="0" applyAlignment="1" applyBorder="1" applyFont="1" applyNumberFormat="1">
      <alignment horizontal="center" shrinkToFit="0" vertical="center" wrapText="1"/>
    </xf>
    <xf borderId="16" fillId="0" fontId="5" numFmtId="3" xfId="0" applyAlignment="1" applyBorder="1" applyFont="1" applyNumberFormat="1">
      <alignment horizontal="center" shrinkToFit="0" vertical="center" wrapText="1"/>
    </xf>
    <xf borderId="19" fillId="7" fontId="4" numFmtId="0" xfId="0" applyAlignment="1" applyBorder="1" applyFont="1">
      <alignment horizontal="center" shrinkToFit="0" vertical="center" wrapText="0"/>
    </xf>
    <xf borderId="34" fillId="7" fontId="6" numFmtId="2" xfId="0" applyAlignment="1" applyBorder="1" applyFont="1" applyNumberFormat="1">
      <alignment horizontal="center" shrinkToFit="0" vertical="center" wrapText="0"/>
    </xf>
    <xf borderId="14" fillId="7" fontId="5" numFmtId="2" xfId="0" applyAlignment="1" applyBorder="1" applyFont="1" applyNumberFormat="1">
      <alignment horizontal="center" shrinkToFit="0" vertical="center" wrapText="0"/>
    </xf>
    <xf borderId="18" fillId="7" fontId="5" numFmtId="2" xfId="0" applyAlignment="1" applyBorder="1" applyFont="1" applyNumberFormat="1">
      <alignment horizontal="center" shrinkToFit="0" vertical="center" wrapText="0"/>
    </xf>
    <xf borderId="34" fillId="7" fontId="5" numFmtId="2" xfId="0" applyAlignment="1" applyBorder="1" applyFont="1" applyNumberFormat="1">
      <alignment horizontal="center" shrinkToFit="0" vertical="center" wrapText="0"/>
    </xf>
    <xf borderId="19" fillId="7" fontId="5" numFmtId="2" xfId="0" applyAlignment="1" applyBorder="1" applyFont="1" applyNumberFormat="1">
      <alignment horizontal="center" shrinkToFit="0" vertical="center" wrapText="0"/>
    </xf>
    <xf borderId="17" fillId="5" fontId="37" numFmtId="0" xfId="0" applyAlignment="1" applyBorder="1" applyFont="1">
      <alignment horizontal="left" shrinkToFit="0" vertical="center" wrapText="1"/>
    </xf>
    <xf borderId="18" fillId="5" fontId="6" numFmtId="2" xfId="0" applyAlignment="1" applyBorder="1" applyFont="1" applyNumberFormat="1">
      <alignment horizontal="center" shrinkToFit="0" vertical="center" wrapText="1"/>
    </xf>
    <xf borderId="59" fillId="4" fontId="5" numFmtId="2" xfId="0" applyAlignment="1" applyBorder="1" applyFont="1" applyNumberFormat="1">
      <alignment horizontal="center" shrinkToFit="0" vertical="center" wrapText="0"/>
    </xf>
    <xf borderId="18" fillId="5" fontId="6" numFmtId="0" xfId="0" applyAlignment="1" applyBorder="1" applyFont="1">
      <alignment horizontal="center" shrinkToFit="0" vertical="center" wrapText="1"/>
    </xf>
    <xf borderId="23" fillId="4" fontId="5" numFmtId="2" xfId="0" applyAlignment="1" applyBorder="1" applyFont="1" applyNumberFormat="1">
      <alignment horizontal="center" shrinkToFit="0" vertical="center" wrapText="0"/>
    </xf>
    <xf borderId="34" fillId="7" fontId="6" numFmtId="166" xfId="0" applyAlignment="1" applyBorder="1" applyFont="1" applyNumberFormat="1">
      <alignment horizontal="left" shrinkToFit="0" vertical="center" wrapText="0"/>
    </xf>
    <xf borderId="14" fillId="7" fontId="5" numFmtId="166" xfId="0" applyAlignment="1" applyBorder="1" applyFont="1" applyNumberFormat="1">
      <alignment horizontal="left" shrinkToFit="0" vertical="center" wrapText="0"/>
    </xf>
    <xf borderId="18" fillId="7" fontId="5" numFmtId="166" xfId="0" applyAlignment="1" applyBorder="1" applyFont="1" applyNumberFormat="1">
      <alignment horizontal="left" shrinkToFit="0" vertical="center" wrapText="0"/>
    </xf>
    <xf borderId="18" fillId="0" fontId="5" numFmtId="166" xfId="0" applyAlignment="1" applyBorder="1" applyFont="1" applyNumberFormat="1">
      <alignment horizontal="center" shrinkToFit="0" vertical="center" wrapText="0"/>
    </xf>
    <xf borderId="18" fillId="0" fontId="5" numFmtId="0" xfId="0" applyAlignment="1" applyBorder="1" applyFont="1">
      <alignment horizontal="center" shrinkToFit="0" vertical="center" wrapText="0"/>
    </xf>
    <xf borderId="48" fillId="5" fontId="38" numFmtId="0" xfId="0" applyAlignment="1" applyBorder="1" applyFont="1">
      <alignment shrinkToFit="0" vertical="center" wrapText="1"/>
    </xf>
    <xf borderId="29" fillId="5" fontId="6" numFmtId="170" xfId="0" applyAlignment="1" applyBorder="1" applyFont="1" applyNumberFormat="1">
      <alignment horizontal="center" shrinkToFit="0" vertical="center" wrapText="1"/>
    </xf>
    <xf borderId="60" fillId="4" fontId="5" numFmtId="2" xfId="0" applyAlignment="1" applyBorder="1" applyFont="1" applyNumberFormat="1">
      <alignment horizontal="center" shrinkToFit="0" vertical="center" wrapText="0"/>
    </xf>
    <xf borderId="29" fillId="5" fontId="6" numFmtId="0" xfId="0" applyAlignment="1" applyBorder="1" applyFont="1">
      <alignment horizontal="center" shrinkToFit="0" vertical="center" wrapText="1"/>
    </xf>
    <xf borderId="61" fillId="4" fontId="5" numFmtId="2" xfId="0" applyAlignment="1" applyBorder="1" applyFont="1" applyNumberFormat="1">
      <alignment horizontal="center" shrinkToFit="0" vertical="center" wrapText="0"/>
    </xf>
    <xf borderId="39" fillId="7" fontId="4" numFmtId="0" xfId="0" applyAlignment="1" applyBorder="1" applyFont="1">
      <alignment horizontal="center" shrinkToFit="0" vertical="center" wrapText="0"/>
    </xf>
    <xf borderId="40" fillId="7" fontId="4" numFmtId="0" xfId="0" applyAlignment="1" applyBorder="1" applyFont="1">
      <alignment horizontal="center" shrinkToFit="0" vertical="center" wrapText="0"/>
    </xf>
    <xf borderId="32" fillId="5" fontId="39" numFmtId="0" xfId="0" applyAlignment="1" applyBorder="1" applyFont="1">
      <alignment shrinkToFit="0" vertical="center" wrapText="0"/>
    </xf>
    <xf borderId="24" fillId="4" fontId="6" numFmtId="2" xfId="0" applyAlignment="1" applyBorder="1" applyFont="1" applyNumberFormat="1">
      <alignment horizontal="center" shrinkToFit="0" vertical="center" wrapText="0"/>
    </xf>
    <xf borderId="10" fillId="5" fontId="6" numFmtId="164" xfId="0" applyAlignment="1" applyBorder="1" applyFont="1" applyNumberFormat="1">
      <alignment horizontal="center" shrinkToFit="0" vertical="center" wrapText="0"/>
    </xf>
    <xf borderId="24" fillId="7" fontId="4" numFmtId="0" xfId="0" applyAlignment="1" applyBorder="1" applyFont="1">
      <alignment horizontal="center" shrinkToFit="0" vertical="center" wrapText="0"/>
    </xf>
    <xf borderId="17" fillId="6" fontId="40" numFmtId="0" xfId="0" applyAlignment="1" applyBorder="1" applyFont="1">
      <alignment shrinkToFit="0" vertical="center" wrapText="1"/>
    </xf>
    <xf borderId="14" fillId="0" fontId="5" numFmtId="164" xfId="0" applyAlignment="1" applyBorder="1" applyFont="1" applyNumberFormat="1">
      <alignment horizontal="center" shrinkToFit="0" vertical="center" wrapText="1"/>
    </xf>
    <xf borderId="62" fillId="0" fontId="41" numFmtId="0" xfId="0" applyAlignment="1" applyBorder="1" applyFont="1">
      <alignment shrinkToFit="0" vertical="center" wrapText="1"/>
    </xf>
    <xf borderId="43" fillId="0" fontId="5" numFmtId="164" xfId="0" applyAlignment="1" applyBorder="1" applyFont="1" applyNumberFormat="1">
      <alignment horizontal="center" shrinkToFit="0" vertical="center" wrapText="1"/>
    </xf>
    <xf borderId="9" fillId="6" fontId="42" numFmtId="0" xfId="0" applyAlignment="1" applyBorder="1" applyFont="1">
      <alignment shrinkToFit="0" vertical="center" wrapText="1"/>
    </xf>
    <xf borderId="24" fillId="6" fontId="6" numFmtId="0" xfId="0" applyAlignment="1" applyBorder="1" applyFont="1">
      <alignment horizontal="center" shrinkToFit="0" vertical="center" wrapText="1"/>
    </xf>
    <xf borderId="63" fillId="4" fontId="5" numFmtId="2" xfId="0" applyAlignment="1" applyBorder="1" applyFont="1" applyNumberFormat="1">
      <alignment horizontal="center" shrinkToFit="0" vertical="center" wrapText="0"/>
    </xf>
    <xf borderId="18" fillId="6" fontId="6" numFmtId="170" xfId="0" applyAlignment="1" applyBorder="1" applyFont="1" applyNumberFormat="1">
      <alignment horizontal="center" shrinkToFit="0" vertical="center" wrapText="0"/>
    </xf>
    <xf borderId="18" fillId="6" fontId="6" numFmtId="0" xfId="0" applyAlignment="1" applyBorder="1" applyFont="1">
      <alignment horizontal="center" shrinkToFit="0" vertical="center" wrapText="1"/>
    </xf>
    <xf borderId="48" fillId="6" fontId="43" numFmtId="0" xfId="0" applyAlignment="1" applyBorder="1" applyFont="1">
      <alignment shrinkToFit="0" vertical="center" wrapText="1"/>
    </xf>
    <xf borderId="27" fillId="6" fontId="6" numFmtId="0" xfId="0" applyAlignment="1" applyBorder="1" applyFont="1">
      <alignment horizontal="center" shrinkToFit="0" vertical="center" wrapText="1"/>
    </xf>
    <xf borderId="40" fillId="4" fontId="5" numFmtId="2" xfId="0" applyAlignment="1" applyBorder="1" applyFont="1" applyNumberFormat="1">
      <alignment horizontal="center" shrinkToFit="0" vertical="center" wrapText="0"/>
    </xf>
    <xf borderId="38" fillId="4" fontId="5" numFmtId="2" xfId="0" applyAlignment="1" applyBorder="1" applyFont="1" applyNumberFormat="1">
      <alignment horizontal="center" shrinkToFit="0" vertical="center" wrapText="0"/>
    </xf>
    <xf borderId="13" fillId="5" fontId="6" numFmtId="3" xfId="0" applyAlignment="1" applyBorder="1" applyFont="1" applyNumberFormat="1">
      <alignment horizontal="left" shrinkToFit="0" vertical="center" wrapText="0"/>
    </xf>
    <xf borderId="15" fillId="0" fontId="2" numFmtId="0" xfId="0" applyBorder="1" applyFont="1"/>
    <xf borderId="45" fillId="0" fontId="6" numFmtId="170" xfId="0" applyAlignment="1" applyBorder="1" applyFont="1" applyNumberFormat="1">
      <alignment horizontal="center" shrinkToFit="0" vertical="center" wrapText="0"/>
    </xf>
    <xf borderId="35" fillId="4" fontId="5" numFmtId="2" xfId="0" applyAlignment="1" applyBorder="1" applyFont="1" applyNumberFormat="1">
      <alignment horizontal="center" shrinkToFit="0" vertical="center" wrapText="0"/>
    </xf>
    <xf borderId="18" fillId="0" fontId="6" numFmtId="170" xfId="0" applyAlignment="1" applyBorder="1" applyFont="1" applyNumberFormat="1">
      <alignment horizontal="center" shrinkToFit="0" vertical="center" wrapText="0"/>
    </xf>
    <xf borderId="13" fillId="0" fontId="44" numFmtId="0" xfId="0" applyAlignment="1" applyBorder="1" applyFont="1">
      <alignment readingOrder="0" shrinkToFit="0" vertical="center" wrapText="1"/>
    </xf>
    <xf borderId="42" fillId="0" fontId="6" numFmtId="164" xfId="0" applyAlignment="1" applyBorder="1" applyFont="1" applyNumberFormat="1">
      <alignment horizontal="center" shrinkToFit="0" vertical="center" wrapText="1"/>
    </xf>
    <xf borderId="49" fillId="0" fontId="6" numFmtId="2" xfId="0" applyAlignment="1" applyBorder="1" applyFont="1" applyNumberFormat="1">
      <alignment horizontal="center" shrinkToFit="0" vertical="center" wrapText="0"/>
    </xf>
    <xf borderId="20" fillId="0" fontId="6" numFmtId="2" xfId="0" applyAlignment="1" applyBorder="1" applyFont="1" applyNumberFormat="1">
      <alignment horizontal="center" shrinkToFit="0" vertical="center" wrapText="0"/>
    </xf>
    <xf borderId="29" fillId="0" fontId="6" numFmtId="170" xfId="0" applyAlignment="1" applyBorder="1" applyFont="1" applyNumberFormat="1">
      <alignment horizontal="center" shrinkToFit="0" vertical="center" wrapText="0"/>
    </xf>
    <xf borderId="43" fillId="4" fontId="5" numFmtId="2" xfId="0" applyAlignment="1" applyBorder="1" applyFont="1" applyNumberFormat="1">
      <alignment horizontal="center" shrinkToFit="0" vertical="center" wrapText="0"/>
    </xf>
    <xf borderId="9" fillId="6" fontId="5" numFmtId="0" xfId="0" applyAlignment="1" applyBorder="1" applyFont="1">
      <alignment horizontal="left" shrinkToFit="0" vertical="center" wrapText="1"/>
    </xf>
    <xf borderId="14" fillId="0" fontId="6" numFmtId="3" xfId="0" applyAlignment="1" applyBorder="1" applyFont="1" applyNumberFormat="1">
      <alignment horizontal="center" shrinkToFit="0" vertical="center" wrapText="0"/>
    </xf>
    <xf borderId="64" fillId="0" fontId="6" numFmtId="164" xfId="0" applyAlignment="1" applyBorder="1" applyFont="1" applyNumberFormat="1">
      <alignment horizontal="center" shrinkToFit="0" vertical="center" wrapText="0"/>
    </xf>
    <xf borderId="10" fillId="0" fontId="5" numFmtId="3" xfId="0" applyAlignment="1" applyBorder="1" applyFont="1" applyNumberFormat="1">
      <alignment horizontal="center" shrinkToFit="0" vertical="center" wrapText="0"/>
    </xf>
    <xf borderId="17" fillId="6" fontId="5" numFmtId="0" xfId="0" applyAlignment="1" applyBorder="1" applyFont="1">
      <alignment horizontal="left" shrinkToFit="0" vertical="center" wrapText="1"/>
    </xf>
    <xf borderId="13" fillId="0" fontId="6" numFmtId="164" xfId="0" applyAlignment="1" applyBorder="1" applyFont="1" applyNumberFormat="1">
      <alignment horizontal="center" shrinkToFit="0" vertical="center" wrapText="0"/>
    </xf>
    <xf borderId="45" fillId="0" fontId="6" numFmtId="164" xfId="0" applyAlignment="1" applyBorder="1" applyFont="1" applyNumberFormat="1">
      <alignment horizontal="center" shrinkToFit="0" vertical="center" wrapText="1"/>
    </xf>
    <xf borderId="17" fillId="5" fontId="5" numFmtId="0" xfId="0" applyAlignment="1" applyBorder="1" applyFont="1">
      <alignment shrinkToFit="0" vertical="center" wrapText="1"/>
    </xf>
    <xf borderId="33" fillId="0" fontId="5" numFmtId="167" xfId="0" applyAlignment="1" applyBorder="1" applyFont="1" applyNumberFormat="1">
      <alignment horizontal="center" shrinkToFit="0" vertical="center" wrapText="0"/>
    </xf>
    <xf borderId="14" fillId="0" fontId="6" numFmtId="171" xfId="0" applyAlignment="1" applyBorder="1" applyFont="1" applyNumberFormat="1">
      <alignment horizontal="center" shrinkToFit="0" vertical="center" wrapText="1"/>
    </xf>
    <xf borderId="18" fillId="0" fontId="6" numFmtId="9" xfId="0" applyAlignment="1" applyBorder="1" applyFont="1" applyNumberFormat="1">
      <alignment horizontal="center" shrinkToFit="0" vertical="center" wrapText="0"/>
    </xf>
    <xf borderId="14" fillId="0" fontId="5" numFmtId="172" xfId="0" applyAlignment="1" applyBorder="1" applyFont="1" applyNumberFormat="1">
      <alignment horizontal="center" shrinkToFit="0" vertical="center" wrapText="1"/>
    </xf>
    <xf borderId="14" fillId="0" fontId="6" numFmtId="4" xfId="0" applyAlignment="1" applyBorder="1" applyFont="1" applyNumberFormat="1">
      <alignment horizontal="center" shrinkToFit="0" vertical="center" wrapText="1"/>
    </xf>
    <xf borderId="14" fillId="0" fontId="5" numFmtId="4" xfId="0" applyAlignment="1" applyBorder="1" applyFont="1" applyNumberFormat="1">
      <alignment horizontal="center" shrinkToFit="0" vertical="center" wrapText="1"/>
    </xf>
    <xf borderId="43" fillId="0" fontId="6" numFmtId="3" xfId="0" applyAlignment="1" applyBorder="1" applyFont="1" applyNumberFormat="1">
      <alignment horizontal="center" shrinkToFit="0" vertical="center" wrapText="0"/>
    </xf>
    <xf borderId="43" fillId="0" fontId="5" numFmtId="3" xfId="0" applyAlignment="1" applyBorder="1" applyFont="1" applyNumberFormat="1">
      <alignment horizontal="center" shrinkToFit="0" vertical="center" wrapText="0"/>
    </xf>
    <xf borderId="13" fillId="0" fontId="5" numFmtId="0" xfId="0" applyAlignment="1" applyBorder="1" applyFont="1">
      <alignment shrinkToFit="0" vertical="center" wrapText="1"/>
    </xf>
    <xf borderId="18" fillId="0" fontId="6" numFmtId="9" xfId="0" applyAlignment="1" applyBorder="1" applyFont="1" applyNumberFormat="1">
      <alignment horizontal="center" shrinkToFit="0" vertical="center" wrapText="1"/>
    </xf>
    <xf borderId="16" fillId="0" fontId="6" numFmtId="3" xfId="0" applyAlignment="1" applyBorder="1" applyFont="1" applyNumberFormat="1">
      <alignment horizontal="center" shrinkToFit="0" vertical="center" wrapText="0"/>
    </xf>
    <xf borderId="0" fillId="0" fontId="45" numFmtId="0" xfId="0" applyAlignment="1" applyFont="1">
      <alignment shrinkToFit="0" vertical="center" wrapText="0"/>
    </xf>
    <xf borderId="0" fillId="0" fontId="46" numFmtId="0" xfId="0" applyAlignment="1" applyFont="1">
      <alignment shrinkToFit="0" vertical="center" wrapText="0"/>
    </xf>
    <xf borderId="65" fillId="3" fontId="6" numFmtId="3" xfId="0" applyAlignment="1" applyBorder="1" applyFont="1" applyNumberFormat="1">
      <alignment horizontal="left" shrinkToFit="0" vertical="center" wrapText="0"/>
    </xf>
    <xf borderId="66" fillId="0" fontId="2" numFmtId="0" xfId="0" applyBorder="1" applyFont="1"/>
    <xf borderId="67" fillId="0" fontId="2" numFmtId="0" xfId="0" applyBorder="1" applyFont="1"/>
    <xf borderId="8" fillId="0" fontId="5" numFmtId="0" xfId="0" applyAlignment="1" applyBorder="1" applyFont="1">
      <alignment shrinkToFit="0" vertical="center" wrapText="1"/>
    </xf>
    <xf borderId="17" fillId="4" fontId="5" numFmtId="2" xfId="0" applyAlignment="1" applyBorder="1" applyFont="1" applyNumberFormat="1">
      <alignment horizontal="center" shrinkToFit="0" vertical="center" wrapText="0"/>
    </xf>
    <xf borderId="10" fillId="0" fontId="6" numFmtId="3" xfId="0" applyAlignment="1" applyBorder="1" applyFont="1" applyNumberFormat="1">
      <alignment horizontal="center" shrinkToFit="0" vertical="center" wrapText="0"/>
    </xf>
    <xf borderId="63" fillId="7" fontId="4" numFmtId="0" xfId="0" applyAlignment="1" applyBorder="1" applyFont="1">
      <alignment horizontal="center" shrinkToFit="0" vertical="center" wrapText="0"/>
    </xf>
    <xf borderId="68" fillId="7" fontId="4" numFmtId="0" xfId="0" applyAlignment="1" applyBorder="1" applyFont="1">
      <alignment horizontal="center" shrinkToFit="0" vertical="center" wrapText="0"/>
    </xf>
    <xf borderId="56" fillId="7" fontId="4" numFmtId="0" xfId="0" applyAlignment="1" applyBorder="1" applyFont="1">
      <alignment horizontal="center" shrinkToFit="0" vertical="center" wrapText="0"/>
    </xf>
    <xf borderId="69" fillId="7" fontId="4" numFmtId="0" xfId="0" applyAlignment="1" applyBorder="1" applyFont="1">
      <alignment horizontal="center" shrinkToFit="0" vertical="center" wrapText="0"/>
    </xf>
    <xf borderId="59" fillId="7" fontId="4" numFmtId="0" xfId="0" applyAlignment="1" applyBorder="1" applyFont="1">
      <alignment horizontal="center" shrinkToFit="0" vertical="center" wrapText="0"/>
    </xf>
    <xf borderId="37" fillId="4" fontId="5" numFmtId="2" xfId="0" applyAlignment="1" applyBorder="1" applyFont="1" applyNumberFormat="1">
      <alignment horizontal="center" shrinkToFit="0" vertical="center" wrapText="0"/>
    </xf>
    <xf borderId="26" fillId="0" fontId="5" numFmtId="0" xfId="0" applyAlignment="1" applyBorder="1" applyFont="1">
      <alignment shrinkToFit="0" vertical="center" wrapText="1"/>
    </xf>
    <xf borderId="70" fillId="7" fontId="4" numFmtId="0" xfId="0" applyAlignment="1" applyBorder="1" applyFont="1">
      <alignment horizontal="center" shrinkToFit="0" vertical="center" wrapText="0"/>
    </xf>
    <xf borderId="71" fillId="7" fontId="4" numFmtId="0" xfId="0" applyAlignment="1" applyBorder="1" applyFont="1">
      <alignment horizontal="center" shrinkToFit="0" vertical="center" wrapText="0"/>
    </xf>
    <xf borderId="60" fillId="7" fontId="4" numFmtId="0" xfId="0" applyAlignment="1" applyBorder="1" applyFont="1">
      <alignment horizontal="center" shrinkToFit="0" vertical="center" wrapText="0"/>
    </xf>
    <xf borderId="72" fillId="4" fontId="5" numFmtId="2" xfId="0" applyAlignment="1" applyBorder="1" applyFont="1" applyNumberFormat="1">
      <alignment horizontal="center" shrinkToFit="0" vertical="center" wrapText="0"/>
    </xf>
    <xf borderId="5" fillId="5" fontId="6" numFmtId="3" xfId="0" applyAlignment="1" applyBorder="1" applyFont="1" applyNumberFormat="1">
      <alignment horizontal="left" shrinkToFit="0" vertical="center" wrapText="0"/>
    </xf>
    <xf borderId="6" fillId="5" fontId="6" numFmtId="3" xfId="0" applyAlignment="1" applyBorder="1" applyFont="1" applyNumberFormat="1">
      <alignment horizontal="left" shrinkToFit="0" vertical="center" wrapText="0"/>
    </xf>
    <xf borderId="7" fillId="5" fontId="6" numFmtId="3" xfId="0" applyAlignment="1" applyBorder="1" applyFont="1" applyNumberFormat="1">
      <alignment horizontal="left" shrinkToFit="0" vertical="center" wrapText="0"/>
    </xf>
    <xf borderId="13" fillId="5" fontId="5" numFmtId="3" xfId="0" applyAlignment="1" applyBorder="1" applyFont="1" applyNumberFormat="1">
      <alignment horizontal="left" shrinkToFit="0" vertical="center" wrapText="0"/>
    </xf>
    <xf borderId="73" fillId="4" fontId="5" numFmtId="2" xfId="0" applyAlignment="1" applyBorder="1" applyFont="1" applyNumberFormat="1">
      <alignment horizontal="center" shrinkToFit="0" vertical="center" wrapText="0"/>
    </xf>
    <xf borderId="74" fillId="0" fontId="6" numFmtId="166" xfId="0" applyAlignment="1" applyBorder="1" applyFont="1" applyNumberFormat="1">
      <alignment horizontal="center" shrinkToFit="0" vertical="center" wrapText="0"/>
    </xf>
    <xf borderId="75" fillId="4" fontId="5" numFmtId="2" xfId="0" applyAlignment="1" applyBorder="1" applyFont="1" applyNumberFormat="1">
      <alignment horizontal="center" shrinkToFit="0" vertical="center" wrapText="0"/>
    </xf>
    <xf borderId="74" fillId="0" fontId="6" numFmtId="4" xfId="0" applyAlignment="1" applyBorder="1" applyFont="1" applyNumberFormat="1">
      <alignment horizontal="center" shrinkToFit="0" vertical="center" wrapText="0"/>
    </xf>
    <xf borderId="76" fillId="7" fontId="4" numFmtId="0" xfId="0" applyAlignment="1" applyBorder="1" applyFont="1">
      <alignment horizontal="center" shrinkToFit="0" vertical="center" wrapText="0"/>
    </xf>
    <xf borderId="77" fillId="7" fontId="4" numFmtId="0" xfId="0" applyAlignment="1" applyBorder="1" applyFont="1">
      <alignment horizontal="center" shrinkToFit="0" vertical="center" wrapText="0"/>
    </xf>
    <xf borderId="75" fillId="7" fontId="4" numFmtId="0" xfId="0" applyAlignment="1" applyBorder="1" applyFont="1">
      <alignment horizontal="center" shrinkToFit="0" vertical="center" wrapText="0"/>
    </xf>
    <xf borderId="78" fillId="7" fontId="4" numFmtId="0" xfId="0" applyAlignment="1" applyBorder="1" applyFont="1">
      <alignment horizontal="center" shrinkToFit="0" vertical="center" wrapText="0"/>
    </xf>
    <xf borderId="9" fillId="4" fontId="5" numFmtId="2" xfId="0" applyAlignment="1" applyBorder="1" applyFont="1" applyNumberFormat="1">
      <alignment horizontal="center" shrinkToFit="0" vertical="center" wrapText="0"/>
    </xf>
    <xf borderId="74" fillId="0" fontId="6" numFmtId="2" xfId="0" applyAlignment="1" applyBorder="1" applyFont="1" applyNumberFormat="1">
      <alignment horizontal="center" shrinkToFit="0" vertical="center" wrapText="0"/>
    </xf>
    <xf borderId="25" fillId="0" fontId="6" numFmtId="2" xfId="0" applyAlignment="1" applyBorder="1" applyFont="1" applyNumberFormat="1">
      <alignment horizontal="center" shrinkToFit="0" vertical="center" wrapText="0"/>
    </xf>
    <xf borderId="26" fillId="0" fontId="5" numFmtId="0" xfId="0" applyAlignment="1" applyBorder="1" applyFont="1">
      <alignment horizontal="left" shrinkToFit="0" vertical="center" wrapText="1"/>
    </xf>
    <xf borderId="43" fillId="0" fontId="6" numFmtId="2" xfId="0" applyAlignment="1" applyBorder="1" applyFont="1" applyNumberFormat="1">
      <alignment horizontal="center" shrinkToFit="0" vertical="center" wrapText="0"/>
    </xf>
    <xf borderId="79" fillId="4" fontId="5" numFmtId="2" xfId="0" applyAlignment="1" applyBorder="1" applyFont="1" applyNumberFormat="1">
      <alignment horizontal="center" shrinkToFit="0" vertical="center" wrapText="0"/>
    </xf>
    <xf borderId="30" fillId="0" fontId="6" numFmtId="2" xfId="0" applyAlignment="1" applyBorder="1" applyFont="1" applyNumberFormat="1">
      <alignment horizontal="center" shrinkToFit="0" vertical="center" wrapText="0"/>
    </xf>
    <xf borderId="9" fillId="5" fontId="6" numFmtId="0" xfId="0" applyAlignment="1" applyBorder="1" applyFont="1">
      <alignment shrinkToFit="0" vertical="center" wrapText="1"/>
    </xf>
    <xf borderId="24" fillId="5" fontId="6" numFmtId="164" xfId="0" applyAlignment="1" applyBorder="1" applyFont="1" applyNumberFormat="1">
      <alignment horizontal="center" shrinkToFit="0" vertical="center" wrapText="1"/>
    </xf>
    <xf borderId="10" fillId="5" fontId="6" numFmtId="3" xfId="0" applyAlignment="1" applyBorder="1" applyFont="1" applyNumberFormat="1">
      <alignment horizontal="center" shrinkToFit="0" vertical="center" wrapText="0"/>
    </xf>
    <xf borderId="36" fillId="7" fontId="6" numFmtId="3" xfId="0" applyAlignment="1" applyBorder="1" applyFont="1" applyNumberFormat="1">
      <alignment horizontal="center" shrinkToFit="0" vertical="center" wrapText="0"/>
    </xf>
    <xf borderId="80" fillId="7" fontId="4" numFmtId="0" xfId="0" applyAlignment="1" applyBorder="1" applyFont="1">
      <alignment horizontal="center" shrinkToFit="0" vertical="center" wrapText="0"/>
    </xf>
    <xf borderId="18" fillId="5" fontId="6" numFmtId="9" xfId="0" applyAlignment="1" applyBorder="1" applyFont="1" applyNumberFormat="1">
      <alignment horizontal="center" shrinkToFit="0" vertical="center" wrapText="1"/>
    </xf>
    <xf borderId="34" fillId="7" fontId="6" numFmtId="3" xfId="0" applyAlignment="1" applyBorder="1" applyFont="1" applyNumberFormat="1">
      <alignment horizontal="center" shrinkToFit="0" vertical="center" wrapText="0"/>
    </xf>
    <xf borderId="18" fillId="0" fontId="6" numFmtId="10" xfId="0" applyAlignment="1" applyBorder="1" applyFont="1" applyNumberFormat="1">
      <alignment horizontal="center" shrinkToFit="0" vertical="center" wrapText="1"/>
    </xf>
    <xf borderId="18" fillId="5" fontId="6" numFmtId="10" xfId="0" applyAlignment="1" applyBorder="1" applyFont="1" applyNumberFormat="1">
      <alignment horizontal="center" shrinkToFit="0" vertical="center" wrapText="1"/>
    </xf>
    <xf borderId="48" fillId="5" fontId="5" numFmtId="0" xfId="0" applyAlignment="1" applyBorder="1" applyFont="1">
      <alignment shrinkToFit="0" vertical="center" wrapText="1"/>
    </xf>
    <xf borderId="29" fillId="5" fontId="6" numFmtId="10" xfId="0" applyAlignment="1" applyBorder="1" applyFont="1" applyNumberFormat="1">
      <alignment horizontal="center" shrinkToFit="0" vertical="center" wrapText="1"/>
    </xf>
    <xf borderId="43" fillId="5" fontId="6" numFmtId="3" xfId="0" applyAlignment="1" applyBorder="1" applyFont="1" applyNumberFormat="1">
      <alignment horizontal="center" shrinkToFit="0" vertical="center" wrapText="0"/>
    </xf>
    <xf borderId="39" fillId="7" fontId="6" numFmtId="3" xfId="0" applyAlignment="1" applyBorder="1" applyFont="1" applyNumberFormat="1">
      <alignment horizontal="center" shrinkToFit="0" vertical="center" wrapText="0"/>
    </xf>
    <xf borderId="81" fillId="7" fontId="4" numFmtId="0" xfId="0" applyAlignment="1" applyBorder="1" applyFont="1">
      <alignment horizontal="center" shrinkToFit="0" vertical="center" wrapText="0"/>
    </xf>
    <xf borderId="64" fillId="0" fontId="5" numFmtId="0" xfId="0" applyAlignment="1" applyBorder="1" applyFont="1">
      <alignment shrinkToFit="0" vertical="center" wrapText="1"/>
    </xf>
    <xf borderId="24" fillId="6" fontId="6" numFmtId="164" xfId="0" applyAlignment="1" applyBorder="1" applyFont="1" applyNumberFormat="1">
      <alignment horizontal="center" shrinkToFit="0" vertical="center" wrapText="1"/>
    </xf>
    <xf borderId="10" fillId="6" fontId="6" numFmtId="3" xfId="0" applyAlignment="1" applyBorder="1" applyFont="1" applyNumberFormat="1">
      <alignment horizontal="center" shrinkToFit="0" vertical="center" wrapText="1"/>
    </xf>
    <xf borderId="10" fillId="6" fontId="5" numFmtId="3" xfId="0" applyAlignment="1" applyBorder="1" applyFont="1" applyNumberFormat="1">
      <alignment horizontal="center" shrinkToFit="0" vertical="center" wrapText="1"/>
    </xf>
    <xf borderId="24" fillId="6" fontId="5" numFmtId="164" xfId="0" applyAlignment="1" applyBorder="1" applyFont="1" applyNumberFormat="1">
      <alignment horizontal="center" shrinkToFit="0" vertical="center" wrapText="1"/>
    </xf>
    <xf borderId="14" fillId="6" fontId="5" numFmtId="3" xfId="0" applyAlignment="1" applyBorder="1" applyFont="1" applyNumberFormat="1">
      <alignment horizontal="center" shrinkToFit="0" vertical="center" wrapText="1"/>
    </xf>
    <xf borderId="0" fillId="0" fontId="47" numFmtId="0" xfId="0" applyAlignment="1" applyFont="1">
      <alignment shrinkToFit="0" vertical="center" wrapText="0"/>
    </xf>
    <xf borderId="18" fillId="6" fontId="6" numFmtId="164" xfId="0" applyAlignment="1" applyBorder="1" applyFont="1" applyNumberFormat="1">
      <alignment horizontal="center" shrinkToFit="0" vertical="center" wrapText="1"/>
    </xf>
    <xf borderId="14" fillId="6" fontId="6" numFmtId="3" xfId="0" applyAlignment="1" applyBorder="1" applyFont="1" applyNumberFormat="1">
      <alignment horizontal="center" shrinkToFit="0" vertical="center" wrapText="1"/>
    </xf>
    <xf borderId="22" fillId="6" fontId="5" numFmtId="164" xfId="0" applyAlignment="1" applyBorder="1" applyFont="1" applyNumberFormat="1">
      <alignment horizontal="center" shrinkToFit="0" vertical="center" wrapText="1"/>
    </xf>
    <xf borderId="18" fillId="6" fontId="5" numFmtId="164" xfId="0" applyAlignment="1" applyBorder="1" applyFont="1" applyNumberFormat="1">
      <alignment horizontal="center" shrinkToFit="0" vertical="center" wrapText="1"/>
    </xf>
    <xf borderId="13" fillId="0" fontId="5" numFmtId="0" xfId="0" applyAlignment="1" applyBorder="1" applyFont="1">
      <alignment shrinkToFit="0" vertical="center" wrapText="0"/>
    </xf>
    <xf borderId="9" fillId="5" fontId="5" numFmtId="0" xfId="0" applyAlignment="1" applyBorder="1" applyFont="1">
      <alignment shrinkToFit="0" vertical="center" wrapText="1"/>
    </xf>
    <xf borderId="14" fillId="5" fontId="5" numFmtId="3" xfId="0" applyAlignment="1" applyBorder="1" applyFont="1" applyNumberFormat="1">
      <alignment horizontal="center" shrinkToFit="0" vertical="center" wrapText="1"/>
    </xf>
    <xf borderId="18" fillId="5" fontId="5" numFmtId="164" xfId="0" applyAlignment="1" applyBorder="1" applyFont="1" applyNumberFormat="1">
      <alignment horizontal="center" shrinkToFit="0" vertical="center" wrapText="1"/>
    </xf>
    <xf borderId="29" fillId="5" fontId="6" numFmtId="164" xfId="0" applyAlignment="1" applyBorder="1" applyFont="1" applyNumberFormat="1">
      <alignment horizontal="center" shrinkToFit="0" vertical="center" wrapText="1"/>
    </xf>
    <xf borderId="43" fillId="5" fontId="5" numFmtId="3" xfId="0" applyAlignment="1" applyBorder="1" applyFont="1" applyNumberFormat="1">
      <alignment horizontal="center" shrinkToFit="0" vertical="center" wrapText="1"/>
    </xf>
    <xf borderId="29" fillId="5" fontId="5" numFmtId="164" xfId="0" applyAlignment="1" applyBorder="1" applyFont="1" applyNumberFormat="1">
      <alignment horizontal="center" shrinkToFit="0" vertical="center" wrapText="1"/>
    </xf>
    <xf borderId="38" fillId="5" fontId="5" numFmtId="3" xfId="0" applyAlignment="1" applyBorder="1" applyFont="1" applyNumberFormat="1">
      <alignment horizontal="center" shrinkToFit="0" vertical="center" wrapText="1"/>
    </xf>
    <xf borderId="5" fillId="5" fontId="6" numFmtId="3" xfId="0" applyAlignment="1" applyBorder="1" applyFont="1" applyNumberFormat="1">
      <alignment shrinkToFit="0" vertical="center" wrapText="0"/>
    </xf>
    <xf borderId="64" fillId="0" fontId="48" numFmtId="0" xfId="0" applyAlignment="1" applyBorder="1" applyFont="1">
      <alignment shrinkToFit="0" vertical="center" wrapText="1"/>
    </xf>
    <xf borderId="10" fillId="0" fontId="6" numFmtId="0" xfId="0" applyAlignment="1" applyBorder="1" applyFont="1">
      <alignment horizontal="center" shrinkToFit="0" vertical="center" wrapText="1"/>
    </xf>
    <xf borderId="82" fillId="0" fontId="5" numFmtId="3" xfId="0" applyAlignment="1" applyBorder="1" applyFont="1" applyNumberFormat="1">
      <alignment horizontal="center" shrinkToFit="0" vertical="center" wrapText="0"/>
    </xf>
    <xf borderId="14" fillId="0" fontId="6" numFmtId="0" xfId="0" applyAlignment="1" applyBorder="1" applyFont="1">
      <alignment horizontal="center" shrinkToFit="0" vertical="center" wrapText="1"/>
    </xf>
    <xf borderId="14" fillId="0" fontId="5" numFmtId="0" xfId="0" applyAlignment="1" applyBorder="1" applyFont="1">
      <alignment horizontal="center" shrinkToFit="0" vertical="center" wrapText="1"/>
    </xf>
    <xf borderId="20" fillId="0" fontId="5" numFmtId="0" xfId="0" applyAlignment="1" applyBorder="1" applyFont="1">
      <alignment horizontal="center" shrinkToFit="0" vertical="center" wrapText="1"/>
    </xf>
    <xf borderId="43" fillId="0" fontId="6" numFmtId="0" xfId="0" applyAlignment="1" applyBorder="1" applyFont="1">
      <alignment horizontal="center" shrinkToFit="0" vertical="center" wrapText="1"/>
    </xf>
    <xf borderId="27" fillId="4" fontId="5" numFmtId="2" xfId="0" applyAlignment="1" applyBorder="1" applyFont="1" applyNumberFormat="1">
      <alignment horizontal="center" shrinkToFit="0" vertical="center" wrapText="0"/>
    </xf>
    <xf borderId="30" fillId="0" fontId="5" numFmtId="3" xfId="0" applyAlignment="1" applyBorder="1" applyFont="1" applyNumberFormat="1">
      <alignment horizontal="center" shrinkToFit="0" vertical="center" wrapText="0"/>
    </xf>
    <xf borderId="83" fillId="0" fontId="5" numFmtId="3" xfId="0" applyAlignment="1" applyBorder="1" applyFont="1" applyNumberFormat="1">
      <alignment horizontal="center" shrinkToFit="0" vertical="center" wrapText="0"/>
    </xf>
    <xf borderId="84" fillId="0" fontId="49" numFmtId="0" xfId="0" applyAlignment="1" applyBorder="1" applyFont="1">
      <alignment shrinkToFit="0" vertical="center" wrapText="0"/>
    </xf>
    <xf borderId="85" fillId="0" fontId="50" numFmtId="0" xfId="0" applyAlignment="1" applyBorder="1" applyFont="1">
      <alignment shrinkToFit="0" vertical="center" wrapText="0"/>
    </xf>
    <xf borderId="86" fillId="0" fontId="51" numFmtId="0" xfId="0" applyAlignment="1" applyBorder="1" applyFont="1">
      <alignment shrinkToFit="0" vertical="center" wrapText="0"/>
    </xf>
    <xf borderId="85" fillId="5" fontId="52" numFmtId="0" xfId="0" applyAlignment="1" applyBorder="1" applyFont="1">
      <alignment shrinkToFit="0" vertical="center" wrapText="1"/>
    </xf>
    <xf borderId="85" fillId="0" fontId="53" numFmtId="0" xfId="0" applyAlignment="1" applyBorder="1" applyFont="1">
      <alignment shrinkToFit="0" vertical="center" wrapText="1"/>
    </xf>
    <xf borderId="13" fillId="0" fontId="6" numFmtId="164" xfId="0" applyAlignment="1" applyBorder="1" applyFont="1" applyNumberFormat="1">
      <alignment horizontal="center" shrinkToFit="0" vertical="center" wrapText="1"/>
    </xf>
    <xf borderId="14" fillId="5" fontId="6" numFmtId="0" xfId="0" applyAlignment="1" applyBorder="1" applyFont="1">
      <alignment horizontal="center" shrinkToFit="0" vertical="center" wrapText="1"/>
    </xf>
    <xf borderId="14" fillId="5" fontId="5" numFmtId="3" xfId="0" applyAlignment="1" applyBorder="1" applyFont="1" applyNumberFormat="1">
      <alignment horizontal="center" shrinkToFit="0" vertical="center" wrapText="0"/>
    </xf>
    <xf borderId="14" fillId="7" fontId="46" numFmtId="0" xfId="0" applyAlignment="1" applyBorder="1" applyFont="1">
      <alignment horizontal="center" shrinkToFit="0" vertical="center" wrapText="0"/>
    </xf>
    <xf borderId="87" fillId="5" fontId="6" numFmtId="3" xfId="0" applyAlignment="1" applyBorder="1" applyFont="1" applyNumberFormat="1">
      <alignment shrinkToFit="0" vertical="center" wrapText="0"/>
    </xf>
    <xf borderId="88" fillId="5" fontId="6" numFmtId="3" xfId="0" applyAlignment="1" applyBorder="1" applyFont="1" applyNumberFormat="1">
      <alignment horizontal="left" shrinkToFit="0" vertical="center" wrapText="0"/>
    </xf>
    <xf borderId="89" fillId="5" fontId="6" numFmtId="3" xfId="0" applyAlignment="1" applyBorder="1" applyFont="1" applyNumberFormat="1">
      <alignment horizontal="left" shrinkToFit="0" vertical="center" wrapText="0"/>
    </xf>
    <xf borderId="45" fillId="0" fontId="5" numFmtId="0" xfId="0" applyAlignment="1" applyBorder="1" applyFont="1">
      <alignment shrinkToFit="0" vertical="center" wrapText="1"/>
    </xf>
    <xf borderId="90" fillId="0" fontId="6" numFmtId="164" xfId="0" applyAlignment="1" applyBorder="1" applyFont="1" applyNumberFormat="1">
      <alignment horizontal="center" shrinkToFit="0" vertical="center" wrapText="1"/>
    </xf>
    <xf borderId="91" fillId="0" fontId="5" numFmtId="4" xfId="0" applyAlignment="1" applyBorder="1" applyFont="1" applyNumberFormat="1">
      <alignment horizontal="center" shrinkToFit="0" vertical="center" wrapText="0"/>
    </xf>
    <xf borderId="43" fillId="0" fontId="6" numFmtId="2" xfId="0" applyAlignment="1" applyBorder="1" applyFont="1" applyNumberFormat="1">
      <alignment horizontal="center" shrinkToFit="0" vertical="center" wrapText="1"/>
    </xf>
    <xf borderId="29" fillId="4" fontId="54" numFmtId="2" xfId="0" applyAlignment="1" applyBorder="1" applyFont="1" applyNumberFormat="1">
      <alignment horizontal="center" shrinkToFit="0" vertical="center" wrapText="0"/>
    </xf>
    <xf borderId="30" fillId="0" fontId="6" numFmtId="4" xfId="0" applyAlignment="1" applyBorder="1" applyFont="1" applyNumberFormat="1">
      <alignment horizontal="center" shrinkToFit="0" vertical="center" wrapText="0"/>
    </xf>
    <xf borderId="39" fillId="4" fontId="54" numFmtId="2" xfId="0" applyAlignment="1" applyBorder="1" applyFont="1" applyNumberFormat="1">
      <alignment horizontal="center" shrinkToFit="0" vertical="center" wrapText="0"/>
    </xf>
    <xf borderId="38" fillId="7" fontId="55" numFmtId="0" xfId="0" applyAlignment="1" applyBorder="1" applyFont="1">
      <alignment horizontal="center" shrinkToFit="0" vertical="center" wrapText="0"/>
    </xf>
    <xf borderId="27" fillId="4" fontId="54" numFmtId="2" xfId="0" applyAlignment="1" applyBorder="1" applyFont="1" applyNumberFormat="1">
      <alignment horizontal="center" shrinkToFit="0" vertical="center" wrapText="0"/>
    </xf>
    <xf borderId="0" fillId="0" fontId="55" numFmtId="0" xfId="0" applyAlignment="1" applyFont="1">
      <alignment shrinkToFit="0" vertical="center" wrapText="0"/>
    </xf>
    <xf borderId="45" fillId="0" fontId="56" numFmtId="0" xfId="0" applyAlignment="1" applyBorder="1" applyFont="1">
      <alignment shrinkToFit="0" vertical="center" wrapText="0"/>
    </xf>
    <xf borderId="43" fillId="8" fontId="6" numFmtId="3" xfId="0" applyAlignment="1" applyBorder="1" applyFill="1" applyFont="1" applyNumberFormat="1">
      <alignment horizontal="center" shrinkToFit="0" vertical="center" wrapText="1"/>
    </xf>
    <xf borderId="92" fillId="0" fontId="6" numFmtId="0" xfId="0" applyAlignment="1" applyBorder="1" applyFont="1">
      <alignment horizontal="center" shrinkToFit="0" vertical="center" wrapText="1"/>
    </xf>
    <xf borderId="93" fillId="0" fontId="57" numFmtId="0" xfId="0" applyAlignment="1" applyBorder="1" applyFont="1">
      <alignment shrinkToFit="0" vertical="center" wrapText="0"/>
    </xf>
    <xf borderId="94" fillId="4" fontId="5" numFmtId="2" xfId="0" applyAlignment="1" applyBorder="1" applyFont="1" applyNumberFormat="1">
      <alignment horizontal="center" shrinkToFit="0" vertical="center" wrapText="0"/>
    </xf>
    <xf borderId="0" fillId="0" fontId="5" numFmtId="0" xfId="0" applyAlignment="1" applyFont="1">
      <alignment shrinkToFit="0" vertical="center" wrapText="0"/>
    </xf>
    <xf borderId="0" fillId="0" fontId="5" numFmtId="2" xfId="0" applyAlignment="1" applyFont="1" applyNumberFormat="1">
      <alignment horizontal="center" shrinkToFit="0" vertical="center" wrapText="0"/>
    </xf>
    <xf borderId="0" fillId="0" fontId="6" numFmtId="3" xfId="0" applyAlignment="1" applyFont="1" applyNumberFormat="1">
      <alignment horizontal="center" shrinkToFit="0" vertical="center" wrapText="0"/>
    </xf>
    <xf borderId="0" fillId="0" fontId="6" numFmtId="164" xfId="0" applyAlignment="1" applyFont="1" applyNumberFormat="1">
      <alignment horizontal="center" shrinkToFit="0" vertical="center" wrapText="1"/>
    </xf>
    <xf borderId="0" fillId="0" fontId="5" numFmtId="3" xfId="0" applyAlignment="1" applyFont="1" applyNumberFormat="1">
      <alignment horizontal="center" shrinkToFit="0" vertical="center" wrapText="0"/>
    </xf>
    <xf borderId="90" fillId="5" fontId="6" numFmtId="0" xfId="0" applyAlignment="1" applyBorder="1" applyFont="1">
      <alignment horizontal="center" shrinkToFit="0" vertical="center" wrapText="0"/>
    </xf>
    <xf borderId="95" fillId="5" fontId="6" numFmtId="0" xfId="0" applyAlignment="1" applyBorder="1" applyFont="1">
      <alignment horizontal="center" shrinkToFit="0" vertical="center" wrapText="0"/>
    </xf>
    <xf borderId="82" fillId="5" fontId="6" numFmtId="0" xfId="0" applyAlignment="1" applyBorder="1" applyFont="1">
      <alignment horizontal="center" shrinkToFit="0" vertical="center" wrapText="1"/>
    </xf>
    <xf borderId="96" fillId="0" fontId="2" numFmtId="0" xfId="0" applyBorder="1" applyFont="1"/>
    <xf borderId="52" fillId="0" fontId="2" numFmtId="0" xfId="0" applyBorder="1" applyFont="1"/>
    <xf borderId="45" fillId="0" fontId="2" numFmtId="0" xfId="0" applyBorder="1" applyFont="1"/>
    <xf borderId="37" fillId="5" fontId="6" numFmtId="0" xfId="0" applyAlignment="1" applyBorder="1" applyFont="1">
      <alignment horizontal="center" shrinkToFit="0" vertical="center" wrapText="0"/>
    </xf>
    <xf borderId="20" fillId="5" fontId="6" numFmtId="0" xfId="0" applyAlignment="1" applyBorder="1" applyFont="1">
      <alignment horizontal="center" shrinkToFit="0" vertical="center" wrapText="1"/>
    </xf>
    <xf borderId="41" fillId="0" fontId="2" numFmtId="0" xfId="0" applyBorder="1" applyFont="1"/>
    <xf borderId="20" fillId="5" fontId="6" numFmtId="0" xfId="0" applyAlignment="1" applyBorder="1" applyFont="1">
      <alignment horizontal="center" shrinkToFit="0" vertical="center" wrapText="0"/>
    </xf>
    <xf borderId="18" fillId="4" fontId="6" numFmtId="0" xfId="0" applyAlignment="1" applyBorder="1" applyFont="1">
      <alignment shrinkToFit="0" vertical="center" wrapText="0"/>
    </xf>
    <xf borderId="19" fillId="4" fontId="6" numFmtId="0" xfId="0" applyAlignment="1" applyBorder="1" applyFont="1">
      <alignment shrinkToFit="0" vertical="center" wrapText="0"/>
    </xf>
    <xf borderId="20" fillId="4" fontId="5" numFmtId="167" xfId="0" applyAlignment="1" applyBorder="1" applyFont="1" applyNumberFormat="1">
      <alignment horizontal="center" shrinkToFit="0" vertical="center" wrapText="1"/>
    </xf>
    <xf borderId="20" fillId="4" fontId="5" numFmtId="167" xfId="0" applyAlignment="1" applyBorder="1" applyFont="1" applyNumberFormat="1">
      <alignment horizontal="center" shrinkToFit="0" vertical="center" wrapText="0"/>
    </xf>
    <xf borderId="14" fillId="4" fontId="19" numFmtId="167" xfId="0" applyAlignment="1" applyBorder="1" applyFont="1" applyNumberFormat="1">
      <alignment horizontal="center" shrinkToFit="0" vertical="center" wrapText="0"/>
    </xf>
    <xf borderId="18" fillId="0" fontId="6" numFmtId="0" xfId="0" applyAlignment="1" applyBorder="1" applyFont="1">
      <alignment shrinkToFit="0" vertical="center" wrapText="0"/>
    </xf>
    <xf borderId="20" fillId="0" fontId="6" numFmtId="0" xfId="0" applyAlignment="1" applyBorder="1" applyFont="1">
      <alignment shrinkToFit="0" vertical="center" wrapText="0"/>
    </xf>
    <xf borderId="20" fillId="0" fontId="5" numFmtId="167" xfId="0" applyAlignment="1" applyBorder="1" applyFont="1" applyNumberFormat="1">
      <alignment horizontal="center" shrinkToFit="0" vertical="center" wrapText="1"/>
    </xf>
    <xf borderId="14" fillId="0" fontId="19" numFmtId="167" xfId="0" applyAlignment="1" applyBorder="1" applyFont="1" applyNumberFormat="1">
      <alignment horizontal="center" shrinkToFit="0" vertical="center" wrapText="0"/>
    </xf>
    <xf borderId="20" fillId="0" fontId="5" numFmtId="167" xfId="0" applyAlignment="1" applyBorder="1" applyFont="1" applyNumberFormat="1">
      <alignment horizontal="center" shrinkToFit="0" vertical="center" wrapText="0"/>
    </xf>
    <xf borderId="18" fillId="5" fontId="6" numFmtId="0" xfId="0" applyAlignment="1" applyBorder="1" applyFont="1">
      <alignment horizontal="center" shrinkToFit="0" vertical="center" wrapText="0"/>
    </xf>
    <xf borderId="19" fillId="5" fontId="6" numFmtId="0" xfId="0" applyAlignment="1" applyBorder="1" applyFont="1">
      <alignment horizontal="center" shrinkToFit="0" vertical="center" wrapText="0"/>
    </xf>
    <xf borderId="20" fillId="5" fontId="6" numFmtId="167" xfId="0" applyAlignment="1" applyBorder="1" applyFont="1" applyNumberFormat="1">
      <alignment horizontal="center" shrinkToFit="0" vertical="center" wrapText="1"/>
    </xf>
    <xf borderId="14" fillId="5" fontId="58" numFmtId="167" xfId="0" applyAlignment="1" applyBorder="1" applyFont="1" applyNumberFormat="1">
      <alignment horizontal="center" shrinkToFit="0" vertical="center" wrapText="0"/>
    </xf>
    <xf borderId="29" fillId="5" fontId="6" numFmtId="0" xfId="0" applyAlignment="1" applyBorder="1" applyFont="1">
      <alignment horizontal="center" shrinkToFit="0" vertical="center" wrapText="0"/>
    </xf>
    <xf borderId="70" fillId="5" fontId="6" numFmtId="0" xfId="0" applyAlignment="1" applyBorder="1" applyFont="1">
      <alignment horizontal="center" shrinkToFit="0" vertical="center" wrapText="0"/>
    </xf>
    <xf borderId="50" fillId="5" fontId="6" numFmtId="167" xfId="0" applyAlignment="1" applyBorder="1" applyFont="1" applyNumberFormat="1">
      <alignment horizontal="center" shrinkToFit="0" vertical="center" wrapText="1"/>
    </xf>
    <xf borderId="97" fillId="0" fontId="2" numFmtId="0" xfId="0" applyBorder="1" applyFont="1"/>
    <xf borderId="43" fillId="5" fontId="58" numFmtId="167" xfId="0" applyAlignment="1" applyBorder="1" applyFont="1" applyNumberFormat="1">
      <alignment horizontal="center" shrinkToFit="0" vertical="center" wrapText="0"/>
    </xf>
    <xf borderId="0" fillId="0" fontId="59" numFmtId="0" xfId="0" applyAlignment="1" applyFont="1">
      <alignment shrinkToFit="0" vertical="center" wrapText="0"/>
    </xf>
    <xf borderId="1" fillId="2" fontId="60" numFmtId="3" xfId="0" applyAlignment="1" applyBorder="1" applyFont="1" applyNumberFormat="1">
      <alignment horizontal="center" readingOrder="0" shrinkToFit="0" vertical="center" wrapText="0"/>
    </xf>
    <xf borderId="64" fillId="0" fontId="6" numFmtId="4" xfId="0" applyAlignment="1" applyBorder="1" applyFont="1" applyNumberFormat="1">
      <alignment horizontal="center" shrinkToFit="0" vertical="center" wrapText="0"/>
    </xf>
    <xf borderId="64" fillId="0" fontId="5" numFmtId="2" xfId="0" applyAlignment="1" applyBorder="1" applyFont="1" applyNumberFormat="1">
      <alignment horizontal="center" shrinkToFit="0" vertical="center" wrapText="0"/>
    </xf>
    <xf borderId="26" fillId="0" fontId="61" numFmtId="3" xfId="0" applyAlignment="1" applyBorder="1" applyFont="1" applyNumberFormat="1">
      <alignment shrinkToFit="0" vertical="center" wrapText="0"/>
    </xf>
    <xf borderId="73" fillId="4" fontId="6" numFmtId="2" xfId="0" applyAlignment="1" applyBorder="1" applyFont="1" applyNumberFormat="1">
      <alignment horizontal="center" shrinkToFit="0" vertical="center" wrapText="0"/>
    </xf>
    <xf borderId="62" fillId="0" fontId="6" numFmtId="4" xfId="0" applyAlignment="1" applyBorder="1" applyFont="1" applyNumberFormat="1">
      <alignment horizontal="center" shrinkToFit="0" vertical="center" wrapText="0"/>
    </xf>
    <xf borderId="28" fillId="0" fontId="2" numFmtId="0" xfId="0" applyBorder="1" applyFont="1"/>
    <xf borderId="62" fillId="0" fontId="5" numFmtId="2" xfId="0" applyAlignment="1" applyBorder="1" applyFont="1" applyNumberFormat="1">
      <alignment horizontal="center" shrinkToFit="0" vertical="center" wrapText="0"/>
    </xf>
    <xf borderId="19" fillId="5" fontId="5" numFmtId="3" xfId="0" applyAlignment="1" applyBorder="1" applyFont="1" applyNumberFormat="1">
      <alignment horizontal="center" shrinkToFit="0" vertical="center" wrapText="0"/>
    </xf>
    <xf borderId="19" fillId="5" fontId="5" numFmtId="4" xfId="0" applyAlignment="1" applyBorder="1" applyFont="1" applyNumberFormat="1">
      <alignment horizontal="center" shrinkToFit="0" vertical="center" wrapText="0"/>
    </xf>
    <xf borderId="14" fillId="5" fontId="5" numFmtId="4" xfId="0" applyAlignment="1" applyBorder="1" applyFont="1" applyNumberFormat="1">
      <alignment horizontal="center" shrinkToFit="0" vertical="center" wrapText="0"/>
    </xf>
    <xf borderId="19" fillId="4" fontId="5" numFmtId="164" xfId="0" applyAlignment="1" applyBorder="1" applyFont="1" applyNumberFormat="1">
      <alignment horizontal="center" shrinkToFit="0" vertical="center" wrapText="0"/>
    </xf>
    <xf borderId="18" fillId="6" fontId="6" numFmtId="164" xfId="0" applyAlignment="1" applyBorder="1" applyFont="1" applyNumberFormat="1">
      <alignment horizontal="center" shrinkToFit="0" vertical="center" wrapText="0"/>
    </xf>
    <xf borderId="26" fillId="0" fontId="62" numFmtId="0" xfId="0" applyAlignment="1" applyBorder="1" applyFont="1">
      <alignment shrinkToFit="0" vertical="center" wrapText="0"/>
    </xf>
    <xf borderId="42" fillId="0" fontId="6" numFmtId="164" xfId="0" applyAlignment="1" applyBorder="1" applyFont="1" applyNumberFormat="1">
      <alignment horizontal="center" shrinkToFit="0" vertical="center" wrapText="0"/>
    </xf>
    <xf borderId="27" fillId="6" fontId="6" numFmtId="164" xfId="0" applyAlignment="1" applyBorder="1" applyFont="1" applyNumberFormat="1">
      <alignment horizontal="center" shrinkToFit="0" vertical="center" wrapText="0"/>
    </xf>
    <xf borderId="83" fillId="0" fontId="5" numFmtId="0" xfId="0" applyAlignment="1" applyBorder="1" applyFont="1">
      <alignment horizontal="center" shrinkToFit="0" vertical="center" wrapText="0"/>
    </xf>
    <xf borderId="30" fillId="0" fontId="5" numFmtId="0" xfId="0" applyAlignment="1" applyBorder="1" applyFont="1">
      <alignment horizontal="center" shrinkToFit="0" vertical="center" wrapText="0"/>
    </xf>
    <xf borderId="21" fillId="6" fontId="6" numFmtId="166" xfId="0" applyAlignment="1" applyBorder="1" applyFont="1" applyNumberFormat="1">
      <alignment horizontal="center" shrinkToFit="0" vertical="center" wrapText="0"/>
    </xf>
    <xf borderId="12" fillId="0" fontId="6" numFmtId="0" xfId="0" applyAlignment="1" applyBorder="1" applyFont="1">
      <alignment horizontal="center" shrinkToFit="0" vertical="center" wrapText="0"/>
    </xf>
    <xf borderId="11" fillId="0" fontId="5" numFmtId="0" xfId="0" applyAlignment="1" applyBorder="1" applyFont="1">
      <alignment horizontal="center" shrinkToFit="0" vertical="center" wrapText="0"/>
    </xf>
    <xf borderId="16" fillId="0" fontId="6" numFmtId="4" xfId="0" applyAlignment="1" applyBorder="1" applyFont="1" applyNumberFormat="1">
      <alignment horizontal="center" shrinkToFit="0" vertical="center" wrapText="0"/>
    </xf>
    <xf borderId="15" fillId="0" fontId="5" numFmtId="4" xfId="0" applyAlignment="1" applyBorder="1" applyFont="1" applyNumberFormat="1">
      <alignment horizontal="center" shrinkToFit="0" vertical="center" wrapText="0"/>
    </xf>
    <xf borderId="16" fillId="0" fontId="5" numFmtId="166" xfId="0" applyAlignment="1" applyBorder="1" applyFont="1" applyNumberFormat="1">
      <alignment horizontal="center" shrinkToFit="0" vertical="center" wrapText="0"/>
    </xf>
    <xf borderId="15" fillId="0" fontId="5" numFmtId="166" xfId="0" applyAlignment="1" applyBorder="1" applyFont="1" applyNumberFormat="1">
      <alignment horizontal="center" shrinkToFit="0" vertical="center" wrapText="0"/>
    </xf>
    <xf borderId="59" fillId="7" fontId="5" numFmtId="166" xfId="0" applyAlignment="1" applyBorder="1" applyFont="1" applyNumberFormat="1">
      <alignment horizontal="center" shrinkToFit="0" vertical="center" wrapText="0"/>
    </xf>
    <xf borderId="98" fillId="0" fontId="6" numFmtId="166" xfId="0" applyAlignment="1" applyBorder="1" applyFont="1" applyNumberFormat="1">
      <alignment horizontal="center" shrinkToFit="0" vertical="center" wrapText="0"/>
    </xf>
    <xf borderId="99" fillId="7" fontId="5" numFmtId="166" xfId="0" applyAlignment="1" applyBorder="1" applyFont="1" applyNumberFormat="1">
      <alignment horizontal="center" shrinkToFit="0" vertical="center" wrapText="0"/>
    </xf>
    <xf borderId="61" fillId="7" fontId="5" numFmtId="166" xfId="0" applyAlignment="1" applyBorder="1" applyFont="1" applyNumberFormat="1">
      <alignment horizontal="center" shrinkToFit="0" vertical="center" wrapText="0"/>
    </xf>
    <xf borderId="16" fillId="0" fontId="6" numFmtId="168" xfId="0" applyAlignment="1" applyBorder="1" applyFont="1" applyNumberFormat="1">
      <alignment horizontal="center" shrinkToFit="0" vertical="center" wrapText="0"/>
    </xf>
    <xf borderId="29" fillId="7" fontId="5" numFmtId="0" xfId="0" applyAlignment="1" applyBorder="1" applyFont="1">
      <alignment horizontal="center" shrinkToFit="0" vertical="center" wrapText="0"/>
    </xf>
    <xf borderId="43" fillId="7" fontId="5" numFmtId="0" xfId="0" applyAlignment="1" applyBorder="1" applyFont="1">
      <alignment horizontal="center" shrinkToFit="0" vertical="center" wrapText="0"/>
    </xf>
    <xf borderId="17" fillId="5" fontId="5" numFmtId="0" xfId="0" applyAlignment="1" applyBorder="1" applyFont="1">
      <alignment shrinkToFit="0" vertical="center" wrapText="0"/>
    </xf>
    <xf borderId="58" fillId="4" fontId="5" numFmtId="2" xfId="0" applyAlignment="1" applyBorder="1" applyFont="1" applyNumberFormat="1">
      <alignment horizontal="center" shrinkToFit="0" vertical="center" wrapText="0"/>
    </xf>
    <xf borderId="10" fillId="7" fontId="6" numFmtId="169" xfId="0" applyAlignment="1" applyBorder="1" applyFont="1" applyNumberFormat="1">
      <alignment horizontal="center" shrinkToFit="0" vertical="center" wrapText="0"/>
    </xf>
    <xf borderId="24" fillId="7" fontId="6" numFmtId="0" xfId="0" applyAlignment="1" applyBorder="1" applyFont="1">
      <alignment horizontal="center" shrinkToFit="0" vertical="center" wrapText="0"/>
    </xf>
    <xf borderId="10" fillId="7" fontId="5" numFmtId="0" xfId="0" applyAlignment="1" applyBorder="1" applyFont="1">
      <alignment horizontal="center" shrinkToFit="0" vertical="center" wrapText="0"/>
    </xf>
    <xf borderId="24" fillId="7" fontId="5" numFmtId="0" xfId="0" applyAlignment="1" applyBorder="1" applyFont="1">
      <alignment horizontal="center" shrinkToFit="0" vertical="center" wrapText="0"/>
    </xf>
    <xf borderId="63" fillId="7" fontId="5" numFmtId="0" xfId="0" applyAlignment="1" applyBorder="1" applyFont="1">
      <alignment horizontal="center" shrinkToFit="0" vertical="center" wrapText="0"/>
    </xf>
    <xf borderId="19" fillId="7" fontId="5" numFmtId="3" xfId="0" applyAlignment="1" applyBorder="1" applyFont="1" applyNumberFormat="1">
      <alignment horizontal="center" shrinkToFit="0" vertical="center" wrapText="0"/>
    </xf>
    <xf borderId="44" fillId="5" fontId="6" numFmtId="9" xfId="0" applyAlignment="1" applyBorder="1" applyFont="1" applyNumberFormat="1">
      <alignment horizontal="center" shrinkToFit="0" vertical="center" wrapText="1"/>
    </xf>
    <xf borderId="92" fillId="5" fontId="6" numFmtId="3" xfId="0" applyAlignment="1" applyBorder="1" applyFont="1" applyNumberFormat="1">
      <alignment horizontal="center" shrinkToFit="0" vertical="center" wrapText="0"/>
    </xf>
    <xf borderId="27" fillId="5" fontId="6" numFmtId="9" xfId="0" applyAlignment="1" applyBorder="1" applyFont="1" applyNumberFormat="1">
      <alignment horizontal="center" shrinkToFit="0" vertical="center" wrapText="1"/>
    </xf>
    <xf borderId="40" fillId="7" fontId="27" numFmtId="0" xfId="0" applyAlignment="1" applyBorder="1" applyFont="1">
      <alignment horizontal="center" shrinkToFit="0" vertical="center" wrapText="0"/>
    </xf>
    <xf borderId="17" fillId="5" fontId="6" numFmtId="0" xfId="0" applyAlignment="1" applyBorder="1" applyFont="1">
      <alignment shrinkToFit="0" vertical="center" wrapText="1"/>
    </xf>
    <xf borderId="18" fillId="5" fontId="6" numFmtId="1" xfId="0" applyAlignment="1" applyBorder="1" applyFont="1" applyNumberFormat="1">
      <alignment horizontal="center" shrinkToFit="0" vertical="center" wrapText="1"/>
    </xf>
    <xf borderId="18" fillId="0" fontId="5" numFmtId="170" xfId="0" applyAlignment="1" applyBorder="1" applyFont="1" applyNumberFormat="1">
      <alignment horizontal="center" shrinkToFit="0" vertical="center" wrapText="0"/>
    </xf>
    <xf borderId="29" fillId="5" fontId="6" numFmtId="2" xfId="0" applyAlignment="1" applyBorder="1" applyFont="1" applyNumberFormat="1">
      <alignment horizontal="center" shrinkToFit="0" vertical="center" wrapText="1"/>
    </xf>
    <xf borderId="24" fillId="6" fontId="6" numFmtId="170" xfId="0" applyAlignment="1" applyBorder="1" applyFont="1" applyNumberFormat="1">
      <alignment horizontal="center" shrinkToFit="0" vertical="center" wrapText="0"/>
    </xf>
    <xf borderId="27" fillId="6" fontId="6" numFmtId="170" xfId="0" applyAlignment="1" applyBorder="1" applyFont="1" applyNumberFormat="1">
      <alignment horizontal="center" shrinkToFit="0" vertical="center" wrapText="0"/>
    </xf>
    <xf borderId="49" fillId="0" fontId="6" numFmtId="170" xfId="0" applyAlignment="1" applyBorder="1" applyFont="1" applyNumberFormat="1">
      <alignment horizontal="center" shrinkToFit="0" vertical="center" wrapText="0"/>
    </xf>
    <xf borderId="20" fillId="0" fontId="6" numFmtId="170" xfId="0" applyAlignment="1" applyBorder="1" applyFont="1" applyNumberFormat="1">
      <alignment horizontal="center" shrinkToFit="0" vertical="center" wrapText="0"/>
    </xf>
    <xf borderId="14" fillId="0" fontId="63" numFmtId="172" xfId="0" applyAlignment="1" applyBorder="1" applyFont="1" applyNumberFormat="1">
      <alignment horizontal="center" shrinkToFit="0" vertical="center" wrapText="1"/>
    </xf>
    <xf borderId="45" fillId="0" fontId="6" numFmtId="9" xfId="0" applyAlignment="1" applyBorder="1" applyFont="1" applyNumberFormat="1">
      <alignment horizontal="center" shrinkToFit="0" vertical="center" wrapText="1"/>
    </xf>
    <xf borderId="12" fillId="0" fontId="6" numFmtId="3" xfId="0" applyAlignment="1" applyBorder="1" applyFont="1" applyNumberFormat="1">
      <alignment horizontal="center" shrinkToFit="0" vertical="center" wrapText="0"/>
    </xf>
    <xf borderId="100" fillId="4" fontId="5" numFmtId="2" xfId="0" applyAlignment="1" applyBorder="1" applyFont="1" applyNumberFormat="1">
      <alignment horizontal="center" shrinkToFit="0" vertical="center" wrapText="0"/>
    </xf>
    <xf borderId="64" fillId="5" fontId="5" numFmtId="3" xfId="0" applyAlignment="1" applyBorder="1" applyFont="1" applyNumberFormat="1">
      <alignment horizontal="left" shrinkToFit="0" vertical="center" wrapText="0"/>
    </xf>
    <xf borderId="33" fillId="0" fontId="6" numFmtId="170" xfId="0" applyAlignment="1" applyBorder="1" applyFont="1" applyNumberFormat="1">
      <alignment horizontal="center" shrinkToFit="0" vertical="center" wrapText="0"/>
    </xf>
    <xf borderId="12" fillId="0" fontId="6" numFmtId="2" xfId="0" applyAlignment="1" applyBorder="1" applyFont="1" applyNumberFormat="1">
      <alignment horizontal="center" shrinkToFit="0" vertical="center" wrapText="0"/>
    </xf>
    <xf borderId="98" fillId="0" fontId="6" numFmtId="2" xfId="0" applyAlignment="1" applyBorder="1" applyFont="1" applyNumberFormat="1">
      <alignment horizontal="center" shrinkToFit="0" vertical="center" wrapText="0"/>
    </xf>
    <xf borderId="29" fillId="5" fontId="6" numFmtId="164" xfId="0" applyAlignment="1" applyBorder="1" applyFont="1" applyNumberFormat="1">
      <alignment horizontal="center" shrinkToFit="0" vertical="center" wrapText="0"/>
    </xf>
    <xf borderId="16" fillId="0" fontId="5" numFmtId="0" xfId="0" applyAlignment="1" applyBorder="1" applyFont="1">
      <alignment horizontal="center" shrinkToFit="0" vertical="center" wrapText="1"/>
    </xf>
    <xf borderId="98" fillId="0" fontId="5" numFmtId="3" xfId="0" applyAlignment="1" applyBorder="1" applyFont="1" applyNumberFormat="1">
      <alignment horizontal="center" shrinkToFit="0" vertical="center" wrapText="0"/>
    </xf>
    <xf borderId="12" fillId="0" fontId="5" numFmtId="3" xfId="0" applyAlignment="1" applyBorder="1" applyFont="1" applyNumberFormat="1">
      <alignment horizontal="center" shrinkToFit="0" vertical="center" wrapText="1"/>
    </xf>
    <xf borderId="23" fillId="5" fontId="6" numFmtId="0" xfId="0" applyAlignment="1" applyBorder="1" applyFont="1">
      <alignment horizontal="center" shrinkToFit="0" vertical="center" wrapText="1"/>
    </xf>
    <xf borderId="23" fillId="7" fontId="4" numFmtId="0" xfId="0" applyAlignment="1" applyBorder="1" applyFont="1">
      <alignment horizontal="center" shrinkToFit="0" vertical="center" wrapText="0"/>
    </xf>
    <xf borderId="98" fillId="0" fontId="5" numFmtId="0" xfId="0" applyAlignment="1" applyBorder="1" applyFont="1">
      <alignment horizontal="center" shrinkToFit="0" vertical="center" wrapText="1"/>
    </xf>
    <xf borderId="47" fillId="0" fontId="6" numFmtId="164" xfId="0" applyAlignment="1" applyBorder="1" applyFont="1" applyNumberFormat="1">
      <alignment horizontal="center" shrinkToFit="0" vertical="center" wrapText="1"/>
    </xf>
    <xf borderId="12" fillId="0" fontId="5" numFmtId="0" xfId="0" applyAlignment="1" applyBorder="1" applyFont="1">
      <alignment horizontal="center" shrinkToFit="0" vertical="center" wrapText="1"/>
    </xf>
    <xf borderId="21" fillId="7" fontId="4" numFmtId="0" xfId="0" applyAlignment="1" applyBorder="1" applyFont="1">
      <alignment horizontal="center" shrinkToFit="0" vertical="center" wrapText="0"/>
    </xf>
    <xf borderId="40" fillId="7" fontId="55" numFmtId="0" xfId="0" applyAlignment="1" applyBorder="1" applyFont="1">
      <alignment horizontal="center" shrinkToFit="0" vertical="center" wrapText="0"/>
    </xf>
    <xf borderId="79" fillId="4" fontId="54" numFmtId="2" xfId="0" applyAlignment="1" applyBorder="1" applyFont="1" applyNumberFormat="1">
      <alignment horizontal="center" shrinkToFit="0" vertical="center" wrapText="0"/>
    </xf>
    <xf borderId="31" fillId="7" fontId="55" numFmtId="0" xfId="0" applyAlignment="1" applyBorder="1" applyFont="1">
      <alignment horizontal="center" shrinkToFit="0" vertical="center" wrapText="0"/>
    </xf>
    <xf borderId="12" fillId="0" fontId="6" numFmtId="0" xfId="0" applyAlignment="1" applyBorder="1" applyFont="1">
      <alignment horizontal="center" shrinkToFit="0" vertical="center" wrapText="1"/>
    </xf>
    <xf borderId="18" fillId="4" fontId="54" numFmtId="2" xfId="0" applyAlignment="1" applyBorder="1" applyFont="1" applyNumberFormat="1">
      <alignment horizontal="center" shrinkToFit="0" vertical="center" wrapText="0"/>
    </xf>
    <xf borderId="16" fillId="0" fontId="6" numFmtId="0" xfId="0" applyAlignment="1" applyBorder="1" applyFont="1">
      <alignment horizontal="center" shrinkToFit="0" vertical="center" wrapText="1"/>
    </xf>
    <xf borderId="23" fillId="8" fontId="6" numFmtId="3" xfId="0" applyAlignment="1" applyBorder="1" applyFont="1" applyNumberFormat="1">
      <alignment horizontal="center" shrinkToFit="0" vertical="center" wrapText="1"/>
    </xf>
    <xf borderId="14" fillId="7" fontId="55" numFmtId="0" xfId="0" applyAlignment="1" applyBorder="1" applyFont="1">
      <alignment horizontal="center" shrinkToFit="0" vertical="center" wrapText="0"/>
    </xf>
    <xf borderId="19" fillId="7" fontId="55" numFmtId="0" xfId="0" applyAlignment="1" applyBorder="1" applyFont="1">
      <alignment horizontal="center" shrinkToFit="0" vertical="center" wrapText="0"/>
    </xf>
    <xf borderId="23" fillId="7" fontId="55" numFmtId="0" xfId="0" applyAlignment="1" applyBorder="1" applyFont="1">
      <alignment horizontal="center" shrinkToFit="0" vertical="center" wrapText="0"/>
    </xf>
    <xf borderId="43" fillId="7" fontId="55" numFmtId="0" xfId="0" applyAlignment="1" applyBorder="1" applyFont="1">
      <alignment horizontal="center" shrinkToFit="0" vertical="center" wrapText="0"/>
    </xf>
    <xf borderId="70" fillId="7" fontId="55" numFmtId="0" xfId="0" applyAlignment="1" applyBorder="1" applyFont="1">
      <alignment horizontal="center" shrinkToFit="0" vertical="center" wrapText="0"/>
    </xf>
    <xf borderId="61" fillId="7" fontId="55" numFmtId="0" xfId="0" applyAlignment="1" applyBorder="1" applyFont="1">
      <alignment horizontal="center" shrinkToFit="0" vertical="center" wrapText="0"/>
    </xf>
    <xf borderId="28" fillId="0" fontId="5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64" numFmtId="3" xfId="0" applyAlignment="1" applyFont="1" applyNumberFormat="1">
      <alignment horizontal="left" shrinkToFit="0" vertical="center" wrapText="0"/>
    </xf>
    <xf borderId="68" fillId="5" fontId="6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center" shrinkToFit="0" vertical="center" wrapText="1"/>
    </xf>
    <xf borderId="69" fillId="5" fontId="6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center" shrinkToFit="0" vertical="center" wrapText="0"/>
    </xf>
    <xf borderId="69" fillId="4" fontId="6" numFmtId="0" xfId="0" applyAlignment="1" applyBorder="1" applyFont="1">
      <alignment shrinkToFit="0" vertical="center" wrapText="0"/>
    </xf>
    <xf borderId="69" fillId="0" fontId="6" numFmtId="0" xfId="0" applyAlignment="1" applyBorder="1" applyFont="1">
      <alignment shrinkToFit="0" vertical="center" wrapText="0"/>
    </xf>
    <xf borderId="20" fillId="0" fontId="19" numFmtId="167" xfId="0" applyAlignment="1" applyBorder="1" applyFont="1" applyNumberFormat="1">
      <alignment horizontal="center" shrinkToFit="0" vertical="center" wrapText="0"/>
    </xf>
    <xf borderId="20" fillId="5" fontId="6" numFmtId="167" xfId="0" applyAlignment="1" applyBorder="1" applyFont="1" applyNumberFormat="1">
      <alignment horizontal="center" shrinkToFit="0" vertical="center" wrapText="0"/>
    </xf>
    <xf borderId="71" fillId="5" fontId="6" numFmtId="0" xfId="0" applyAlignment="1" applyBorder="1" applyFont="1">
      <alignment horizontal="center" shrinkToFit="0" vertical="center" wrapText="0"/>
    </xf>
    <xf borderId="50" fillId="5" fontId="6" numFmtId="167" xfId="0" applyAlignment="1" applyBorder="1" applyFont="1" applyNumberFormat="1">
      <alignment horizontal="center" shrinkToFit="0" vertical="center" wrapText="0"/>
    </xf>
    <xf borderId="64" fillId="0" fontId="6" numFmtId="0" xfId="0" applyAlignment="1" applyBorder="1" applyFont="1">
      <alignment horizontal="center" shrinkToFit="0" vertical="center" wrapText="0"/>
    </xf>
    <xf borderId="64" fillId="0" fontId="5" numFmtId="0" xfId="0" applyAlignment="1" applyBorder="1" applyFont="1">
      <alignment horizontal="center" shrinkToFit="0" vertical="center" wrapText="0"/>
    </xf>
    <xf borderId="8" fillId="0" fontId="5" numFmtId="0" xfId="0" applyAlignment="1" applyBorder="1" applyFont="1">
      <alignment horizontal="center" shrinkToFit="0" vertical="center" wrapText="0"/>
    </xf>
    <xf borderId="46" fillId="0" fontId="5" numFmtId="0" xfId="0" applyAlignment="1" applyBorder="1" applyFont="1">
      <alignment shrinkToFit="0" vertical="center" wrapText="0"/>
    </xf>
    <xf borderId="23" fillId="6" fontId="6" numFmtId="0" xfId="0" applyAlignment="1" applyBorder="1" applyFont="1">
      <alignment horizontal="center" shrinkToFit="0" vertical="center" wrapText="0"/>
    </xf>
    <xf borderId="23" fillId="6" fontId="5" numFmtId="0" xfId="0" applyAlignment="1" applyBorder="1" applyFont="1">
      <alignment horizontal="center" shrinkToFit="0" vertical="center" wrapText="0"/>
    </xf>
    <xf borderId="23" fillId="6" fontId="5" numFmtId="166" xfId="0" applyAlignment="1" applyBorder="1" applyFont="1" applyNumberFormat="1">
      <alignment horizontal="center" shrinkToFit="0" vertical="center" wrapText="0"/>
    </xf>
    <xf borderId="33" fillId="0" fontId="5" numFmtId="169" xfId="0" applyAlignment="1" applyBorder="1" applyFont="1" applyNumberFormat="1">
      <alignment horizontal="center" shrinkToFit="0" vertical="center" wrapText="0"/>
    </xf>
    <xf borderId="12" fillId="0" fontId="63" numFmtId="169" xfId="0" applyAlignment="1" applyBorder="1" applyFont="1" applyNumberFormat="1">
      <alignment horizontal="center" shrinkToFit="0" vertical="center" wrapText="0"/>
    </xf>
    <xf borderId="62" fillId="0" fontId="65" numFmtId="0" xfId="0" applyAlignment="1" applyBorder="1" applyFont="1">
      <alignment horizontal="left" shrinkToFit="0" vertical="center" wrapText="0"/>
    </xf>
    <xf borderId="51" fillId="7" fontId="5" numFmtId="0" xfId="0" applyAlignment="1" applyBorder="1" applyFont="1">
      <alignment horizontal="center" shrinkToFit="0" vertical="center" wrapText="0"/>
    </xf>
    <xf borderId="70" fillId="7" fontId="5" numFmtId="0" xfId="0" applyAlignment="1" applyBorder="1" applyFont="1">
      <alignment horizontal="center" shrinkToFit="0" vertical="center" wrapText="0"/>
    </xf>
    <xf borderId="34" fillId="4" fontId="6" numFmtId="2" xfId="0" applyAlignment="1" applyBorder="1" applyFont="1" applyNumberFormat="1">
      <alignment horizontal="center" shrinkToFit="0" vertical="center" wrapText="0"/>
    </xf>
    <xf borderId="44" fillId="5" fontId="63" numFmtId="164" xfId="0" applyAlignment="1" applyBorder="1" applyFont="1" applyNumberFormat="1">
      <alignment horizontal="center" shrinkToFit="0" vertical="center" wrapText="1"/>
    </xf>
    <xf borderId="27" fillId="5" fontId="63" numFmtId="164" xfId="0" applyAlignment="1" applyBorder="1" applyFont="1" applyNumberFormat="1">
      <alignment horizontal="center" shrinkToFit="0" vertical="center" wrapText="1"/>
    </xf>
    <xf borderId="18" fillId="5" fontId="63" numFmtId="164" xfId="0" applyAlignment="1" applyBorder="1" applyFont="1" applyNumberFormat="1">
      <alignment horizontal="center" shrinkToFit="0" vertical="center" wrapText="1"/>
    </xf>
    <xf borderId="50" fillId="0" fontId="5" numFmtId="0" xfId="0" applyAlignment="1" applyBorder="1" applyFont="1">
      <alignment horizontal="center" shrinkToFit="0" vertical="center" wrapText="0"/>
    </xf>
    <xf borderId="101" fillId="0" fontId="5" numFmtId="3" xfId="0" applyAlignment="1" applyBorder="1" applyFont="1" applyNumberFormat="1">
      <alignment horizontal="center" shrinkToFit="0" vertical="center" wrapText="1"/>
    </xf>
    <xf borderId="17" fillId="5" fontId="6" numFmtId="2" xfId="0" applyAlignment="1" applyBorder="1" applyFont="1" applyNumberFormat="1">
      <alignment horizontal="center" shrinkToFit="0" vertical="center" wrapText="1"/>
    </xf>
    <xf borderId="69" fillId="4" fontId="5" numFmtId="2" xfId="0" applyAlignment="1" applyBorder="1" applyFont="1" applyNumberFormat="1">
      <alignment horizontal="center" shrinkToFit="0" vertical="center" wrapText="0"/>
    </xf>
    <xf borderId="34" fillId="5" fontId="6" numFmtId="0" xfId="0" applyAlignment="1" applyBorder="1" applyFont="1">
      <alignment horizontal="center" shrinkToFit="0" vertical="center" wrapText="1"/>
    </xf>
    <xf borderId="13" fillId="0" fontId="5" numFmtId="166" xfId="0" applyAlignment="1" applyBorder="1" applyFont="1" applyNumberFormat="1">
      <alignment horizontal="center" shrinkToFit="0" vertical="center" wrapText="0"/>
    </xf>
    <xf borderId="41" fillId="0" fontId="5" numFmtId="0" xfId="0" applyAlignment="1" applyBorder="1" applyFont="1">
      <alignment horizontal="center" shrinkToFit="0" vertical="center" wrapText="0"/>
    </xf>
    <xf borderId="94" fillId="5" fontId="6" numFmtId="170" xfId="0" applyAlignment="1" applyBorder="1" applyFont="1" applyNumberFormat="1">
      <alignment horizontal="center" shrinkToFit="0" vertical="center" wrapText="1"/>
    </xf>
    <xf borderId="71" fillId="4" fontId="5" numFmtId="2" xfId="0" applyAlignment="1" applyBorder="1" applyFont="1" applyNumberFormat="1">
      <alignment horizontal="center" shrinkToFit="0" vertical="center" wrapText="0"/>
    </xf>
    <xf borderId="51" fillId="5" fontId="6" numFmtId="0" xfId="0" applyAlignment="1" applyBorder="1" applyFont="1">
      <alignment horizontal="center" shrinkToFit="0" vertical="center" wrapText="1"/>
    </xf>
    <xf borderId="32" fillId="6" fontId="6" numFmtId="0" xfId="0" applyAlignment="1" applyBorder="1" applyFont="1">
      <alignment horizontal="center" shrinkToFit="0" vertical="center" wrapText="1"/>
    </xf>
    <xf borderId="58" fillId="6" fontId="6" numFmtId="170" xfId="0" applyAlignment="1" applyBorder="1" applyFont="1" applyNumberFormat="1">
      <alignment horizontal="center" shrinkToFit="0" vertical="center" wrapText="0"/>
    </xf>
    <xf borderId="17" fillId="6" fontId="6" numFmtId="170" xfId="0" applyAlignment="1" applyBorder="1" applyFont="1" applyNumberFormat="1">
      <alignment horizontal="center" shrinkToFit="0" vertical="center" wrapText="0"/>
    </xf>
    <xf borderId="34" fillId="6" fontId="6" numFmtId="170" xfId="0" applyAlignment="1" applyBorder="1" applyFont="1" applyNumberFormat="1">
      <alignment horizontal="center" shrinkToFit="0" vertical="center" wrapText="0"/>
    </xf>
    <xf borderId="17" fillId="6" fontId="6" numFmtId="0" xfId="0" applyAlignment="1" applyBorder="1" applyFont="1">
      <alignment horizontal="center" shrinkToFit="0" vertical="center" wrapText="1"/>
    </xf>
    <xf borderId="48" fillId="6" fontId="6" numFmtId="0" xfId="0" applyAlignment="1" applyBorder="1" applyFont="1">
      <alignment horizontal="center" shrinkToFit="0" vertical="center" wrapText="1"/>
    </xf>
    <xf borderId="39" fillId="6" fontId="6" numFmtId="170" xfId="0" applyAlignment="1" applyBorder="1" applyFont="1" applyNumberFormat="1">
      <alignment horizontal="center" shrinkToFit="0" vertical="center" wrapText="0"/>
    </xf>
    <xf borderId="8" fillId="0" fontId="6" numFmtId="170" xfId="0" applyAlignment="1" applyBorder="1" applyFont="1" applyNumberFormat="1">
      <alignment horizontal="center" shrinkToFit="0" vertical="center" wrapText="0"/>
    </xf>
    <xf borderId="102" fillId="0" fontId="6" numFmtId="170" xfId="0" applyAlignment="1" applyBorder="1" applyFont="1" applyNumberFormat="1">
      <alignment horizontal="center" shrinkToFit="0" vertical="center" wrapText="0"/>
    </xf>
    <xf borderId="13" fillId="0" fontId="6" numFmtId="170" xfId="0" applyAlignment="1" applyBorder="1" applyFont="1" applyNumberFormat="1">
      <alignment horizontal="center" shrinkToFit="0" vertical="center" wrapText="0"/>
    </xf>
    <xf borderId="41" fillId="0" fontId="6" numFmtId="170" xfId="0" applyAlignment="1" applyBorder="1" applyFont="1" applyNumberFormat="1">
      <alignment horizontal="center" shrinkToFit="0" vertical="center" wrapText="0"/>
    </xf>
    <xf borderId="41" fillId="0" fontId="6" numFmtId="164" xfId="0" applyAlignment="1" applyBorder="1" applyFont="1" applyNumberFormat="1">
      <alignment horizontal="center" shrinkToFit="0" vertical="center" wrapText="0"/>
    </xf>
    <xf borderId="26" fillId="0" fontId="6" numFmtId="164" xfId="0" applyAlignment="1" applyBorder="1" applyFont="1" applyNumberFormat="1">
      <alignment horizontal="center" shrinkToFit="0" vertical="center" wrapText="1"/>
    </xf>
    <xf borderId="103" fillId="0" fontId="6" numFmtId="164" xfId="0" applyAlignment="1" applyBorder="1" applyFont="1" applyNumberFormat="1">
      <alignment horizontal="center" shrinkToFit="0" vertical="center" wrapText="0"/>
    </xf>
    <xf borderId="21" fillId="4" fontId="5" numFmtId="2" xfId="0" applyAlignment="1" applyBorder="1" applyFont="1" applyNumberFormat="1">
      <alignment horizontal="center" shrinkToFit="0" vertical="center" wrapText="0"/>
    </xf>
    <xf borderId="18" fillId="0" fontId="63" numFmtId="164" xfId="0" applyAlignment="1" applyBorder="1" applyFont="1" applyNumberFormat="1">
      <alignment horizontal="center" shrinkToFit="0" vertical="center" wrapText="1"/>
    </xf>
    <xf borderId="62" fillId="0" fontId="5" numFmtId="0" xfId="0" applyAlignment="1" applyBorder="1" applyFont="1">
      <alignment shrinkToFit="0" vertical="center" wrapText="1"/>
    </xf>
    <xf borderId="104" fillId="7" fontId="4" numFmtId="0" xfId="0" applyAlignment="1" applyBorder="1" applyFont="1">
      <alignment horizontal="center" shrinkToFit="0" vertical="center" wrapText="0"/>
    </xf>
    <xf borderId="99" fillId="7" fontId="4" numFmtId="0" xfId="0" applyAlignment="1" applyBorder="1" applyFont="1">
      <alignment horizontal="center" shrinkToFit="0" vertical="center" wrapText="0"/>
    </xf>
    <xf borderId="65" fillId="5" fontId="6" numFmtId="3" xfId="0" applyAlignment="1" applyBorder="1" applyFont="1" applyNumberFormat="1">
      <alignment horizontal="left" shrinkToFit="0" vertical="center" wrapText="0"/>
    </xf>
    <xf borderId="24" fillId="0" fontId="5" numFmtId="0" xfId="0" applyAlignment="1" applyBorder="1" applyFont="1">
      <alignment shrinkToFit="0" vertical="center" wrapText="1"/>
    </xf>
    <xf borderId="96" fillId="0" fontId="6" numFmtId="4" xfId="0" applyAlignment="1" applyBorder="1" applyFont="1" applyNumberFormat="1">
      <alignment horizontal="center" shrinkToFit="0" vertical="center" wrapText="0"/>
    </xf>
    <xf borderId="52" fillId="0" fontId="5" numFmtId="166" xfId="0" applyAlignment="1" applyBorder="1" applyFont="1" applyNumberFormat="1">
      <alignment horizontal="center" shrinkToFit="0" vertical="center" wrapText="0"/>
    </xf>
    <xf borderId="105" fillId="0" fontId="5" numFmtId="0" xfId="0" applyAlignment="1" applyBorder="1" applyFont="1">
      <alignment shrinkToFit="0" vertical="center" wrapText="1"/>
    </xf>
    <xf borderId="43" fillId="0" fontId="6" numFmtId="4" xfId="0" applyAlignment="1" applyBorder="1" applyFont="1" applyNumberFormat="1">
      <alignment horizontal="center" shrinkToFit="0" vertical="center" wrapText="0"/>
    </xf>
    <xf borderId="51" fillId="4" fontId="54" numFmtId="2" xfId="0" applyAlignment="1" applyBorder="1" applyFont="1" applyNumberFormat="1">
      <alignment horizontal="center" shrinkToFit="0" vertical="center" wrapText="0"/>
    </xf>
    <xf borderId="14" fillId="7" fontId="54" numFmtId="3" xfId="0" applyAlignment="1" applyBorder="1" applyFont="1" applyNumberFormat="1">
      <alignment horizontal="center" shrinkToFit="0" vertical="center" wrapText="0"/>
    </xf>
    <xf borderId="14" fillId="7" fontId="66" numFmtId="3" xfId="0" applyAlignment="1" applyBorder="1" applyFont="1" applyNumberFormat="1">
      <alignment horizontal="center" shrinkToFit="0" vertical="center" wrapText="0"/>
    </xf>
    <xf borderId="14" fillId="4" fontId="5" numFmtId="167" xfId="0" applyAlignment="1" applyBorder="1" applyFont="1" applyNumberFormat="1">
      <alignment horizontal="center" shrinkToFit="0" vertical="center" wrapText="0"/>
    </xf>
    <xf borderId="14" fillId="0" fontId="5" numFmtId="167" xfId="0" applyAlignment="1" applyBorder="1" applyFont="1" applyNumberFormat="1">
      <alignment horizontal="center" shrinkToFit="0" vertical="center" wrapText="0"/>
    </xf>
    <xf borderId="14" fillId="5" fontId="6" numFmtId="167" xfId="0" applyAlignment="1" applyBorder="1" applyFont="1" applyNumberFormat="1">
      <alignment horizontal="center" shrinkToFit="0" vertical="center" wrapText="0"/>
    </xf>
    <xf borderId="43" fillId="5" fontId="6" numFmtId="167" xfId="0" applyAlignment="1" applyBorder="1" applyFont="1" applyNumberFormat="1">
      <alignment horizontal="center" shrinkToFit="0" vertical="center" wrapText="0"/>
    </xf>
    <xf borderId="13" fillId="0" fontId="6" numFmtId="4" xfId="0" applyAlignment="1" applyBorder="1" applyFont="1" applyNumberFormat="1">
      <alignment horizontal="center" shrinkToFit="0" vertical="center" wrapText="0"/>
    </xf>
    <xf borderId="18" fillId="4" fontId="6" numFmtId="166" xfId="0" applyAlignment="1" applyBorder="1" applyFont="1" applyNumberFormat="1">
      <alignment horizontal="center" shrinkToFit="0" vertical="center" wrapText="0"/>
    </xf>
    <xf borderId="23" fillId="7" fontId="6" numFmtId="166" xfId="0" applyAlignment="1" applyBorder="1" applyFont="1" applyNumberFormat="1">
      <alignment horizontal="center" shrinkToFit="0" vertical="center" wrapText="0"/>
    </xf>
    <xf borderId="31" fillId="7" fontId="6" numFmtId="166" xfId="0" applyAlignment="1" applyBorder="1" applyFont="1" applyNumberFormat="1">
      <alignment horizontal="center" shrinkToFit="0" vertical="center" wrapText="0"/>
    </xf>
    <xf borderId="29" fillId="4" fontId="6" numFmtId="166" xfId="0" applyAlignment="1" applyBorder="1" applyFont="1" applyNumberFormat="1">
      <alignment horizontal="center" shrinkToFit="0" vertical="center" wrapText="0"/>
    </xf>
    <xf borderId="12" fillId="0" fontId="6" numFmtId="167" xfId="0" applyAlignment="1" applyBorder="1" applyFont="1" applyNumberFormat="1">
      <alignment horizontal="center" shrinkToFit="0" vertical="center" wrapText="0"/>
    </xf>
    <xf borderId="16" fillId="0" fontId="6" numFmtId="167" xfId="0" applyAlignment="1" applyBorder="1" applyFont="1" applyNumberFormat="1">
      <alignment horizontal="center" shrinkToFit="0" vertical="center" wrapText="0"/>
    </xf>
    <xf borderId="12" fillId="0" fontId="6" numFmtId="4" xfId="0" applyAlignment="1" applyBorder="1" applyFont="1" applyNumberFormat="1">
      <alignment horizontal="center" shrinkToFit="0" vertical="center" wrapText="0"/>
    </xf>
    <xf borderId="28" fillId="0" fontId="6" numFmtId="4" xfId="0" applyAlignment="1" applyBorder="1" applyFont="1" applyNumberFormat="1">
      <alignment horizontal="center" shrinkToFit="0" vertical="center" wrapText="0"/>
    </xf>
    <xf borderId="17" fillId="5" fontId="67" numFmtId="16" xfId="0" applyAlignment="1" applyBorder="1" applyFont="1" applyNumberFormat="1">
      <alignment horizontal="left" shrinkToFit="0" vertical="center" wrapText="1"/>
    </xf>
    <xf borderId="18" fillId="7" fontId="27" numFmtId="0" xfId="0" applyAlignment="1" applyBorder="1" applyFont="1">
      <alignment horizontal="center" shrinkToFit="0" vertical="center" wrapText="0"/>
    </xf>
    <xf borderId="14" fillId="7" fontId="27" numFmtId="0" xfId="0" applyAlignment="1" applyBorder="1" applyFont="1">
      <alignment horizontal="center" shrinkToFit="0" vertical="center" wrapText="0"/>
    </xf>
    <xf borderId="62" fillId="0" fontId="6" numFmtId="170" xfId="0" applyAlignment="1" applyBorder="1" applyFont="1" applyNumberFormat="1">
      <alignment horizontal="center" shrinkToFit="0" vertical="center" wrapText="0"/>
    </xf>
    <xf borderId="74" fillId="0" fontId="6" numFmtId="0" xfId="0" applyAlignment="1" applyBorder="1" applyFont="1">
      <alignment horizontal="center" shrinkToFit="0" vertical="center" wrapText="0"/>
    </xf>
    <xf borderId="64" fillId="0" fontId="6" numFmtId="164" xfId="0" applyAlignment="1" applyBorder="1" applyFont="1" applyNumberFormat="1">
      <alignment horizontal="center" shrinkToFit="0" vertical="center" wrapText="1"/>
    </xf>
    <xf borderId="10" fillId="0" fontId="5" numFmtId="3" xfId="0" applyAlignment="1" applyBorder="1" applyFont="1" applyNumberFormat="1">
      <alignment horizontal="center" shrinkToFit="0" vertical="center" wrapText="1"/>
    </xf>
    <xf borderId="17" fillId="5" fontId="6" numFmtId="164" xfId="0" applyAlignment="1" applyBorder="1" applyFont="1" applyNumberFormat="1">
      <alignment horizontal="center" shrinkToFit="0" vertical="center" wrapText="1"/>
    </xf>
    <xf borderId="62" fillId="0" fontId="6" numFmtId="164" xfId="0" applyAlignment="1" applyBorder="1" applyFont="1" applyNumberFormat="1">
      <alignment horizontal="center" shrinkToFit="0" vertical="center" wrapText="1"/>
    </xf>
    <xf borderId="43" fillId="0" fontId="5" numFmtId="0" xfId="0" applyAlignment="1" applyBorder="1" applyFont="1">
      <alignment horizontal="center" shrinkToFit="0" vertical="center" wrapText="1"/>
    </xf>
    <xf borderId="10" fillId="0" fontId="5" numFmtId="4" xfId="0" applyAlignment="1" applyBorder="1" applyFont="1" applyNumberFormat="1">
      <alignment horizontal="center" shrinkToFit="0" vertical="center" wrapText="0"/>
    </xf>
    <xf borderId="106" fillId="0" fontId="68" numFmtId="0" xfId="0" applyAlignment="1" applyBorder="1" applyFont="1">
      <alignment shrinkToFit="0" vertical="center" wrapText="0"/>
    </xf>
    <xf borderId="10" fillId="0" fontId="5" numFmtId="0" xfId="0" applyAlignment="1" applyBorder="1" applyFont="1">
      <alignment horizontal="center" shrinkToFit="0" vertical="center" wrapText="0"/>
    </xf>
    <xf borderId="8" fillId="0" fontId="6" numFmtId="164" xfId="0" applyAlignment="1" applyBorder="1" applyFont="1" applyNumberFormat="1">
      <alignment horizontal="center" shrinkToFit="0" vertical="center" wrapText="1"/>
    </xf>
    <xf borderId="107" fillId="0" fontId="6" numFmtId="164" xfId="0" applyAlignment="1" applyBorder="1" applyFont="1" applyNumberFormat="1">
      <alignment horizontal="center" shrinkToFit="0" vertical="center" wrapText="1"/>
    </xf>
    <xf borderId="14" fillId="5" fontId="63" numFmtId="167" xfId="0" applyAlignment="1" applyBorder="1" applyFont="1" applyNumberFormat="1">
      <alignment horizontal="center" shrinkToFit="0" vertical="center" wrapText="0"/>
    </xf>
    <xf borderId="43" fillId="5" fontId="63" numFmtId="167" xfId="0" applyAlignment="1" applyBorder="1" applyFont="1" applyNumberFormat="1">
      <alignment horizontal="center" shrinkToFit="0" vertical="center" wrapText="0"/>
    </xf>
    <xf borderId="34" fillId="4" fontId="5" numFmtId="168" xfId="0" applyAlignment="1" applyBorder="1" applyFont="1" applyNumberFormat="1">
      <alignment horizontal="center" shrinkToFit="0" vertical="center" wrapText="0"/>
    </xf>
    <xf borderId="35" fillId="7" fontId="69" numFmtId="9" xfId="0" applyAlignment="1" applyBorder="1" applyFont="1" applyNumberFormat="1">
      <alignment horizontal="center" shrinkToFit="0" vertical="center" wrapText="0"/>
    </xf>
    <xf borderId="16" fillId="0" fontId="63" numFmtId="168" xfId="0" applyAlignment="1" applyBorder="1" applyFont="1" applyNumberFormat="1">
      <alignment horizontal="center" shrinkToFit="0" vertical="center" wrapText="0"/>
    </xf>
    <xf borderId="28" fillId="0" fontId="6" numFmtId="0" xfId="0" applyAlignment="1" applyBorder="1" applyFont="1">
      <alignment horizontal="center" shrinkToFit="0" vertical="center" wrapText="0"/>
    </xf>
    <xf borderId="18" fillId="5" fontId="6" numFmtId="170" xfId="0" applyAlignment="1" applyBorder="1" applyFont="1" applyNumberFormat="1">
      <alignment horizontal="center" shrinkToFit="0" vertical="center" wrapText="1"/>
    </xf>
    <xf borderId="33" fillId="0" fontId="6" numFmtId="168" xfId="0" applyAlignment="1" applyBorder="1" applyFont="1" applyNumberFormat="1">
      <alignment horizontal="center" shrinkToFit="0" vertical="center" wrapText="0"/>
    </xf>
    <xf borderId="14" fillId="0" fontId="5" numFmtId="171" xfId="0" applyAlignment="1" applyBorder="1" applyFont="1" applyNumberFormat="1">
      <alignment horizontal="center" shrinkToFit="0" vertical="center" wrapText="1"/>
    </xf>
    <xf borderId="108" fillId="5" fontId="5" numFmtId="3" xfId="0" applyAlignment="1" applyBorder="1" applyFont="1" applyNumberFormat="1">
      <alignment horizontal="left" shrinkToFit="0" vertical="center" wrapText="0"/>
    </xf>
    <xf borderId="109" fillId="0" fontId="2" numFmtId="0" xfId="0" applyBorder="1" applyFont="1"/>
    <xf borderId="110" fillId="0" fontId="2" numFmtId="0" xfId="0" applyBorder="1" applyFont="1"/>
    <xf borderId="69" fillId="0" fontId="6" numFmtId="0" xfId="0" applyAlignment="1" applyBorder="1" applyFont="1">
      <alignment horizontal="center" shrinkToFit="0" vertical="center" wrapText="0"/>
    </xf>
    <xf borderId="69" fillId="0" fontId="6" numFmtId="2" xfId="0" applyAlignment="1" applyBorder="1" applyFont="1" applyNumberFormat="1">
      <alignment horizontal="center" shrinkToFit="0" vertical="center" wrapText="0"/>
    </xf>
    <xf borderId="71" fillId="0" fontId="6" numFmtId="2" xfId="0" applyAlignment="1" applyBorder="1" applyFont="1" applyNumberFormat="1">
      <alignment horizontal="center" shrinkToFit="0" vertical="center" wrapText="0"/>
    </xf>
    <xf borderId="25" fillId="0" fontId="6" numFmtId="0" xfId="0" applyAlignment="1" applyBorder="1" applyFont="1">
      <alignment horizontal="center" shrinkToFit="0" vertical="center" wrapText="1"/>
    </xf>
    <xf borderId="14" fillId="5" fontId="5" numFmtId="0" xfId="0" applyAlignment="1" applyBorder="1" applyFont="1">
      <alignment horizontal="center" shrinkToFit="0" vertical="center" wrapText="1"/>
    </xf>
    <xf borderId="43" fillId="7" fontId="54" numFmtId="3" xfId="0" applyAlignment="1" applyBorder="1" applyFont="1" applyNumberFormat="1">
      <alignment horizontal="center" shrinkToFit="0" vertical="center" wrapText="0"/>
    </xf>
    <xf borderId="10" fillId="0" fontId="6" numFmtId="0" xfId="0" applyAlignment="1" applyBorder="1" applyFont="1">
      <alignment horizontal="center" shrinkToFit="0" vertical="center" wrapText="0"/>
    </xf>
    <xf borderId="14" fillId="0" fontId="6" numFmtId="0" xfId="0" applyAlignment="1" applyBorder="1" applyFont="1">
      <alignment horizontal="center" shrinkToFit="0" vertical="center" wrapText="0"/>
    </xf>
    <xf borderId="43" fillId="0" fontId="6" numFmtId="0" xfId="0" applyAlignment="1" applyBorder="1" applyFont="1">
      <alignment horizontal="center" shrinkToFit="0" vertical="center" wrapText="0"/>
    </xf>
    <xf borderId="31" fillId="7" fontId="5" numFmtId="0" xfId="0" applyAlignment="1" applyBorder="1" applyFont="1">
      <alignment horizontal="center" shrinkToFit="0" vertical="center" wrapText="0"/>
    </xf>
    <xf borderId="9" fillId="6" fontId="70" numFmtId="0" xfId="0" applyAlignment="1" applyBorder="1" applyFont="1">
      <alignment horizontal="left" shrinkToFit="0" vertical="center" wrapText="1"/>
    </xf>
    <xf borderId="14" fillId="0" fontId="6" numFmtId="172" xfId="0" applyAlignment="1" applyBorder="1" applyFont="1" applyNumberFormat="1">
      <alignment horizontal="center" shrinkToFit="0" vertical="center" wrapText="1"/>
    </xf>
    <xf borderId="25" fillId="0" fontId="6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1"/>
    </xf>
    <xf borderId="8" fillId="0" fontId="6" numFmtId="4" xfId="0" applyAlignment="1" applyBorder="1" applyFont="1" applyNumberFormat="1">
      <alignment horizontal="center" shrinkToFit="0" vertical="center" wrapText="0"/>
    </xf>
    <xf borderId="8" fillId="0" fontId="5" numFmtId="166" xfId="0" applyAlignment="1" applyBorder="1" applyFont="1" applyNumberFormat="1">
      <alignment horizontal="center" shrinkToFit="0" vertical="center" wrapText="0"/>
    </xf>
    <xf borderId="9" fillId="5" fontId="71" numFmtId="3" xfId="0" applyAlignment="1" applyBorder="1" applyFont="1" applyNumberFormat="1">
      <alignment horizontal="left" shrinkToFit="0" vertical="center" wrapText="0"/>
    </xf>
    <xf borderId="37" fillId="5" fontId="6" numFmtId="3" xfId="0" applyAlignment="1" applyBorder="1" applyFont="1" applyNumberFormat="1">
      <alignment horizontal="center" shrinkToFit="0" vertical="center" wrapText="0"/>
    </xf>
    <xf borderId="35" fillId="5" fontId="6" numFmtId="3" xfId="0" applyAlignment="1" applyBorder="1" applyFont="1" applyNumberFormat="1">
      <alignment horizontal="center" shrinkToFit="0" vertical="center" wrapText="0"/>
    </xf>
    <xf borderId="13" fillId="0" fontId="72" numFmtId="0" xfId="0" applyAlignment="1" applyBorder="1" applyFont="1">
      <alignment shrinkToFit="0" vertical="center" wrapText="0"/>
    </xf>
    <xf borderId="13" fillId="0" fontId="19" numFmtId="0" xfId="0" applyAlignment="1" applyBorder="1" applyFont="1">
      <alignment shrinkToFit="0" vertical="center" wrapText="0"/>
    </xf>
    <xf borderId="21" fillId="6" fontId="6" numFmtId="0" xfId="0" applyAlignment="1" applyBorder="1" applyFont="1">
      <alignment horizontal="center" shrinkToFit="0" vertical="center" wrapText="0"/>
    </xf>
    <xf borderId="21" fillId="6" fontId="5" numFmtId="0" xfId="0" applyAlignment="1" applyBorder="1" applyFont="1">
      <alignment horizontal="center" shrinkToFit="0" vertical="center" wrapText="0"/>
    </xf>
    <xf borderId="13" fillId="0" fontId="73" numFmtId="0" xfId="0" applyAlignment="1" applyBorder="1" applyFont="1">
      <alignment horizontal="left" shrinkToFit="0" vertical="center" wrapText="0"/>
    </xf>
    <xf borderId="8" fillId="0" fontId="74" numFmtId="0" xfId="0" applyAlignment="1" applyBorder="1" applyFont="1">
      <alignment shrinkToFit="0" vertical="center" wrapText="0"/>
    </xf>
    <xf borderId="22" fillId="5" fontId="6" numFmtId="164" xfId="0" applyAlignment="1" applyBorder="1" applyFont="1" applyNumberFormat="1">
      <alignment horizontal="center" shrinkToFit="0" vertical="center" wrapText="0"/>
    </xf>
    <xf borderId="104" fillId="5" fontId="6" numFmtId="3" xfId="0" applyAlignment="1" applyBorder="1" applyFont="1" applyNumberFormat="1">
      <alignment horizontal="center" shrinkToFit="0" vertical="center" wrapText="0"/>
    </xf>
    <xf borderId="22" fillId="6" fontId="6" numFmtId="0" xfId="0" applyAlignment="1" applyBorder="1" applyFont="1">
      <alignment horizontal="center" shrinkToFit="0" vertical="center" wrapText="1"/>
    </xf>
    <xf borderId="22" fillId="6" fontId="6" numFmtId="170" xfId="0" applyAlignment="1" applyBorder="1" applyFont="1" applyNumberFormat="1">
      <alignment horizontal="center" shrinkToFit="0" vertical="center" wrapText="0"/>
    </xf>
    <xf borderId="84" fillId="0" fontId="6" numFmtId="170" xfId="0" applyAlignment="1" applyBorder="1" applyFont="1" applyNumberFormat="1">
      <alignment horizontal="center" shrinkToFit="0" vertical="center" wrapText="0"/>
    </xf>
    <xf borderId="111" fillId="4" fontId="5" numFmtId="2" xfId="0" applyAlignment="1" applyBorder="1" applyFont="1" applyNumberFormat="1">
      <alignment horizontal="center" shrinkToFit="0" vertical="center" wrapText="0"/>
    </xf>
    <xf borderId="85" fillId="0" fontId="6" numFmtId="170" xfId="0" applyAlignment="1" applyBorder="1" applyFont="1" applyNumberFormat="1">
      <alignment horizontal="center" shrinkToFit="0" vertical="center" wrapText="0"/>
    </xf>
    <xf borderId="85" fillId="4" fontId="5" numFmtId="2" xfId="0" applyAlignment="1" applyBorder="1" applyFont="1" applyNumberFormat="1">
      <alignment horizontal="center" shrinkToFit="0" vertical="center" wrapText="0"/>
    </xf>
    <xf borderId="93" fillId="0" fontId="6" numFmtId="170" xfId="0" applyAlignment="1" applyBorder="1" applyFont="1" applyNumberFormat="1">
      <alignment horizontal="center" shrinkToFit="0" vertical="center" wrapText="0"/>
    </xf>
    <xf borderId="112" fillId="4" fontId="5" numFmtId="2" xfId="0" applyAlignment="1" applyBorder="1" applyFont="1" applyNumberFormat="1">
      <alignment horizontal="center" shrinkToFit="0" vertical="center" wrapText="0"/>
    </xf>
    <xf borderId="42" fillId="0" fontId="6" numFmtId="170" xfId="0" applyAlignment="1" applyBorder="1" applyFont="1" applyNumberFormat="1">
      <alignment horizontal="center" shrinkToFit="0" vertical="center" wrapText="0"/>
    </xf>
    <xf borderId="31" fillId="4" fontId="5" numFmtId="2" xfId="0" applyAlignment="1" applyBorder="1" applyFont="1" applyNumberFormat="1">
      <alignment horizontal="center" shrinkToFit="0" vertical="center" wrapText="0"/>
    </xf>
    <xf borderId="33" fillId="0" fontId="19" numFmtId="167" xfId="0" applyAlignment="1" applyBorder="1" applyFont="1" applyNumberFormat="1">
      <alignment horizontal="center" shrinkToFit="0" vertical="center" wrapText="0"/>
    </xf>
    <xf borderId="18" fillId="4" fontId="5" numFmtId="167" xfId="0" applyAlignment="1" applyBorder="1" applyFont="1" applyNumberFormat="1">
      <alignment horizontal="center" shrinkToFit="0" vertical="center" wrapText="0"/>
    </xf>
    <xf borderId="14" fillId="0" fontId="63" numFmtId="171" xfId="0" applyAlignment="1" applyBorder="1" applyFont="1" applyNumberFormat="1">
      <alignment horizontal="center" shrinkToFit="0" vertical="center" wrapText="1"/>
    </xf>
    <xf borderId="18" fillId="0" fontId="63" numFmtId="9" xfId="0" applyAlignment="1" applyBorder="1" applyFont="1" applyNumberFormat="1">
      <alignment horizontal="center" shrinkToFit="0" vertical="center" wrapText="0"/>
    </xf>
    <xf borderId="14" fillId="0" fontId="19" numFmtId="171" xfId="0" applyAlignment="1" applyBorder="1" applyFont="1" applyNumberFormat="1">
      <alignment horizontal="center" shrinkToFit="0" vertical="center" wrapText="1"/>
    </xf>
    <xf borderId="48" fillId="4" fontId="5" numFmtId="2" xfId="0" applyAlignment="1" applyBorder="1" applyFont="1" applyNumberFormat="1">
      <alignment horizontal="center" shrinkToFit="0" vertical="center" wrapText="0"/>
    </xf>
    <xf borderId="22" fillId="5" fontId="6" numFmtId="164" xfId="0" applyAlignment="1" applyBorder="1" applyFont="1" applyNumberFormat="1">
      <alignment horizontal="center" shrinkToFit="0" vertical="center" wrapText="1"/>
    </xf>
    <xf borderId="27" fillId="5" fontId="6" numFmtId="10" xfId="0" applyAlignment="1" applyBorder="1" applyFont="1" applyNumberFormat="1">
      <alignment horizontal="center" shrinkToFit="0" vertical="center" wrapText="1"/>
    </xf>
    <xf borderId="30" fillId="0" fontId="6" numFmtId="0" xfId="0" applyAlignment="1" applyBorder="1" applyFont="1">
      <alignment horizontal="center" shrinkToFit="0" vertical="center" wrapText="1"/>
    </xf>
    <xf borderId="10" fillId="0" fontId="6" numFmtId="3" xfId="0" applyAlignment="1" applyBorder="1" applyFont="1" applyNumberFormat="1">
      <alignment horizontal="center" shrinkToFit="0" vertical="center" wrapText="1"/>
    </xf>
    <xf borderId="14" fillId="0" fontId="6" numFmtId="3" xfId="0" applyAlignment="1" applyBorder="1" applyFont="1" applyNumberFormat="1">
      <alignment horizontal="center" shrinkToFit="0" vertical="center" wrapText="1"/>
    </xf>
    <xf borderId="30" fillId="0" fontId="5" numFmtId="0" xfId="0" applyAlignment="1" applyBorder="1" applyFont="1">
      <alignment horizontal="center" shrinkToFit="0" vertical="center" wrapText="1"/>
    </xf>
    <xf borderId="18" fillId="0" fontId="5" numFmtId="0" xfId="0" applyAlignment="1" applyBorder="1" applyFont="1">
      <alignment shrinkToFit="0" vertical="center" wrapText="1"/>
    </xf>
    <xf borderId="14" fillId="0" fontId="6" numFmtId="2" xfId="0" applyAlignment="1" applyBorder="1" applyFont="1" applyNumberFormat="1">
      <alignment horizontal="center" shrinkToFit="0" vertical="center" wrapText="1"/>
    </xf>
    <xf borderId="34" fillId="4" fontId="54" numFmtId="2" xfId="0" applyAlignment="1" applyBorder="1" applyFont="1" applyNumberFormat="1">
      <alignment horizontal="center" shrinkToFit="0" vertical="center" wrapText="0"/>
    </xf>
    <xf borderId="35" fillId="6" fontId="5" numFmtId="0" xfId="0" applyAlignment="1" applyBorder="1" applyFont="1">
      <alignment horizontal="center" shrinkToFit="0" vertical="center" wrapText="0"/>
    </xf>
    <xf borderId="64" fillId="3" fontId="6" numFmtId="3" xfId="0" applyAlignment="1" applyBorder="1" applyFont="1" applyNumberFormat="1">
      <alignment horizontal="left" shrinkToFit="0" vertical="center" wrapText="0"/>
    </xf>
    <xf borderId="64" fillId="0" fontId="5" numFmtId="4" xfId="0" applyAlignment="1" applyBorder="1" applyFont="1" applyNumberFormat="1">
      <alignment horizontal="center" shrinkToFit="0" vertical="center" wrapText="0"/>
    </xf>
    <xf borderId="11" fillId="0" fontId="2" numFmtId="0" xfId="0" applyBorder="1" applyFont="1"/>
    <xf borderId="101" fillId="0" fontId="6" numFmtId="4" xfId="0" applyAlignment="1" applyBorder="1" applyFont="1" applyNumberFormat="1">
      <alignment horizontal="center" shrinkToFit="0" vertical="center" wrapText="0"/>
    </xf>
    <xf borderId="98" fillId="0" fontId="2" numFmtId="0" xfId="0" applyBorder="1" applyFont="1"/>
    <xf borderId="26" fillId="0" fontId="5" numFmtId="4" xfId="0" applyAlignment="1" applyBorder="1" applyFont="1" applyNumberFormat="1">
      <alignment horizontal="center" shrinkToFit="0" vertical="center" wrapText="0"/>
    </xf>
    <xf borderId="101" fillId="0" fontId="2" numFmtId="0" xfId="0" applyBorder="1" applyFont="1"/>
    <xf borderId="17" fillId="5" fontId="75" numFmtId="0" xfId="0" applyAlignment="1" applyBorder="1" applyFont="1">
      <alignment horizontal="left" shrinkToFit="0" vertical="center" wrapText="0"/>
    </xf>
    <xf borderId="23" fillId="7" fontId="5" numFmtId="0" xfId="0" applyAlignment="1" applyBorder="1" applyFont="1">
      <alignment horizontal="center" shrinkToFit="0" vertical="center" wrapText="0"/>
    </xf>
    <xf borderId="34" fillId="7" fontId="27" numFmtId="0" xfId="0" applyAlignment="1" applyBorder="1" applyFont="1">
      <alignment horizontal="center" shrinkToFit="0" vertical="center" wrapText="0"/>
    </xf>
    <xf borderId="19" fillId="7" fontId="27" numFmtId="0" xfId="0" applyAlignment="1" applyBorder="1" applyFont="1">
      <alignment horizontal="center" shrinkToFit="0" vertical="center" wrapText="0"/>
    </xf>
    <xf borderId="93" fillId="4" fontId="5" numFmtId="2" xfId="0" applyAlignment="1" applyBorder="1" applyFont="1" applyNumberFormat="1">
      <alignment horizontal="center" shrinkToFit="0" vertical="center" wrapText="0"/>
    </xf>
    <xf borderId="50" fillId="0" fontId="6" numFmtId="170" xfId="0" applyAlignment="1" applyBorder="1" applyFont="1" applyNumberFormat="1">
      <alignment horizontal="center" shrinkToFit="0" vertical="center" wrapText="0"/>
    </xf>
    <xf borderId="104" fillId="4" fontId="5" numFmtId="2" xfId="0" applyAlignment="1" applyBorder="1" applyFont="1" applyNumberFormat="1">
      <alignment horizontal="center" shrinkToFit="0" vertical="center" wrapText="0"/>
    </xf>
    <xf borderId="74" fillId="0" fontId="6" numFmtId="170" xfId="0" applyAlignment="1" applyBorder="1" applyFont="1" applyNumberFormat="1">
      <alignment horizontal="center" shrinkToFit="0" vertical="center" wrapText="0"/>
    </xf>
    <xf borderId="87" fillId="4" fontId="5" numFmtId="2" xfId="0" applyAlignment="1" applyBorder="1" applyFont="1" applyNumberFormat="1">
      <alignment horizontal="center" shrinkToFit="0" vertical="center" wrapText="0"/>
    </xf>
    <xf borderId="25" fillId="0" fontId="5" numFmtId="0" xfId="0" applyAlignment="1" applyBorder="1" applyFont="1">
      <alignment horizontal="center" shrinkToFit="0" vertical="center" wrapText="1"/>
    </xf>
    <xf borderId="10" fillId="0" fontId="5" numFmtId="0" xfId="0" applyAlignment="1" applyBorder="1" applyFont="1">
      <alignment horizontal="center" shrinkToFit="0" vertical="center" wrapText="1"/>
    </xf>
    <xf borderId="37" fillId="4" fontId="54" numFmtId="2" xfId="0" applyAlignment="1" applyBorder="1" applyFont="1" applyNumberFormat="1">
      <alignment horizontal="center" shrinkToFit="0" vertical="center" wrapText="0"/>
    </xf>
    <xf borderId="19" fillId="7" fontId="54" numFmtId="3" xfId="0" applyAlignment="1" applyBorder="1" applyFont="1" applyNumberFormat="1">
      <alignment horizontal="center" shrinkToFit="0" vertical="center" wrapText="0"/>
    </xf>
    <xf borderId="70" fillId="4" fontId="5" numFmtId="2" xfId="0" applyAlignment="1" applyBorder="1" applyFont="1" applyNumberFormat="1">
      <alignment horizontal="center" shrinkToFit="0" vertical="center" wrapText="0"/>
    </xf>
    <xf borderId="0" fillId="0" fontId="5" numFmtId="0" xfId="0" applyAlignment="1" applyFont="1">
      <alignment shrinkToFit="0" vertical="center" wrapText="1"/>
    </xf>
    <xf borderId="29" fillId="4" fontId="6" numFmtId="9" xfId="0" applyAlignment="1" applyBorder="1" applyFont="1" applyNumberFormat="1">
      <alignment horizontal="center" shrinkToFit="0" vertical="center" wrapText="0"/>
    </xf>
    <xf borderId="35" fillId="4" fontId="54" numFmtId="2" xfId="0" applyAlignment="1" applyBorder="1" applyFont="1" applyNumberFormat="1">
      <alignment horizontal="center" shrinkToFit="0" vertical="center" wrapText="0"/>
    </xf>
    <xf borderId="47" fillId="0" fontId="76" numFmtId="0" xfId="0" applyAlignment="1" applyBorder="1" applyFont="1">
      <alignment shrinkToFit="0" vertical="center" wrapText="0"/>
    </xf>
    <xf borderId="31" fillId="8" fontId="6" numFmtId="3" xfId="0" applyAlignment="1" applyBorder="1" applyFont="1" applyNumberFormat="1">
      <alignment horizontal="center" shrinkToFit="0" vertical="center" wrapText="1"/>
    </xf>
    <xf borderId="38" fillId="7" fontId="54" numFmtId="3" xfId="0" applyAlignment="1" applyBorder="1" applyFont="1" applyNumberFormat="1">
      <alignment horizontal="center" shrinkToFit="0" vertical="center" wrapText="0"/>
    </xf>
    <xf borderId="40" fillId="7" fontId="54" numFmtId="3" xfId="0" applyAlignment="1" applyBorder="1" applyFont="1" applyNumberFormat="1">
      <alignment horizontal="center" shrinkToFit="0" vertical="center" wrapText="0"/>
    </xf>
    <xf borderId="78" fillId="4" fontId="54" numFmtId="2" xfId="0" applyAlignment="1" applyBorder="1" applyFont="1" applyNumberFormat="1">
      <alignment horizontal="center" shrinkToFit="0" vertical="center" wrapText="0"/>
    </xf>
    <xf borderId="113" fillId="0" fontId="2" numFmtId="0" xfId="0" applyBorder="1" applyFont="1"/>
    <xf borderId="46" fillId="0" fontId="77" numFmtId="3" xfId="0" applyAlignment="1" applyBorder="1" applyFont="1" applyNumberFormat="1">
      <alignment horizontal="left" shrinkToFit="0" vertical="center" wrapText="0"/>
    </xf>
    <xf borderId="77" fillId="5" fontId="6" numFmtId="0" xfId="0" applyAlignment="1" applyBorder="1" applyFont="1">
      <alignment horizontal="center" shrinkToFit="0" vertical="center" wrapText="0"/>
    </xf>
    <xf borderId="114" fillId="5" fontId="6" numFmtId="0" xfId="0" applyAlignment="1" applyBorder="1" applyFont="1">
      <alignment horizontal="center" shrinkToFit="0" vertical="center" wrapText="1"/>
    </xf>
    <xf borderId="46" fillId="0" fontId="5" numFmtId="3" xfId="0" applyAlignment="1" applyBorder="1" applyFont="1" applyNumberFormat="1">
      <alignment shrinkToFit="0" vertical="center" wrapText="0"/>
    </xf>
    <xf borderId="107" fillId="0" fontId="6" numFmtId="0" xfId="0" applyAlignment="1" applyBorder="1" applyFont="1">
      <alignment horizontal="center" shrinkToFit="0" vertical="center" wrapText="0"/>
    </xf>
    <xf borderId="115" fillId="0" fontId="2" numFmtId="0" xfId="0" applyBorder="1" applyFont="1"/>
    <xf borderId="12" fillId="0" fontId="6" numFmtId="4" xfId="0" applyAlignment="1" applyBorder="1" applyFont="1" applyNumberFormat="1">
      <alignment horizontal="center" shrinkToFit="0" vertical="center" wrapText="1"/>
    </xf>
    <xf borderId="75" fillId="4" fontId="6" numFmtId="2" xfId="0" applyAlignment="1" applyBorder="1" applyFont="1" applyNumberFormat="1">
      <alignment horizontal="center" shrinkToFit="0" vertical="center" wrapText="0"/>
    </xf>
    <xf borderId="56" fillId="7" fontId="5" numFmtId="166" xfId="0" applyAlignment="1" applyBorder="1" applyFont="1" applyNumberFormat="1">
      <alignment horizontal="center" shrinkToFit="0" vertical="center" wrapText="0"/>
    </xf>
    <xf borderId="10" fillId="7" fontId="5" numFmtId="166" xfId="0" applyAlignment="1" applyBorder="1" applyFont="1" applyNumberFormat="1">
      <alignment horizontal="center" shrinkToFit="0" vertical="center" wrapText="0"/>
    </xf>
    <xf borderId="14" fillId="7" fontId="5" numFmtId="166" xfId="0" applyAlignment="1" applyBorder="1" applyFont="1" applyNumberFormat="1">
      <alignment horizontal="center" shrinkToFit="0" vertical="center" wrapText="0"/>
    </xf>
    <xf borderId="60" fillId="7" fontId="5" numFmtId="166" xfId="0" applyAlignment="1" applyBorder="1" applyFont="1" applyNumberFormat="1">
      <alignment horizontal="center" shrinkToFit="0" vertical="center" wrapText="0"/>
    </xf>
    <xf borderId="43" fillId="7" fontId="5" numFmtId="166" xfId="0" applyAlignment="1" applyBorder="1" applyFont="1" applyNumberFormat="1">
      <alignment horizontal="center" shrinkToFit="0" vertical="center" wrapText="0"/>
    </xf>
    <xf borderId="33" fillId="0" fontId="6" numFmtId="0" xfId="0" applyAlignment="1" applyBorder="1" applyFont="1">
      <alignment horizontal="center" shrinkToFit="0" vertical="center" wrapText="0"/>
    </xf>
    <xf borderId="98" fillId="0" fontId="6" numFmtId="0" xfId="0" applyAlignment="1" applyBorder="1" applyFont="1">
      <alignment horizontal="center" shrinkToFit="0" vertical="center" wrapText="0"/>
    </xf>
    <xf borderId="10" fillId="0" fontId="6" numFmtId="4" xfId="0" applyAlignment="1" applyBorder="1" applyFont="1" applyNumberFormat="1">
      <alignment horizontal="center" shrinkToFit="0" vertical="center" wrapText="0"/>
    </xf>
    <xf borderId="87" fillId="4" fontId="54" numFmtId="2" xfId="0" applyAlignment="1" applyBorder="1" applyFont="1" applyNumberFormat="1">
      <alignment horizontal="center" shrinkToFit="0" vertical="center" wrapText="0"/>
    </xf>
    <xf borderId="17" fillId="4" fontId="54" numFmtId="2" xfId="0" applyAlignment="1" applyBorder="1" applyFont="1" applyNumberFormat="1">
      <alignment horizontal="center" shrinkToFit="0" vertical="center" wrapText="0"/>
    </xf>
    <xf borderId="9" fillId="4" fontId="54" numFmtId="2" xfId="0" applyAlignment="1" applyBorder="1" applyFont="1" applyNumberFormat="1">
      <alignment horizontal="center" shrinkToFit="0" vertical="center" wrapText="0"/>
    </xf>
    <xf borderId="70" fillId="7" fontId="54" numFmtId="3" xfId="0" applyAlignment="1" applyBorder="1" applyFont="1" applyNumberFormat="1">
      <alignment horizontal="center" shrinkToFit="0" vertical="center" wrapText="0"/>
    </xf>
    <xf borderId="91" fillId="0" fontId="5" numFmtId="3" xfId="0" applyAlignment="1" applyBorder="1" applyFont="1" applyNumberFormat="1">
      <alignment horizontal="center" shrinkToFit="0" vertical="center" wrapText="0"/>
    </xf>
    <xf borderId="76" fillId="4" fontId="5" numFmtId="2" xfId="0" applyAlignment="1" applyBorder="1" applyFont="1" applyNumberFormat="1">
      <alignment horizontal="center" shrinkToFit="0" vertical="center" wrapText="0"/>
    </xf>
    <xf borderId="6" fillId="3" fontId="6" numFmtId="3" xfId="0" applyAlignment="1" applyBorder="1" applyFont="1" applyNumberFormat="1">
      <alignment horizontal="left" shrinkToFit="0" vertical="center" wrapText="0"/>
    </xf>
    <xf borderId="7" fillId="3" fontId="6" numFmtId="3" xfId="0" applyAlignment="1" applyBorder="1" applyFont="1" applyNumberFormat="1">
      <alignment horizontal="left" shrinkToFit="0" vertical="center" wrapText="0"/>
    </xf>
    <xf borderId="22" fillId="4" fontId="54" numFmtId="2" xfId="0" applyAlignment="1" applyBorder="1" applyFont="1" applyNumberFormat="1">
      <alignment horizontal="center" shrinkToFit="0" vertical="center" wrapText="0"/>
    </xf>
    <xf borderId="107" fillId="0" fontId="6" numFmtId="0" xfId="0" applyAlignment="1" applyBorder="1" applyFont="1">
      <alignment horizontal="center" shrinkToFit="0" vertical="center" wrapText="1"/>
    </xf>
    <xf borderId="16" fillId="0" fontId="6" numFmtId="2" xfId="0" applyAlignment="1" applyBorder="1" applyFont="1" applyNumberFormat="1">
      <alignment horizontal="center" shrinkToFit="0" vertical="center" wrapText="0"/>
    </xf>
    <xf borderId="116" fillId="0" fontId="5" numFmtId="0" xfId="0" applyAlignment="1" applyBorder="1" applyFont="1">
      <alignment shrinkToFit="0" vertical="center" wrapText="1"/>
    </xf>
    <xf borderId="0" fillId="0" fontId="6" numFmtId="10" xfId="0" applyAlignment="1" applyFont="1" applyNumberFormat="1">
      <alignment horizontal="center" shrinkToFit="0" vertical="center" wrapText="1"/>
    </xf>
    <xf borderId="4" fillId="0" fontId="5" numFmtId="3" xfId="0" applyAlignment="1" applyBorder="1" applyFont="1" applyNumberFormat="1">
      <alignment shrinkToFit="0" vertical="center" wrapText="1"/>
    </xf>
    <xf borderId="5" fillId="3" fontId="6" numFmtId="3" xfId="0" applyAlignment="1" applyBorder="1" applyFont="1" applyNumberFormat="1">
      <alignment shrinkToFit="0" vertical="center" wrapText="1"/>
    </xf>
    <xf borderId="8" fillId="0" fontId="78" numFmtId="0" xfId="0" applyAlignment="1" applyBorder="1" applyFont="1">
      <alignment horizontal="left" shrinkToFit="0" vertical="center" wrapText="1"/>
    </xf>
    <xf borderId="13" fillId="0" fontId="79" numFmtId="3" xfId="0" applyAlignment="1" applyBorder="1" applyFont="1" applyNumberFormat="1">
      <alignment shrinkToFit="0" vertical="center" wrapText="1"/>
    </xf>
    <xf borderId="9" fillId="5" fontId="80" numFmtId="3" xfId="0" applyAlignment="1" applyBorder="1" applyFont="1" applyNumberFormat="1">
      <alignment horizontal="left" shrinkToFit="0" vertical="center" wrapText="1"/>
    </xf>
    <xf borderId="17" fillId="5" fontId="81" numFmtId="3" xfId="0" applyAlignment="1" applyBorder="1" applyFont="1" applyNumberFormat="1">
      <alignment horizontal="left" shrinkToFit="0" vertical="center" wrapText="1"/>
    </xf>
    <xf borderId="13" fillId="0" fontId="82" numFmtId="0" xfId="0" applyAlignment="1" applyBorder="1" applyFont="1">
      <alignment horizontal="left" shrinkToFit="0" vertical="center" wrapText="1"/>
    </xf>
    <xf borderId="8" fillId="0" fontId="83" numFmtId="0" xfId="0" applyAlignment="1" applyBorder="1" applyFont="1">
      <alignment horizontal="left" shrinkToFit="0" vertical="center" wrapText="1"/>
    </xf>
    <xf borderId="13" fillId="0" fontId="84" numFmtId="0" xfId="0" applyAlignment="1" applyBorder="1" applyFont="1">
      <alignment shrinkToFit="0" vertical="center" wrapText="1"/>
    </xf>
    <xf borderId="17" fillId="5" fontId="85" numFmtId="0" xfId="0" applyAlignment="1" applyBorder="1" applyFont="1">
      <alignment horizontal="left" shrinkToFit="0" vertical="center" wrapText="1"/>
    </xf>
    <xf borderId="17" fillId="5" fontId="86" numFmtId="0" xfId="0" applyAlignment="1" applyBorder="1" applyFont="1">
      <alignment shrinkToFit="0" vertical="center" wrapText="1"/>
    </xf>
    <xf borderId="13" fillId="0" fontId="87" numFmtId="0" xfId="0" applyAlignment="1" applyBorder="1" applyFont="1">
      <alignment horizontal="left" shrinkToFit="0" vertical="center" wrapText="1"/>
    </xf>
    <xf borderId="5" fillId="5" fontId="88" numFmtId="0" xfId="0" applyAlignment="1" applyBorder="1" applyFont="1">
      <alignment shrinkToFit="0" vertical="center" wrapText="1"/>
    </xf>
    <xf borderId="13" fillId="0" fontId="89" numFmtId="166" xfId="0" applyAlignment="1" applyBorder="1" applyFont="1" applyNumberFormat="1">
      <alignment horizontal="left" shrinkToFit="0" vertical="center" wrapText="1"/>
    </xf>
    <xf borderId="32" fillId="5" fontId="90" numFmtId="0" xfId="0" applyAlignment="1" applyBorder="1" applyFont="1">
      <alignment shrinkToFit="0" vertical="center" wrapText="1"/>
    </xf>
    <xf borderId="48" fillId="6" fontId="91" numFmtId="0" xfId="0" applyAlignment="1" applyBorder="1" applyFont="1">
      <alignment shrinkToFit="0" vertical="center" wrapText="1"/>
    </xf>
    <xf borderId="48" fillId="5" fontId="92" numFmtId="0" xfId="0" applyAlignment="1" applyBorder="1" applyFont="1">
      <alignment shrinkToFit="0" vertical="center" wrapText="1"/>
    </xf>
    <xf borderId="68" fillId="4" fontId="5" numFmtId="2" xfId="0" applyAlignment="1" applyBorder="1" applyFont="1" applyNumberFormat="1">
      <alignment horizontal="center" shrinkToFit="0" vertical="center" wrapText="0"/>
    </xf>
    <xf borderId="80" fillId="4" fontId="5" numFmtId="2" xfId="0" applyAlignment="1" applyBorder="1" applyFont="1" applyNumberFormat="1">
      <alignment horizontal="center" shrinkToFit="0" vertical="center" wrapText="0"/>
    </xf>
    <xf borderId="117" fillId="4" fontId="5" numFmtId="2" xfId="0" applyAlignment="1" applyBorder="1" applyFont="1" applyNumberFormat="1">
      <alignment horizontal="center" shrinkToFit="0" vertical="center" wrapText="0"/>
    </xf>
    <xf borderId="31" fillId="7" fontId="4" numFmtId="0" xfId="0" applyAlignment="1" applyBorder="1" applyFont="1">
      <alignment horizontal="center" shrinkToFit="0" vertical="center" wrapText="0"/>
    </xf>
    <xf borderId="77" fillId="4" fontId="5" numFmtId="2" xfId="0" applyAlignment="1" applyBorder="1" applyFont="1" applyNumberFormat="1">
      <alignment horizontal="center" shrinkToFit="0" vertical="center" wrapText="0"/>
    </xf>
    <xf borderId="84" fillId="0" fontId="93" numFmtId="0" xfId="0" applyAlignment="1" applyBorder="1" applyFont="1">
      <alignment shrinkToFit="0" vertical="center" wrapText="1"/>
    </xf>
    <xf borderId="86" fillId="0" fontId="94" numFmtId="0" xfId="0" applyAlignment="1" applyBorder="1" applyFont="1">
      <alignment shrinkToFit="0" vertical="center" wrapText="1"/>
    </xf>
    <xf borderId="45" fillId="0" fontId="95" numFmtId="0" xfId="0" applyAlignment="1" applyBorder="1" applyFont="1">
      <alignment shrinkToFit="0" vertical="center" wrapText="1"/>
    </xf>
    <xf borderId="93" fillId="0" fontId="96" numFmtId="0" xfId="0" applyAlignment="1" applyBorder="1" applyFont="1">
      <alignment shrinkToFit="0" vertical="center" wrapText="1"/>
    </xf>
    <xf borderId="18" fillId="4" fontId="6" numFmtId="0" xfId="0" applyAlignment="1" applyBorder="1" applyFont="1">
      <alignment shrinkToFit="0" vertical="center" wrapText="1"/>
    </xf>
    <xf borderId="18" fillId="0" fontId="6" numFmtId="0" xfId="0" applyAlignment="1" applyBorder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25" fillId="0" fontId="6" numFmtId="3" xfId="0" applyAlignment="1" applyBorder="1" applyFont="1" applyNumberFormat="1">
      <alignment horizontal="center" shrinkToFit="0" vertical="center" wrapText="0"/>
    </xf>
    <xf borderId="116" fillId="0" fontId="5" numFmtId="0" xfId="0" applyAlignment="1" applyBorder="1" applyFont="1">
      <alignment shrinkToFit="0" vertical="center" wrapText="0"/>
    </xf>
    <xf borderId="118" fillId="0" fontId="5" numFmtId="0" xfId="0" applyAlignment="1" applyBorder="1" applyFont="1">
      <alignment shrinkToFit="0" vertical="center" wrapText="0"/>
    </xf>
    <xf borderId="6" fillId="5" fontId="6" numFmtId="3" xfId="0" applyAlignment="1" applyBorder="1" applyFont="1" applyNumberFormat="1">
      <alignment shrinkToFit="0" vertical="center" wrapText="0"/>
    </xf>
    <xf borderId="7" fillId="5" fontId="6" numFmtId="3" xfId="0" applyAlignment="1" applyBorder="1" applyFont="1" applyNumberFormat="1">
      <alignment shrinkToFit="0" vertical="center" wrapText="0"/>
    </xf>
    <xf borderId="88" fillId="5" fontId="6" numFmtId="3" xfId="0" applyAlignment="1" applyBorder="1" applyFont="1" applyNumberFormat="1">
      <alignment shrinkToFit="0" vertical="center" wrapText="0"/>
    </xf>
    <xf borderId="119" fillId="3" fontId="6" numFmtId="3" xfId="0" applyAlignment="1" applyBorder="1" applyFont="1" applyNumberFormat="1">
      <alignment shrinkToFit="0" vertical="center" wrapText="0"/>
    </xf>
    <xf borderId="17" fillId="5" fontId="6" numFmtId="3" xfId="0" applyAlignment="1" applyBorder="1" applyFont="1" applyNumberFormat="1">
      <alignment shrinkToFit="0" vertical="center" wrapText="0"/>
    </xf>
    <xf borderId="59" fillId="5" fontId="6" numFmtId="3" xfId="0" applyAlignment="1" applyBorder="1" applyFont="1" applyNumberFormat="1">
      <alignment shrinkToFit="0" vertical="center" wrapText="0"/>
    </xf>
    <xf borderId="23" fillId="5" fontId="6" numFmtId="3" xfId="0" applyAlignment="1" applyBorder="1" applyFont="1" applyNumberFormat="1">
      <alignment shrinkToFit="0" vertical="center" wrapText="0"/>
    </xf>
    <xf borderId="87" fillId="3" fontId="6" numFmtId="3" xfId="0" applyAlignment="1" applyBorder="1" applyFont="1" applyNumberFormat="1">
      <alignment shrinkToFit="0" vertical="center" wrapText="0"/>
    </xf>
    <xf borderId="88" fillId="3" fontId="6" numFmtId="3" xfId="0" applyAlignment="1" applyBorder="1" applyFont="1" applyNumberFormat="1">
      <alignment shrinkToFit="0" vertical="center" wrapText="0"/>
    </xf>
    <xf borderId="89" fillId="3" fontId="6" numFmtId="3" xfId="0" applyAlignment="1" applyBorder="1" applyFont="1" applyNumberFormat="1">
      <alignment shrinkToFit="0" vertical="center" wrapText="0"/>
    </xf>
    <xf borderId="17" fillId="5" fontId="5" numFmtId="3" xfId="0" applyAlignment="1" applyBorder="1" applyFont="1" applyNumberFormat="1">
      <alignment shrinkToFit="0" vertical="center" wrapText="0"/>
    </xf>
    <xf borderId="99" fillId="5" fontId="6" numFmtId="3" xfId="0" applyAlignment="1" applyBorder="1" applyFont="1" applyNumberFormat="1">
      <alignment shrinkToFit="0" vertical="center" wrapText="0"/>
    </xf>
    <xf borderId="120" fillId="5" fontId="6" numFmtId="3" xfId="0" applyAlignment="1" applyBorder="1" applyFont="1" applyNumberFormat="1">
      <alignment shrinkToFit="0" vertical="center" wrapText="0"/>
    </xf>
    <xf borderId="5" fillId="3" fontId="97" numFmtId="3" xfId="0" applyAlignment="1" applyBorder="1" applyFont="1" applyNumberFormat="1">
      <alignment shrinkToFit="0" vertical="center" wrapText="0"/>
    </xf>
    <xf borderId="0" fillId="0" fontId="4" numFmtId="3" xfId="0" applyAlignment="1" applyFont="1" applyNumberFormat="1">
      <alignment shrinkToFit="0" vertical="center" wrapText="0"/>
    </xf>
    <xf borderId="121" fillId="0" fontId="2" numFmtId="0" xfId="0" applyBorder="1" applyFont="1"/>
    <xf borderId="114" fillId="5" fontId="6" numFmtId="0" xfId="0" applyAlignment="1" applyBorder="1" applyFont="1">
      <alignment horizontal="center" shrinkToFit="0" vertical="center" wrapText="0"/>
    </xf>
    <xf borderId="35" fillId="5" fontId="6" numFmtId="0" xfId="0" applyAlignment="1" applyBorder="1" applyFont="1">
      <alignment horizontal="center" shrinkToFit="0" vertical="center" wrapText="0"/>
    </xf>
    <xf borderId="14" fillId="0" fontId="5" numFmtId="172" xfId="0" applyAlignment="1" applyBorder="1" applyFont="1" applyNumberFormat="1">
      <alignment horizontal="left" shrinkToFit="0" vertical="center" wrapText="1"/>
    </xf>
    <xf borderId="119" fillId="5" fontId="6" numFmtId="3" xfId="0" applyAlignment="1" applyBorder="1" applyFont="1" applyNumberFormat="1">
      <alignment shrinkToFit="0" vertical="center" wrapText="0"/>
    </xf>
    <xf borderId="32" fillId="5" fontId="5" numFmtId="3" xfId="0" applyAlignment="1" applyBorder="1" applyFont="1" applyNumberFormat="1">
      <alignment shrinkToFit="0" vertical="center" wrapText="0"/>
    </xf>
    <xf borderId="56" fillId="5" fontId="6" numFmtId="3" xfId="0" applyAlignment="1" applyBorder="1" applyFont="1" applyNumberFormat="1">
      <alignment shrinkToFit="0" vertical="center" wrapText="0"/>
    </xf>
    <xf borderId="57" fillId="5" fontId="6" numFmtId="3" xfId="0" applyAlignment="1" applyBorder="1" applyFont="1" applyNumberFormat="1">
      <alignment shrinkToFit="0" vertical="center" wrapText="0"/>
    </xf>
    <xf borderId="104" fillId="5" fontId="6" numFmtId="3" xfId="0" applyAlignment="1" applyBorder="1" applyFont="1" applyNumberFormat="1">
      <alignment shrinkToFit="0" vertical="center" wrapText="0"/>
    </xf>
    <xf borderId="82" fillId="5" fontId="6" numFmtId="0" xfId="0" applyAlignment="1" applyBorder="1" applyFont="1">
      <alignment horizontal="center" shrinkToFit="0" vertical="center" wrapText="0"/>
    </xf>
    <xf borderId="8" fillId="0" fontId="6" numFmtId="3" xfId="0" applyAlignment="1" applyBorder="1" applyFont="1" applyNumberFormat="1">
      <alignment horizontal="center" shrinkToFit="0" vertical="center" wrapText="0"/>
    </xf>
    <xf borderId="5" fillId="5" fontId="6" numFmtId="3" xfId="0" applyAlignment="1" applyBorder="1" applyFont="1" applyNumberFormat="1">
      <alignment shrinkToFit="0" vertical="center" wrapText="1"/>
    </xf>
    <xf borderId="87" fillId="5" fontId="6" numFmtId="3" xfId="0" applyAlignment="1" applyBorder="1" applyFont="1" applyNumberFormat="1">
      <alignment shrinkToFit="0" vertical="center" wrapText="1"/>
    </xf>
    <xf borderId="89" fillId="5" fontId="6" numFmtId="3" xfId="0" applyAlignment="1" applyBorder="1" applyFont="1" applyNumberFormat="1">
      <alignment shrinkToFit="0" vertical="center" wrapText="0"/>
    </xf>
    <xf borderId="26" fillId="0" fontId="98" numFmtId="0" xfId="0" applyAlignment="1" applyBorder="1" applyFont="1">
      <alignment shrinkToFit="0" vertical="center" wrapText="1"/>
    </xf>
    <xf borderId="46" fillId="0" fontId="4" numFmtId="0" xfId="0" applyAlignment="1" applyBorder="1" applyFont="1">
      <alignment shrinkToFit="0" vertical="center" wrapText="0"/>
    </xf>
    <xf borderId="80" fillId="5" fontId="6" numFmtId="0" xfId="0" applyAlignment="1" applyBorder="1" applyFont="1">
      <alignment horizontal="center" shrinkToFit="0" vertical="center" wrapText="0"/>
    </xf>
    <xf borderId="122" fillId="3" fontId="6" numFmtId="3" xfId="0" applyAlignment="1" applyBorder="1" applyFont="1" applyNumberFormat="1">
      <alignment shrinkToFit="0" vertical="center" wrapText="0"/>
    </xf>
    <xf borderId="26" fillId="0" fontId="6" numFmtId="164" xfId="0" applyAlignment="1" applyBorder="1" applyFont="1" applyNumberFormat="1">
      <alignment horizontal="center" shrinkToFit="0" vertical="center" wrapText="0"/>
    </xf>
    <xf borderId="84" fillId="0" fontId="6" numFmtId="3" xfId="0" applyAlignment="1" applyBorder="1" applyFont="1" applyNumberFormat="1">
      <alignment horizontal="center" shrinkToFit="0" vertical="center" wrapText="0"/>
    </xf>
    <xf borderId="85" fillId="0" fontId="6" numFmtId="3" xfId="0" applyAlignment="1" applyBorder="1" applyFont="1" applyNumberFormat="1">
      <alignment horizontal="center" shrinkToFit="0" vertical="center" wrapText="0"/>
    </xf>
    <xf borderId="86" fillId="0" fontId="6" numFmtId="3" xfId="0" applyAlignment="1" applyBorder="1" applyFont="1" applyNumberFormat="1">
      <alignment horizontal="center" shrinkToFit="0" vertical="center" wrapText="0"/>
    </xf>
    <xf borderId="123" fillId="0" fontId="6" numFmtId="166" xfId="0" applyAlignment="1" applyBorder="1" applyFont="1" applyNumberFormat="1">
      <alignment horizontal="center" shrinkToFit="0" vertical="center" wrapText="0"/>
    </xf>
    <xf borderId="84" fillId="0" fontId="6" numFmtId="2" xfId="0" applyAlignment="1" applyBorder="1" applyFont="1" applyNumberFormat="1">
      <alignment horizontal="center" shrinkToFit="0" vertical="center" wrapText="0"/>
    </xf>
    <xf borderId="86" fillId="0" fontId="6" numFmtId="2" xfId="0" applyAlignment="1" applyBorder="1" applyFont="1" applyNumberFormat="1">
      <alignment horizontal="center" shrinkToFit="0" vertical="center" wrapText="0"/>
    </xf>
    <xf borderId="74" fillId="0" fontId="5" numFmtId="3" xfId="0" applyAlignment="1" applyBorder="1" applyFont="1" applyNumberFormat="1">
      <alignment horizontal="center" shrinkToFit="0" vertical="center" wrapText="0"/>
    </xf>
    <xf borderId="124" fillId="5" fontId="6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5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salud.es/publicaciones/OtrasPublicaciones/EstudioSaludCiudadMadrid.pdf" TargetMode="External"/><Relationship Id="rId190" Type="http://schemas.openxmlformats.org/officeDocument/2006/relationships/hyperlink" Target="http://gestiona.madrid.org/wpad_pub/run/j/MostrarConsultaGeneral.icm?tipoCurso=ADM&amp;sinboton=S" TargetMode="External"/><Relationship Id="rId42" Type="http://schemas.openxmlformats.org/officeDocument/2006/relationships/hyperlink" Target="http://www.ine.es/jaxiT3/Tabla.htm?t=13925" TargetMode="External"/><Relationship Id="rId41" Type="http://schemas.openxmlformats.org/officeDocument/2006/relationships/hyperlink" Target="http://www-2.munimadrid.es/CSE6/control/menuCSE" TargetMode="External"/><Relationship Id="rId44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4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43" Type="http://schemas.openxmlformats.org/officeDocument/2006/relationships/hyperlink" Target="http://www.ine.es/jaxiT3/Tabla.htm?t=13925" TargetMode="External"/><Relationship Id="rId193" Type="http://schemas.openxmlformats.org/officeDocument/2006/relationships/hyperlink" Target="http://gestiona.madrid.org/wpad_pub/run/j/MostrarConsultaGeneral.icm?tipoCurso=ADM&amp;sinboton=S" TargetMode="External"/><Relationship Id="rId46" Type="http://schemas.openxmlformats.org/officeDocument/2006/relationships/hyperlink" Target="http://www-2.munimadrid.es/CSE6/control/seleccionDatos?numSerie=4030202090" TargetMode="External"/><Relationship Id="rId192" Type="http://schemas.openxmlformats.org/officeDocument/2006/relationships/hyperlink" Target="http://gestiona.madrid.org/wpad_pub/run/j/MostrarConsultaGeneral.icm?tipoCurso=ADM&amp;sinboton=S" TargetMode="External"/><Relationship Id="rId45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1" Type="http://schemas.openxmlformats.org/officeDocument/2006/relationships/hyperlink" Target="http://gestiona.madrid.org/wpad_pub/run/j/MostrarConsultaGeneral.icm?tipoCurso=ADM&amp;sinboton=S" TargetMode="External"/><Relationship Id="rId48" Type="http://schemas.openxmlformats.org/officeDocument/2006/relationships/hyperlink" Target="http://www-2.munimadrid.es/CSE6/control/seleccionDatos?numSerie=4030202090" TargetMode="External"/><Relationship Id="rId187" Type="http://schemas.openxmlformats.org/officeDocument/2006/relationships/hyperlink" Target="http://gestiona.madrid.org/wpad_pub/run/j/MostrarConsultaGeneral.icm?tipoCurso=ADM&amp;sinboton=S" TargetMode="External"/><Relationship Id="rId47" Type="http://schemas.openxmlformats.org/officeDocument/2006/relationships/hyperlink" Target="http://www-2.munimadrid.es/CSE6/control/seleccionDatos?numSerie=4030202090" TargetMode="External"/><Relationship Id="rId186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185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49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18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89" Type="http://schemas.openxmlformats.org/officeDocument/2006/relationships/hyperlink" Target="http://gestiona.madrid.org/wpad_pub/run/j/MostrarConsultaGeneral.icm?tipoCurso=ADM&amp;sinboton=S" TargetMode="External"/><Relationship Id="rId188" Type="http://schemas.openxmlformats.org/officeDocument/2006/relationships/hyperlink" Target="http://gestiona.madrid.org/wpad_pub/run/j/MostrarConsultaGeneral.icm?tipoCurso=ADM&amp;sinboton=S" TargetMode="External"/><Relationship Id="rId31" Type="http://schemas.openxmlformats.org/officeDocument/2006/relationships/hyperlink" Target="http://www-2.munimadrid.es/CSE6/control/seleccionDatos?numSerie=301010609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-2.munimadrid.es/CSE6/control/seleccionDatos?numSerie=3010106090" TargetMode="External"/><Relationship Id="rId183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32" Type="http://schemas.openxmlformats.org/officeDocument/2006/relationships/hyperlink" Target="http://www-2.munimadrid.es/CSE6/control/seleccionDatos?numSerie=3010106090" TargetMode="External"/><Relationship Id="rId18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35" Type="http://schemas.openxmlformats.org/officeDocument/2006/relationships/hyperlink" Target="http://www-2.munimadrid.es/CSE6/control/seleccionDatos?numSerie=3010201010" TargetMode="External"/><Relationship Id="rId181" Type="http://schemas.openxmlformats.org/officeDocument/2006/relationships/hyperlink" Target="http://www-2.munimadrid.es/CSE6/control/seleccionDatos?numSerie=2030100021" TargetMode="External"/><Relationship Id="rId34" Type="http://schemas.openxmlformats.org/officeDocument/2006/relationships/hyperlink" Target="http://www-2.munimadrid.es/CSE6/control/seleccionDatos?numSerie=3010201010" TargetMode="External"/><Relationship Id="rId180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37" Type="http://schemas.openxmlformats.org/officeDocument/2006/relationships/hyperlink" Target="http://www.madridsalud.es/publicaciones/OtrasPublicaciones/esperanza_vida_2009-2012.php" TargetMode="External"/><Relationship Id="rId176" Type="http://schemas.openxmlformats.org/officeDocument/2006/relationships/hyperlink" Target="http://www-2.munimadrid.es/CSE6/control/seleccionDatos?numSerie=2030100013" TargetMode="External"/><Relationship Id="rId36" Type="http://schemas.openxmlformats.org/officeDocument/2006/relationships/hyperlink" Target="http://www.madridsalud.es/publicaciones/OtrasPublicaciones/esperanza_vida_2009-2012.php" TargetMode="External"/><Relationship Id="rId175" Type="http://schemas.openxmlformats.org/officeDocument/2006/relationships/hyperlink" Target="http://www-2.munimadrid.es/CSE6/control/seleccionDatos?numSerie=2030100013" TargetMode="External"/><Relationship Id="rId39" Type="http://schemas.openxmlformats.org/officeDocument/2006/relationships/hyperlink" Target="http://www-2.munimadrid.es/CSE6/control/menuCSE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madridsalud.es/publicaciones/OtrasPublicaciones/esperanza_vida_2009-2012.php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-2.munimadrid.es/CSE6/control/seleccionDatos?numSerie=2030100013" TargetMode="External"/><Relationship Id="rId178" Type="http://schemas.openxmlformats.org/officeDocument/2006/relationships/hyperlink" Target="http://www-2.munimadrid.es/CSE6/control/seleccionDatos?numSerie=2030100013" TargetMode="External"/><Relationship Id="rId177" Type="http://schemas.openxmlformats.org/officeDocument/2006/relationships/hyperlink" Target="http://www-2.munimadrid.es/CSE6/control/seleccionDatos?numSerie=2030100013" TargetMode="External"/><Relationship Id="rId20" Type="http://schemas.openxmlformats.org/officeDocument/2006/relationships/hyperlink" Target="http://www-2.munimadrid.es/CSE6/control/seleccionDatos?numSerie=3010102240" TargetMode="External"/><Relationship Id="rId22" Type="http://schemas.openxmlformats.org/officeDocument/2006/relationships/hyperlink" Target="http://www-2.munimadrid.es/CSE6/control/seleccionDatos?numSerie=30101022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10103050" TargetMode="External"/><Relationship Id="rId26" Type="http://schemas.openxmlformats.org/officeDocument/2006/relationships/hyperlink" Target="http://www-2.munimadrid.es/CSE6/control/seleccionDatos?numSerie=3060100060" TargetMode="External"/><Relationship Id="rId25" Type="http://schemas.openxmlformats.org/officeDocument/2006/relationships/hyperlink" Target="http://www-2.munimadrid.es/CSE6/control/seleccionDatos?numSerie=3060100060" TargetMode="External"/><Relationship Id="rId28" Type="http://schemas.openxmlformats.org/officeDocument/2006/relationships/hyperlink" Target="http://www-2.munimadrid.es/CSE6/control/seleccionDatos?numSerie=3010106010" TargetMode="External"/><Relationship Id="rId27" Type="http://schemas.openxmlformats.org/officeDocument/2006/relationships/hyperlink" Target="http://www-2.munimadrid.es/CSE6/control/seleccionDatos?numSerie=3060100060" TargetMode="External"/><Relationship Id="rId29" Type="http://schemas.openxmlformats.org/officeDocument/2006/relationships/hyperlink" Target="http://www-2.munimadrid.es/CSE6/control/seleccionDatos?numSerie=301010601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seleccionDatos?numSerie=03010102010" TargetMode="External"/><Relationship Id="rId15" Type="http://schemas.openxmlformats.org/officeDocument/2006/relationships/hyperlink" Target="http://www-2.munimadrid.es/CSE6/control/seleccionDatos?numSerie=3010101010" TargetMode="External"/><Relationship Id="rId198" Type="http://schemas.openxmlformats.org/officeDocument/2006/relationships/drawing" Target="../drawings/drawing1.xml"/><Relationship Id="rId14" Type="http://schemas.openxmlformats.org/officeDocument/2006/relationships/hyperlink" Target="http://www-2.munimadrid.es/CSE6/control/menuCSE" TargetMode="External"/><Relationship Id="rId197" Type="http://schemas.openxmlformats.org/officeDocument/2006/relationships/hyperlink" Target="http://www-2.munimadrid.es/CSE6/control/seleccionDatos?numSerie=7020100030" TargetMode="External"/><Relationship Id="rId17" Type="http://schemas.openxmlformats.org/officeDocument/2006/relationships/hyperlink" Target="http://www-2.munimadrid.es/CSE6/control/seleccionDatos?numSerie=3010101010" TargetMode="External"/><Relationship Id="rId196" Type="http://schemas.openxmlformats.org/officeDocument/2006/relationships/hyperlink" Target="http://www-2.munimadrid.es/CSE6/control/seleccionDatos?numSerie=7020100030" TargetMode="External"/><Relationship Id="rId16" Type="http://schemas.openxmlformats.org/officeDocument/2006/relationships/hyperlink" Target="http://www-2.munimadrid.es/CSE6/control/seleccionDatos?numSerie=3010101010" TargetMode="External"/><Relationship Id="rId195" Type="http://schemas.openxmlformats.org/officeDocument/2006/relationships/hyperlink" Target="http://www-2.munimadrid.es/CSE6/control/seleccionDatos?numSerie=7020100030" TargetMode="External"/><Relationship Id="rId19" Type="http://schemas.openxmlformats.org/officeDocument/2006/relationships/hyperlink" Target="http://www-2.munimadrid.es/CSE6/control/seleccionDatos?numSerie=301010101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6010000012" TargetMode="External"/><Relationship Id="rId85" Type="http://schemas.openxmlformats.org/officeDocument/2006/relationships/hyperlink" Target="http://www-2.munimadrid.es/CSE6/control/seleccionDatos?numSerie=6010000012" TargetMode="External"/><Relationship Id="rId88" Type="http://schemas.openxmlformats.org/officeDocument/2006/relationships/hyperlink" Target="http://www-2.munimadrid.es/CSE6/control/seleccionDatos?numSerie=6010000012" TargetMode="External"/><Relationship Id="rId150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87" Type="http://schemas.openxmlformats.org/officeDocument/2006/relationships/hyperlink" Target="http://www-2.munimadrid.es/CSE6/control/seleccionDatos?numSerie=6010000012" TargetMode="External"/><Relationship Id="rId89" Type="http://schemas.openxmlformats.org/officeDocument/2006/relationships/hyperlink" Target="http://www-2.munimadrid.es/CSE6/control/seleccionDatos?numSerie=6010000012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-2.munimadrid.es/CSE6/control/seleccionDatos?numSerie=14030400052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-2.munimadrid.es/CSE6/control/seleccionDatos?numSerie=5050000020" TargetMode="External"/><Relationship Id="rId142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41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40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-2.munimadrid.es/CSE6/control/seleccionDatos?numSerie=14030400051" TargetMode="External"/><Relationship Id="rId6" Type="http://schemas.openxmlformats.org/officeDocument/2006/relationships/hyperlink" Target="http://www-2.munimadrid.es/CSE6/control/seleccionDatos?numSerie=3010102230" TargetMode="External"/><Relationship Id="rId146" Type="http://schemas.openxmlformats.org/officeDocument/2006/relationships/hyperlink" Target="http://www-2.munimadrid.es/CSE6/control/seleccionDatos?numSerie=5040201140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-2.munimadrid.es/CSE6/control/seleccionDatos?numSerie=5040201030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-2.munimadrid.es/CSE6/control/seleccionDatos?numSerie=5040201030" TargetMode="External"/><Relationship Id="rId73" Type="http://schemas.openxmlformats.org/officeDocument/2006/relationships/hyperlink" Target="http://www-2.munimadrid.es/CSE6/control/seleccionDatos?numSerie=3010102270" TargetMode="External"/><Relationship Id="rId72" Type="http://schemas.openxmlformats.org/officeDocument/2006/relationships/hyperlink" Target="http://www-2.munimadrid.es/CSE6/control/seleccionDatos?numSerie=9040302100" TargetMode="External"/><Relationship Id="rId75" Type="http://schemas.openxmlformats.org/officeDocument/2006/relationships/hyperlink" Target="http://www-2.munimadrid.es/CSE6/control/seleccionDatos?numSerie=3010102270" TargetMode="External"/><Relationship Id="rId74" Type="http://schemas.openxmlformats.org/officeDocument/2006/relationships/hyperlink" Target="http://www-2.munimadrid.es/CSE6/control/seleccionDatos?numSerie=3010102270" TargetMode="External"/><Relationship Id="rId77" Type="http://schemas.openxmlformats.org/officeDocument/2006/relationships/hyperlink" Target="http://www-2.munimadrid.es/CSE6/control/seleccionDatos?numSerie=3010102270" TargetMode="External"/><Relationship Id="rId76" Type="http://schemas.openxmlformats.org/officeDocument/2006/relationships/hyperlink" Target="http://www-2.munimadrid.es/CSE6/control/seleccionDatos?numSerie=3010102270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9040302100" TargetMode="External"/><Relationship Id="rId70" Type="http://schemas.openxmlformats.org/officeDocument/2006/relationships/hyperlink" Target="http://www-2.munimadrid.es/CSE6/control/seleccionDatos?numSerie=9040302070" TargetMode="External"/><Relationship Id="rId139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7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3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3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36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3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3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100" TargetMode="External"/><Relationship Id="rId64" Type="http://schemas.openxmlformats.org/officeDocument/2006/relationships/hyperlink" Target="http://www-2.munimadrid.es/CSE6/control/seleccionDatos?numSerie=904030210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68" Type="http://schemas.openxmlformats.org/officeDocument/2006/relationships/hyperlink" Target="http://www-2.munimadrid.es/CSE6/control/seleccionDatos?numSerie=9040302100" TargetMode="External"/><Relationship Id="rId170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67" Type="http://schemas.openxmlformats.org/officeDocument/2006/relationships/hyperlink" Target="http://www-2.munimadrid.es/CSE6/control/seleccionDatos?numSerie=9040302070" TargetMode="External"/><Relationship Id="rId60" Type="http://schemas.openxmlformats.org/officeDocument/2006/relationships/hyperlink" Target="http://www-2.munimadrid.es/CSE6/control/seleccionDatos?numSerie=9040100012" TargetMode="External"/><Relationship Id="rId16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9" Type="http://schemas.openxmlformats.org/officeDocument/2006/relationships/hyperlink" Target="http://www-2.munimadrid.es/CSE6/control/seleccionDatos?numSerie=9040302100" TargetMode="External"/><Relationship Id="rId164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6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400010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100012" TargetMode="External"/><Relationship Id="rId161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57" Type="http://schemas.openxmlformats.org/officeDocument/2006/relationships/hyperlink" Target="http://www-2.munimadrid.es/CSE6/control/seleccionDatos?numSerie=9040100012" TargetMode="External"/><Relationship Id="rId56" Type="http://schemas.openxmlformats.org/officeDocument/2006/relationships/hyperlink" Target="http://www-2.munimadrid.es/CSE6/control/seleccionDatos?numSerie=9040100012" TargetMode="External"/><Relationship Id="rId159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59" Type="http://schemas.openxmlformats.org/officeDocument/2006/relationships/hyperlink" Target="http://www-2.munimadrid.es/CSE6/control/seleccionDatos?numSerie=9040100012" TargetMode="External"/><Relationship Id="rId154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58" Type="http://schemas.openxmlformats.org/officeDocument/2006/relationships/hyperlink" Target="http://www-2.munimadrid.es/CSE6/control/seleccionDatos?numSerie=9040100012" TargetMode="External"/><Relationship Id="rId153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52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51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58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57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56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55" Type="http://schemas.openxmlformats.org/officeDocument/2006/relationships/hyperlink" Target="http://www-2.munimadrid.es/CSE6/control/seleccionDatos?numSerie=13020000061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-2.munimadrid.es/CSE6/control/seleccionDatos?numSerie=12080000060" TargetMode="External"/><Relationship Id="rId104" Type="http://schemas.openxmlformats.org/officeDocument/2006/relationships/hyperlink" Target="http://www-2.munimadrid.es/CSE6/control/seleccionDatos?numSerie=12080000060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-2.munimadrid.es/CSE6/control/seleccionDatos?numSerie=12080000060" TargetMode="External"/><Relationship Id="rId102" Type="http://schemas.openxmlformats.org/officeDocument/2006/relationships/hyperlink" Target="http://www-2.munimadrid.es/CSE6/control/seleccionDatos?numSerie=12080000060" TargetMode="External"/><Relationship Id="rId101" Type="http://schemas.openxmlformats.org/officeDocument/2006/relationships/hyperlink" Target="http://www-2.munimadrid.es/CSE6/control/seleccionDatos?numSerie=12080000060" TargetMode="External"/><Relationship Id="rId100" Type="http://schemas.openxmlformats.org/officeDocument/2006/relationships/hyperlink" Target="http://www-2.munimadrid.es/CSE6/control/seleccionDatos?numSerie=12080000060" TargetMode="External"/><Relationship Id="rId12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salud.es/publicaciones/OtrasPublicaciones/EstudioSaludCiudadMadrid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3010107010" TargetMode="External"/><Relationship Id="rId94" Type="http://schemas.openxmlformats.org/officeDocument/2006/relationships/hyperlink" Target="http://www-2.munimadrid.es/CSE6/control/seleccionDatos?numSerie=3010107010" TargetMode="External"/><Relationship Id="rId97" Type="http://schemas.openxmlformats.org/officeDocument/2006/relationships/hyperlink" Target="http://www-2.munimadrid.es/CSE6/control/seleccionDatos?numSerie=3010107010" TargetMode="External"/><Relationship Id="rId96" Type="http://schemas.openxmlformats.org/officeDocument/2006/relationships/hyperlink" Target="http://www-2.munimadrid.es/CSE6/control/seleccionDatos?numSerie=3010107010" TargetMode="External"/><Relationship Id="rId99" Type="http://schemas.openxmlformats.org/officeDocument/2006/relationships/hyperlink" Target="http://www-2.munimadrid.es/CSE6/control/seleccionDatos?numSerie=12080000060" TargetMode="External"/><Relationship Id="rId98" Type="http://schemas.openxmlformats.org/officeDocument/2006/relationships/hyperlink" Target="http://www-2.munimadrid.es/CSE6/control/seleccionDatos?numSerie=3010107010" TargetMode="External"/><Relationship Id="rId91" Type="http://schemas.openxmlformats.org/officeDocument/2006/relationships/hyperlink" Target="http://www-2.munimadrid.es/CSE6/control/seleccionDatos?numSerie=6010000012" TargetMode="External"/><Relationship Id="rId90" Type="http://schemas.openxmlformats.org/officeDocument/2006/relationships/hyperlink" Target="http://www-2.munimadrid.es/CSE6/control/seleccionDatos?numSerie=6010000012" TargetMode="External"/><Relationship Id="rId93" Type="http://schemas.openxmlformats.org/officeDocument/2006/relationships/hyperlink" Target="http://www-2.munimadrid.es/CSE6/control/seleccionDatos?numSerie=3010107010" TargetMode="External"/><Relationship Id="rId92" Type="http://schemas.openxmlformats.org/officeDocument/2006/relationships/hyperlink" Target="http://www-2.munimadrid.es/CSE6/control/seleccionDatos?numSerie=6010000012" TargetMode="External"/><Relationship Id="rId118" Type="http://schemas.openxmlformats.org/officeDocument/2006/relationships/hyperlink" Target="http://www.madridsalud.es/publicaciones/OtrasPublicaciones/EstudioSaludCiudadMadrid.pdf" TargetMode="External"/><Relationship Id="rId117" Type="http://schemas.openxmlformats.org/officeDocument/2006/relationships/hyperlink" Target="http://www.madridsalud.es/publicaciones/OtrasPublicaciones/EstudioSaludCiudadMadrid.pdf" TargetMode="External"/><Relationship Id="rId116" Type="http://schemas.openxmlformats.org/officeDocument/2006/relationships/hyperlink" Target="http://www.madridsalud.es/publicaciones/OtrasPublicaciones/EstudioSaludCiudadMadrid.pdf" TargetMode="External"/><Relationship Id="rId115" Type="http://schemas.openxmlformats.org/officeDocument/2006/relationships/hyperlink" Target="http://www.madridsalud.es/publicaciones/OtrasPublicaciones/EstudioSaludCiudadMadrid.pdf" TargetMode="External"/><Relationship Id="rId119" Type="http://schemas.openxmlformats.org/officeDocument/2006/relationships/hyperlink" Target="http://www.madridsalud.es/publicaciones/OtrasPublicaciones/EstudioSaludCiudadMadrid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salud.es/publicaciones/OtrasPublicaciones/EstudioSaludCiudadMadrid.pdf" TargetMode="External"/><Relationship Id="rId113" Type="http://schemas.openxmlformats.org/officeDocument/2006/relationships/hyperlink" Target="http://www.madridsalud.es/publicaciones/OtrasPublicaciones/EstudioSaludCiudadMadrid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-2.munimadrid.es/CSE6/control/seleccionDatos?numSerie=7020100030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drawing" Target="../drawings/drawing2.xml"/><Relationship Id="rId45" Type="http://schemas.openxmlformats.org/officeDocument/2006/relationships/hyperlink" Target="http://www-2.munimadrid.es/CSE6/control/seleccionDatos?numSerie=9040100012" TargetMode="External"/><Relationship Id="rId191" Type="http://schemas.openxmlformats.org/officeDocument/2006/relationships/hyperlink" Target="http://www-2.munimadrid.es/CSE6/control/seleccionDatos?numSerie=7020100030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gestiona.madrid.org/wpad_pub/run/j/MostrarConsultaGeneral.icm?tipoCurso=ADM&amp;sinboton=S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gestiona.madrid.org/wpad_pub/run/j/MostrarConsultaGeneral.icm?tipoCurso=ADM&amp;sinboton=S" TargetMode="External"/><Relationship Id="rId185" Type="http://schemas.openxmlformats.org/officeDocument/2006/relationships/hyperlink" Target="http://gestiona.madrid.org/wpad_pub/run/j/MostrarConsultaGeneral.icm?tipoCurso=ADM&amp;sinboton=S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gestiona.madrid.org/wpad_pub/run/j/MostrarConsultaGeneral.icm?tipoCurso=ADM&amp;sinboton=S" TargetMode="External"/><Relationship Id="rId189" Type="http://schemas.openxmlformats.org/officeDocument/2006/relationships/hyperlink" Target="http://www-2.munimadrid.es/CSE6/control/seleccionDatos?numSerie=7020100030" TargetMode="External"/><Relationship Id="rId188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gestiona.madrid.org/wpad_pub/run/j/MostrarConsultaGeneral.icm?tipoCurso=ADM&amp;sinboton=S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-2.munimadrid.es/CSE6/control/seleccionDatos?numSerie=2030100021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8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7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2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1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40" Type="http://schemas.openxmlformats.org/officeDocument/2006/relationships/hyperlink" Target="http://www-2.munimadrid.es/CSE6/control/seleccionDatos?numSerie=14030400052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-2.munimadrid.es/CSE6/control/seleccionDatos?numSerie=13020000061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-2.munimadrid.es/CSE6/control/seleccionDatos?numSerie=14030400051" TargetMode="External"/><Relationship Id="rId138" Type="http://schemas.openxmlformats.org/officeDocument/2006/relationships/hyperlink" Target="http://www-2.munimadrid.es/CSE6/control/seleccionDatos?numSerie=5040201140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1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0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6" Type="http://schemas.openxmlformats.org/officeDocument/2006/relationships/hyperlink" Target="http://www-2.munimadrid.es/CSE6/control/seleccionDatos?numSerie=5040201030" TargetMode="External"/><Relationship Id="rId135" Type="http://schemas.openxmlformats.org/officeDocument/2006/relationships/hyperlink" Target="http://www-2.munimadrid.es/CSE6/control/seleccionDatos?numSerie=5050000020" TargetMode="External"/><Relationship Id="rId134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3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13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3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1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-2.munimadrid.es/CSE6/control/seleccionDatos?numSerie=7020100030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drawing" Target="../drawings/drawing3.xml"/><Relationship Id="rId45" Type="http://schemas.openxmlformats.org/officeDocument/2006/relationships/hyperlink" Target="http://www-2.munimadrid.es/CSE6/control/seleccionDatos?numSerie=9040100012" TargetMode="External"/><Relationship Id="rId191" Type="http://schemas.openxmlformats.org/officeDocument/2006/relationships/hyperlink" Target="http://www-2.munimadrid.es/CSE6/control/seleccionDatos?numSerie=7020100030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gestiona.madrid.org/wpad_pub/run/j/MostrarConsultaGeneral.icm?tipoCurso=ADM&amp;sinboton=S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gestiona.madrid.org/wpad_pub/run/j/MostrarConsultaGeneral.icm?tipoCurso=ADM&amp;sinboton=S" TargetMode="External"/><Relationship Id="rId185" Type="http://schemas.openxmlformats.org/officeDocument/2006/relationships/hyperlink" Target="http://gestiona.madrid.org/wpad_pub/run/j/MostrarConsultaGeneral.icm?tipoCurso=ADM&amp;sinboton=S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gestiona.madrid.org/wpad_pub/run/j/MostrarConsultaGeneral.icm?tipoCurso=ADM&amp;sinboton=S" TargetMode="External"/><Relationship Id="rId189" Type="http://schemas.openxmlformats.org/officeDocument/2006/relationships/hyperlink" Target="http://www-2.munimadrid.es/CSE6/control/seleccionDatos?numSerie=7020100030" TargetMode="External"/><Relationship Id="rId188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gestiona.madrid.org/wpad_pub/run/j/MostrarConsultaGeneral.icm?tipoCurso=ADM&amp;sinboton=S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-2.munimadrid.es/CSE6/control/seleccionDatos?numSerie=2030100021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8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7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2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1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40" Type="http://schemas.openxmlformats.org/officeDocument/2006/relationships/hyperlink" Target="http://www-2.munimadrid.es/CSE6/control/seleccionDatos?numSerie=14030400052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-2.munimadrid.es/CSE6/control/seleccionDatos?numSerie=13020000061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-2.munimadrid.es/CSE6/control/seleccionDatos?numSerie=14030400051" TargetMode="External"/><Relationship Id="rId138" Type="http://schemas.openxmlformats.org/officeDocument/2006/relationships/hyperlink" Target="http://www-2.munimadrid.es/CSE6/control/seleccionDatos?numSerie=5040201140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1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0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6" Type="http://schemas.openxmlformats.org/officeDocument/2006/relationships/hyperlink" Target="http://www-2.munimadrid.es/CSE6/control/seleccionDatos?numSerie=5040201030" TargetMode="External"/><Relationship Id="rId135" Type="http://schemas.openxmlformats.org/officeDocument/2006/relationships/hyperlink" Target="http://www-2.munimadrid.es/CSE6/control/seleccionDatos?numSerie=5050000020" TargetMode="External"/><Relationship Id="rId134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3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13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3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1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-2.munimadrid.es/CSE6/control/seleccionDatos?numSerie=7020100030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drawing" Target="../drawings/drawing4.xml"/><Relationship Id="rId45" Type="http://schemas.openxmlformats.org/officeDocument/2006/relationships/hyperlink" Target="http://www-2.munimadrid.es/CSE6/control/seleccionDatos?numSerie=9040100012" TargetMode="External"/><Relationship Id="rId191" Type="http://schemas.openxmlformats.org/officeDocument/2006/relationships/hyperlink" Target="http://www-2.munimadrid.es/CSE6/control/seleccionDatos?numSerie=7020100030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gestiona.madrid.org/wpad_pub/run/j/MostrarConsultaGeneral.icm?tipoCurso=ADM&amp;sinboton=S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gestiona.madrid.org/wpad_pub/run/j/MostrarConsultaGeneral.icm?tipoCurso=ADM&amp;sinboton=S" TargetMode="External"/><Relationship Id="rId185" Type="http://schemas.openxmlformats.org/officeDocument/2006/relationships/hyperlink" Target="http://gestiona.madrid.org/wpad_pub/run/j/MostrarConsultaGeneral.icm?tipoCurso=ADM&amp;sinboton=S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gestiona.madrid.org/wpad_pub/run/j/MostrarConsultaGeneral.icm?tipoCurso=ADM&amp;sinboton=S" TargetMode="External"/><Relationship Id="rId189" Type="http://schemas.openxmlformats.org/officeDocument/2006/relationships/hyperlink" Target="http://www-2.munimadrid.es/CSE6/control/seleccionDatos?numSerie=7020100030" TargetMode="External"/><Relationship Id="rId188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gestiona.madrid.org/wpad_pub/run/j/MostrarConsultaGeneral.icm?tipoCurso=ADM&amp;sinboton=S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-2.munimadrid.es/CSE6/control/seleccionDatos?numSerie=2030100021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8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7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2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1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40" Type="http://schemas.openxmlformats.org/officeDocument/2006/relationships/hyperlink" Target="http://www-2.munimadrid.es/CSE6/control/seleccionDatos?numSerie=14030400052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-2.munimadrid.es/CSE6/control/seleccionDatos?numSerie=13020000061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-2.munimadrid.es/CSE6/control/seleccionDatos?numSerie=14030400051" TargetMode="External"/><Relationship Id="rId138" Type="http://schemas.openxmlformats.org/officeDocument/2006/relationships/hyperlink" Target="http://www-2.munimadrid.es/CSE6/control/seleccionDatos?numSerie=5040201140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1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0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6" Type="http://schemas.openxmlformats.org/officeDocument/2006/relationships/hyperlink" Target="http://www-2.munimadrid.es/CSE6/control/seleccionDatos?numSerie=5040201030" TargetMode="External"/><Relationship Id="rId135" Type="http://schemas.openxmlformats.org/officeDocument/2006/relationships/hyperlink" Target="http://www-2.munimadrid.es/CSE6/control/seleccionDatos?numSerie=5050000020" TargetMode="External"/><Relationship Id="rId134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3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13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3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1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-2.munimadrid.es/CSE6/control/seleccionDatos?numSerie=7020100030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drawing" Target="../drawings/drawing5.xml"/><Relationship Id="rId45" Type="http://schemas.openxmlformats.org/officeDocument/2006/relationships/hyperlink" Target="http://www-2.munimadrid.es/CSE6/control/seleccionDatos?numSerie=9040100012" TargetMode="External"/><Relationship Id="rId191" Type="http://schemas.openxmlformats.org/officeDocument/2006/relationships/hyperlink" Target="http://www-2.munimadrid.es/CSE6/control/seleccionDatos?numSerie=7020100030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gestiona.madrid.org/wpad_pub/run/j/MostrarConsultaGeneral.icm?tipoCurso=ADM&amp;sinboton=S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gestiona.madrid.org/wpad_pub/run/j/MostrarConsultaGeneral.icm?tipoCurso=ADM&amp;sinboton=S" TargetMode="External"/><Relationship Id="rId185" Type="http://schemas.openxmlformats.org/officeDocument/2006/relationships/hyperlink" Target="http://gestiona.madrid.org/wpad_pub/run/j/MostrarConsultaGeneral.icm?tipoCurso=ADM&amp;sinboton=S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gestiona.madrid.org/wpad_pub/run/j/MostrarConsultaGeneral.icm?tipoCurso=ADM&amp;sinboton=S" TargetMode="External"/><Relationship Id="rId189" Type="http://schemas.openxmlformats.org/officeDocument/2006/relationships/hyperlink" Target="http://www-2.munimadrid.es/CSE6/control/seleccionDatos?numSerie=7020100030" TargetMode="External"/><Relationship Id="rId188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gestiona.madrid.org/wpad_pub/run/j/MostrarConsultaGeneral.icm?tipoCurso=ADM&amp;sinboton=S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-2.munimadrid.es/CSE6/control/seleccionDatos?numSerie=2030100021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8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7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2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1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40" Type="http://schemas.openxmlformats.org/officeDocument/2006/relationships/hyperlink" Target="http://www-2.munimadrid.es/CSE6/control/seleccionDatos?numSerie=14030400052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-2.munimadrid.es/CSE6/control/seleccionDatos?numSerie=13020000061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-2.munimadrid.es/CSE6/control/seleccionDatos?numSerie=14030400051" TargetMode="External"/><Relationship Id="rId138" Type="http://schemas.openxmlformats.org/officeDocument/2006/relationships/hyperlink" Target="http://www-2.munimadrid.es/CSE6/control/seleccionDatos?numSerie=5040201140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1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0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6" Type="http://schemas.openxmlformats.org/officeDocument/2006/relationships/hyperlink" Target="http://www-2.munimadrid.es/CSE6/control/seleccionDatos?numSerie=5040201030" TargetMode="External"/><Relationship Id="rId135" Type="http://schemas.openxmlformats.org/officeDocument/2006/relationships/hyperlink" Target="http://www-2.munimadrid.es/CSE6/control/seleccionDatos?numSerie=5050000020" TargetMode="External"/><Relationship Id="rId134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3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13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3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1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90" Type="http://schemas.openxmlformats.org/officeDocument/2006/relationships/hyperlink" Target="http://www-2.munimadrid.es/CSE6/control/seleccionDatos?numSerie=7020100030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192" Type="http://schemas.openxmlformats.org/officeDocument/2006/relationships/drawing" Target="../drawings/drawing6.xml"/><Relationship Id="rId45" Type="http://schemas.openxmlformats.org/officeDocument/2006/relationships/hyperlink" Target="http://www-2.munimadrid.es/CSE6/control/seleccionDatos?numSerie=9040100012" TargetMode="External"/><Relationship Id="rId191" Type="http://schemas.openxmlformats.org/officeDocument/2006/relationships/hyperlink" Target="http://www-2.munimadrid.es/CSE6/control/seleccionDatos?numSerie=7020100030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hyperlink" Target="http://gestiona.madrid.org/wpad_pub/run/j/MostrarConsultaGeneral.icm?tipoCurso=ADM&amp;sinboton=S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gestiona.madrid.org/wpad_pub/run/j/MostrarConsultaGeneral.icm?tipoCurso=ADM&amp;sinboton=S" TargetMode="External"/><Relationship Id="rId185" Type="http://schemas.openxmlformats.org/officeDocument/2006/relationships/hyperlink" Target="http://gestiona.madrid.org/wpad_pub/run/j/MostrarConsultaGeneral.icm?tipoCurso=ADM&amp;sinboton=S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gestiona.madrid.org/wpad_pub/run/j/MostrarConsultaGeneral.icm?tipoCurso=ADM&amp;sinboton=S" TargetMode="External"/><Relationship Id="rId189" Type="http://schemas.openxmlformats.org/officeDocument/2006/relationships/hyperlink" Target="http://www-2.munimadrid.es/CSE6/control/seleccionDatos?numSerie=7020100030" TargetMode="External"/><Relationship Id="rId188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gestiona.madrid.org/wpad_pub/run/j/MostrarConsultaGeneral.icm?tipoCurso=ADM&amp;sinboton=S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-2.munimadrid.es/CSE6/control/seleccionDatos?numSerie=2030100021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-2.munimadrid.es/CSE6/control/seleccionDatos?numSerie=2030100013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-2.munimadrid.es/CSE6/control/seleccionDatos?numSerie=2030100013" TargetMode="External"/><Relationship Id="rId179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8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7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2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41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40" Type="http://schemas.openxmlformats.org/officeDocument/2006/relationships/hyperlink" Target="http://www-2.munimadrid.es/CSE6/control/seleccionDatos?numSerie=14030400052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-2.munimadrid.es/CSE6/control/seleccionDatos?numSerie=13020000061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-2.munimadrid.es/CSE6/control/seleccionDatos?numSerie=14030400051" TargetMode="External"/><Relationship Id="rId138" Type="http://schemas.openxmlformats.org/officeDocument/2006/relationships/hyperlink" Target="http://www-2.munimadrid.es/CSE6/control/seleccionDatos?numSerie=5040201140" TargetMode="External"/><Relationship Id="rId137" Type="http://schemas.openxmlformats.org/officeDocument/2006/relationships/hyperlink" Target="http://www-2.munimadrid.es/CSE6/control/seleccionDatos?numSerie=5040201030" TargetMode="External"/><Relationship Id="rId132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1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0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6" Type="http://schemas.openxmlformats.org/officeDocument/2006/relationships/hyperlink" Target="http://www-2.munimadrid.es/CSE6/control/seleccionDatos?numSerie=5040201030" TargetMode="External"/><Relationship Id="rId135" Type="http://schemas.openxmlformats.org/officeDocument/2006/relationships/hyperlink" Target="http://www-2.munimadrid.es/CSE6/control/seleccionDatos?numSerie=5050000020" TargetMode="External"/><Relationship Id="rId134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33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-2.munimadrid.es/CSE6/control/seleccionDatos?numSerie=2030100013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13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13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3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1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15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6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5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7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8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9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10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11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12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13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14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15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16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drawing" Target="../drawings/drawing17.xm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7020100030" TargetMode="Externa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2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1" Type="http://schemas.openxmlformats.org/officeDocument/2006/relationships/hyperlink" Target="http://www-2.munimadrid.es/CSE6/control/seleccionDatos?numSerie=13020000061" TargetMode="External"/><Relationship Id="rId140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8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5" Type="http://schemas.openxmlformats.org/officeDocument/2006/relationships/hyperlink" Target="http://www-2.munimadrid.es/CSE6/control/seleccionDatos?numSerie=7010101012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21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-2.munimadrid.es/CSE6/control/seleccionDatos?numSerie=2030100013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drawing" Target="../drawings/drawing18.xm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7020100030" TargetMode="Externa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2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1" Type="http://schemas.openxmlformats.org/officeDocument/2006/relationships/hyperlink" Target="http://www-2.munimadrid.es/CSE6/control/seleccionDatos?numSerie=13020000061" TargetMode="External"/><Relationship Id="rId140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8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5" Type="http://schemas.openxmlformats.org/officeDocument/2006/relationships/hyperlink" Target="http://www-2.munimadrid.es/CSE6/control/seleccionDatos?numSerie=7010101012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21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-2.munimadrid.es/CSE6/control/seleccionDatos?numSerie=2030100013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drawing" Target="../drawings/drawing19.xm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7020100030" TargetMode="Externa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2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1" Type="http://schemas.openxmlformats.org/officeDocument/2006/relationships/hyperlink" Target="http://www-2.munimadrid.es/CSE6/control/seleccionDatos?numSerie=13020000061" TargetMode="External"/><Relationship Id="rId140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8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5" Type="http://schemas.openxmlformats.org/officeDocument/2006/relationships/hyperlink" Target="http://www-2.munimadrid.es/CSE6/control/seleccionDatos?numSerie=7010101012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21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-2.munimadrid.es/CSE6/control/seleccionDatos?numSerie=2030100013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drawing" Target="../drawings/drawing20.xm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-2.munimadrid.es/CSE6/control/seleccionDatos?numSerie=7020100030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gestiona.madrid.org/wpad_pub/run/j/MostrarConsultaGeneral.icm?tipoCurso=ADM&amp;sinboton=S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201010" TargetMode="External"/><Relationship Id="rId25" Type="http://schemas.openxmlformats.org/officeDocument/2006/relationships/hyperlink" Target="http://www-2.munimadrid.es/CSE6/control/seleccionDatos?numSerie=3010201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142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1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0" Type="http://schemas.openxmlformats.org/officeDocument/2006/relationships/hyperlink" Target="http://www-2.munimadrid.es/CSE6/control/seleccionDatos?numSerie=13020000061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138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5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-2.munimadrid.es/CSE6/control/seleccionDatos?numSerie=203010002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-2.munimadrid.es/CSE6/control/seleccionDatos?numSerie=2030100013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-2.munimadrid.es/CSE6/control/seleccionDatos?numSerie=2030100013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42" Type="http://schemas.openxmlformats.org/officeDocument/2006/relationships/hyperlink" Target="http://www-2.munimadrid.es/CSE6/control/seleccionDatos?numSerie=4030202090" TargetMode="External"/><Relationship Id="rId41" Type="http://schemas.openxmlformats.org/officeDocument/2006/relationships/hyperlink" Target="http://www-2.munimadrid.es/CSE6/control/seleccionDatos?numSerie=4030202090" TargetMode="External"/><Relationship Id="rId44" Type="http://schemas.openxmlformats.org/officeDocument/2006/relationships/hyperlink" Target="http://www-2.munimadrid.es/CSE6/control/seleccionDatos?numSerie=9040400010" TargetMode="External"/><Relationship Id="rId43" Type="http://schemas.openxmlformats.org/officeDocument/2006/relationships/hyperlink" Target="http://www.madrid.es/UnidadesDescentralizadas/UDCEstadistica/Nuevaweb/Publicaciones/Encuesta%20de%20Poblaci%C3%B3n%20Activa/2016/I330216.pdf" TargetMode="External"/><Relationship Id="rId46" Type="http://schemas.openxmlformats.org/officeDocument/2006/relationships/hyperlink" Target="http://www-2.munimadrid.es/CSE6/control/seleccionDatos?numSerie=9040100012" TargetMode="External"/><Relationship Id="rId45" Type="http://schemas.openxmlformats.org/officeDocument/2006/relationships/hyperlink" Target="http://www-2.munimadrid.es/CSE6/control/seleccionDatos?numSerie=9040100012" TargetMode="External"/><Relationship Id="rId48" Type="http://schemas.openxmlformats.org/officeDocument/2006/relationships/hyperlink" Target="http://www-2.munimadrid.es/CSE6/control/seleccionDatos?numSerie=9040100012" TargetMode="External"/><Relationship Id="rId187" Type="http://schemas.openxmlformats.org/officeDocument/2006/relationships/drawing" Target="../drawings/drawing21.xml"/><Relationship Id="rId47" Type="http://schemas.openxmlformats.org/officeDocument/2006/relationships/hyperlink" Target="http://www-2.munimadrid.es/CSE6/control/seleccionDatos?numSerie=9040100012" TargetMode="External"/><Relationship Id="rId186" Type="http://schemas.openxmlformats.org/officeDocument/2006/relationships/hyperlink" Target="http://www-2.munimadrid.es/CSE6/control/seleccionDatos?numSerie=7020100030" TargetMode="External"/><Relationship Id="rId185" Type="http://schemas.openxmlformats.org/officeDocument/2006/relationships/hyperlink" Target="http://www-2.munimadrid.es/CSE6/control/seleccionDatos?numSerie=7020100030" TargetMode="External"/><Relationship Id="rId49" Type="http://schemas.openxmlformats.org/officeDocument/2006/relationships/hyperlink" Target="http://www-2.munimadrid.es/CSE6/control/seleccionDatos?numSerie=9040100012" TargetMode="External"/><Relationship Id="rId184" Type="http://schemas.openxmlformats.org/officeDocument/2006/relationships/hyperlink" Target="http://www-2.munimadrid.es/CSE6/control/seleccionDatos?numSerie=7020100030" TargetMode="External"/><Relationship Id="rId31" Type="http://schemas.openxmlformats.org/officeDocument/2006/relationships/hyperlink" Target="http://www-2.munimadrid.es/CSE6/control/seleccionDatos?numSerie=3010201010" TargetMode="External"/><Relationship Id="rId30" Type="http://schemas.openxmlformats.org/officeDocument/2006/relationships/hyperlink" Target="http://www-2.munimadrid.es/CSE6/control/seleccionDatos?numSerie=3010106090" TargetMode="External"/><Relationship Id="rId33" Type="http://schemas.openxmlformats.org/officeDocument/2006/relationships/hyperlink" Target="http://www.madridsalud.es/publicaciones/OtrasPublicaciones/esperanza_vida_2009-2012.php" TargetMode="External"/><Relationship Id="rId183" Type="http://schemas.openxmlformats.org/officeDocument/2006/relationships/hyperlink" Target="http://www.madrid.es/portales/munimadrid/es/Inicio/Actividad-economica-y-hacienda/Empresa-y-comercio/Mercados-municipales?vgnextfmt=default&amp;vgnextoid=19f9744f3e2ce010VgnVCM1000000b205a0aRCRD&amp;vgnextchannel=78da6d5ef88fe410VgnVCM1000000b205a0aRCRD" TargetMode="External"/><Relationship Id="rId32" Type="http://schemas.openxmlformats.org/officeDocument/2006/relationships/hyperlink" Target="http://www-2.munimadrid.es/CSE6/control/seleccionDatos?numSerie=3010201010" TargetMode="External"/><Relationship Id="rId182" Type="http://schemas.openxmlformats.org/officeDocument/2006/relationships/hyperlink" Target="http://gestiona.madrid.org/wpad_pub/run/j/MostrarConsultaGeneral.icm?tipoCurso=ADM&amp;sinboton=S" TargetMode="External"/><Relationship Id="rId35" Type="http://schemas.openxmlformats.org/officeDocument/2006/relationships/hyperlink" Target="http://www-2.munimadrid.es/CSE6/control/menuCSE" TargetMode="External"/><Relationship Id="rId181" Type="http://schemas.openxmlformats.org/officeDocument/2006/relationships/hyperlink" Target="http://gestiona.madrid.org/wpad_pub/run/j/MostrarConsultaGeneral.icm?tipoCurso=ADM&amp;sinboton=S" TargetMode="External"/><Relationship Id="rId34" Type="http://schemas.openxmlformats.org/officeDocument/2006/relationships/hyperlink" Target="http://www.madridsalud.es/publicaciones/OtrasPublicaciones/esperanza_vida_2009-2012.php" TargetMode="External"/><Relationship Id="rId180" Type="http://schemas.openxmlformats.org/officeDocument/2006/relationships/hyperlink" Target="http://gestiona.madrid.org/wpad_pub/run/j/MostrarConsultaGeneral.icm?tipoCurso=ADM&amp;sinboton=S" TargetMode="External"/><Relationship Id="rId37" Type="http://schemas.openxmlformats.org/officeDocument/2006/relationships/hyperlink" Target="http://www.ine.es/jaxiT3/Tabla.htm?t=13925" TargetMode="External"/><Relationship Id="rId176" Type="http://schemas.openxmlformats.org/officeDocument/2006/relationships/hyperlink" Target="http://www.madrid.es/portales/munimadrid/es/Inicio/Educacion-y-empleo/Educacion/Escuelas-infantiles-de-titularidad-municipal?vgnextfmt=default&amp;vgnextoid=b6500b3a5741b010VgnVCM100000d90ca8c0RCRD&amp;vgnextchannel=6d20c5dee78fe410VgnVCM1000000b205a0aRCRD&amp;idCapi" TargetMode="External"/><Relationship Id="rId36" Type="http://schemas.openxmlformats.org/officeDocument/2006/relationships/hyperlink" Target="http://www-2.munimadrid.es/CSE6/control/menuCSE" TargetMode="External"/><Relationship Id="rId175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9" Type="http://schemas.openxmlformats.org/officeDocument/2006/relationships/hyperlink" Target="http://www.madrid.es/portales/munimadrid/es/Inicio/El-Ayuntamiento/Estadistica/Areas-de-informacion-estadistica/Economia/Renta?vgnextfmt=default&amp;vgnextchannel=ef863636b44b4210VgnVCM2000000c205a0aRCRD&amp;vgnextoid=ef863636b44b4210VgnVCM2000000c205a0aRCRD" TargetMode="External"/><Relationship Id="rId174" Type="http://schemas.openxmlformats.org/officeDocument/2006/relationships/hyperlink" Target="http://www.madrid.es/portales/munimadrid/es/Inicio/Ayuntamiento/Deportes/Centros-deportivos-con-recintos-de-verano?vgnextfmt=default&amp;vgnextoid=b1cfae0c6842a110VgnVCM1000000b205a0aRCRD&amp;vgnextchannel=cb1a171c30036010VgnVCM100000dc0ca8c0RCRD" TargetMode="External"/><Relationship Id="rId38" Type="http://schemas.openxmlformats.org/officeDocument/2006/relationships/hyperlink" Target="http://www.ine.es/jaxiT3/Tabla.htm?t=13925" TargetMode="External"/><Relationship Id="rId173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179" Type="http://schemas.openxmlformats.org/officeDocument/2006/relationships/hyperlink" Target="http://gestiona.madrid.org/wpad_pub/run/j/MostrarConsultaGeneral.icm?tipoCurso=ADM&amp;sinboton=S" TargetMode="External"/><Relationship Id="rId178" Type="http://schemas.openxmlformats.org/officeDocument/2006/relationships/hyperlink" Target="http://gestiona.madrid.org/wpad_pub/run/j/MostrarConsultaGeneral.icm?tipoCurso=ADM&amp;sinboton=S" TargetMode="External"/><Relationship Id="rId177" Type="http://schemas.openxmlformats.org/officeDocument/2006/relationships/hyperlink" Target="http://gestiona.madrid.org/wpad_pub/run/j/MostrarConsultaGeneral.icm?tipoCurso=ADM&amp;sinboton=S" TargetMode="External"/><Relationship Id="rId20" Type="http://schemas.openxmlformats.org/officeDocument/2006/relationships/hyperlink" Target="http://www-2.munimadrid.es/CSE6/control/seleccionDatos?numSerie=3010102250" TargetMode="External"/><Relationship Id="rId22" Type="http://schemas.openxmlformats.org/officeDocument/2006/relationships/hyperlink" Target="http://www-2.munimadrid.es/CSE6/control/seleccionDatos?numSerie=3010103050" TargetMode="External"/><Relationship Id="rId21" Type="http://schemas.openxmlformats.org/officeDocument/2006/relationships/hyperlink" Target="http://www-2.munimadrid.es/CSE6/control/seleccionDatos?numSerie=3010102250" TargetMode="External"/><Relationship Id="rId24" Type="http://schemas.openxmlformats.org/officeDocument/2006/relationships/hyperlink" Target="http://www-2.munimadrid.es/CSE6/control/seleccionDatos?numSerie=3060100060" TargetMode="External"/><Relationship Id="rId23" Type="http://schemas.openxmlformats.org/officeDocument/2006/relationships/hyperlink" Target="http://www-2.munimadrid.es/CSE6/control/seleccionDatos?numSerie=3060100060" TargetMode="External"/><Relationship Id="rId26" Type="http://schemas.openxmlformats.org/officeDocument/2006/relationships/hyperlink" Target="http://www-2.munimadrid.es/CSE6/control/seleccionDatos?numSerie=3010106010" TargetMode="External"/><Relationship Id="rId25" Type="http://schemas.openxmlformats.org/officeDocument/2006/relationships/hyperlink" Target="http://www-2.munimadrid.es/CSE6/control/seleccionDatos?numSerie=3010106010" TargetMode="External"/><Relationship Id="rId28" Type="http://schemas.openxmlformats.org/officeDocument/2006/relationships/hyperlink" Target="http://www-2.munimadrid.es/CSE6/control/seleccionDatos?numSerie=3010106090" TargetMode="External"/><Relationship Id="rId27" Type="http://schemas.openxmlformats.org/officeDocument/2006/relationships/hyperlink" Target="http://www-2.munimadrid.es/CSE6/control/seleccionDatos?numSerie=3010106090" TargetMode="External"/><Relationship Id="rId29" Type="http://schemas.openxmlformats.org/officeDocument/2006/relationships/hyperlink" Target="http://www-2.munimadrid.es/CSE6/control/seleccionDatos?numSerie=3010106090" TargetMode="External"/><Relationship Id="rId11" Type="http://schemas.openxmlformats.org/officeDocument/2006/relationships/hyperlink" Target="http://www-2.munimadrid.es/CSE6/control/seleccionDatos?numSerie=03010102010" TargetMode="External"/><Relationship Id="rId10" Type="http://schemas.openxmlformats.org/officeDocument/2006/relationships/hyperlink" Target="http://www-2.munimadrid.es/CSE6/control/seleccionDatos?numSerie=03010102010" TargetMode="External"/><Relationship Id="rId13" Type="http://schemas.openxmlformats.org/officeDocument/2006/relationships/hyperlink" Target="http://www-2.munimadrid.es/CSE6/control/menuCSE" TargetMode="External"/><Relationship Id="rId12" Type="http://schemas.openxmlformats.org/officeDocument/2006/relationships/hyperlink" Target="http://www-2.munimadrid.es/CSE6/control/menuCSE" TargetMode="External"/><Relationship Id="rId15" Type="http://schemas.openxmlformats.org/officeDocument/2006/relationships/hyperlink" Target="http://www-2.munimadrid.es/CSE6/control/seleccionDatos?numSerie=3010101010" TargetMode="External"/><Relationship Id="rId14" Type="http://schemas.openxmlformats.org/officeDocument/2006/relationships/hyperlink" Target="http://www-2.munimadrid.es/CSE6/control/seleccionDatos?numSerie=3010101010" TargetMode="External"/><Relationship Id="rId17" Type="http://schemas.openxmlformats.org/officeDocument/2006/relationships/hyperlink" Target="http://www-2.munimadrid.es/CSE6/control/seleccionDatos?numSerie=3010101010" TargetMode="External"/><Relationship Id="rId16" Type="http://schemas.openxmlformats.org/officeDocument/2006/relationships/hyperlink" Target="http://www-2.munimadrid.es/CSE6/control/seleccionDatos?numSerie=3010101010" TargetMode="External"/><Relationship Id="rId19" Type="http://schemas.openxmlformats.org/officeDocument/2006/relationships/hyperlink" Target="http://www-2.munimadrid.es/CSE6/control/seleccionDatos?numSerie=3010102240" TargetMode="External"/><Relationship Id="rId18" Type="http://schemas.openxmlformats.org/officeDocument/2006/relationships/hyperlink" Target="http://www-2.munimadrid.es/CSE6/control/seleccionDatos?numSerie=3010101010" TargetMode="External"/><Relationship Id="rId84" Type="http://schemas.openxmlformats.org/officeDocument/2006/relationships/hyperlink" Target="http://www-2.munimadrid.es/CSE6/control/seleccionDatos?numSerie=6010000012" TargetMode="External"/><Relationship Id="rId83" Type="http://schemas.openxmlformats.org/officeDocument/2006/relationships/hyperlink" Target="http://www-2.munimadrid.es/CSE6/control/seleccionDatos?numSerie=6010000012" TargetMode="External"/><Relationship Id="rId86" Type="http://schemas.openxmlformats.org/officeDocument/2006/relationships/hyperlink" Target="http://www-2.munimadrid.es/CSE6/control/seleccionDatos?numSerie=3010107010" TargetMode="External"/><Relationship Id="rId85" Type="http://schemas.openxmlformats.org/officeDocument/2006/relationships/hyperlink" Target="http://www-2.munimadrid.es/CSE6/control/seleccionDatos?numSerie=3010107010" TargetMode="External"/><Relationship Id="rId88" Type="http://schemas.openxmlformats.org/officeDocument/2006/relationships/hyperlink" Target="http://www-2.munimadrid.es/CSE6/control/seleccionDatos?numSerie=3010107010" TargetMode="External"/><Relationship Id="rId150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87" Type="http://schemas.openxmlformats.org/officeDocument/2006/relationships/hyperlink" Target="http://www-2.munimadrid.es/CSE6/control/seleccionDatos?numSerie=3010107010" TargetMode="External"/><Relationship Id="rId89" Type="http://schemas.openxmlformats.org/officeDocument/2006/relationships/hyperlink" Target="http://www-2.munimadrid.es/CSE6/control/seleccionDatos?numSerie=3010107010" TargetMode="External"/><Relationship Id="rId80" Type="http://schemas.openxmlformats.org/officeDocument/2006/relationships/hyperlink" Target="http://www-2.munimadrid.es/CSE6/control/seleccionDatos?numSerie=6010000012" TargetMode="External"/><Relationship Id="rId82" Type="http://schemas.openxmlformats.org/officeDocument/2006/relationships/hyperlink" Target="http://www-2.munimadrid.es/CSE6/control/seleccionDatos?numSerie=6010000012" TargetMode="External"/><Relationship Id="rId81" Type="http://schemas.openxmlformats.org/officeDocument/2006/relationships/hyperlink" Target="http://www-2.munimadrid.es/CSE6/control/seleccionDatos?numSerie=6010000012" TargetMode="External"/><Relationship Id="rId1" Type="http://schemas.openxmlformats.org/officeDocument/2006/relationships/hyperlink" Target="http://www-2.munimadrid.es/CSE6/control/seleccionDatos?numSerie=14010100010" TargetMode="External"/><Relationship Id="rId2" Type="http://schemas.openxmlformats.org/officeDocument/2006/relationships/hyperlink" Target="http://www-2.munimadrid.es/CSE6/control/seleccionDatos?numSerie=14010100010" TargetMode="External"/><Relationship Id="rId3" Type="http://schemas.openxmlformats.org/officeDocument/2006/relationships/hyperlink" Target="http://www-2.munimadrid.es/CSE6/control/seleccionDatos?numSerie=3010102230" TargetMode="External"/><Relationship Id="rId149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4" Type="http://schemas.openxmlformats.org/officeDocument/2006/relationships/hyperlink" Target="http://www-2.munimadrid.es/CSE6/control/seleccionDatos?numSerie=3010102230" TargetMode="External"/><Relationship Id="rId148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9" Type="http://schemas.openxmlformats.org/officeDocument/2006/relationships/hyperlink" Target="http://www-2.munimadrid.es/CSE6/control/seleccionDatos?numSerie=03010102010" TargetMode="External"/><Relationship Id="rId143" Type="http://schemas.openxmlformats.org/officeDocument/2006/relationships/hyperlink" Target="http://www.madrid.es/portales/munimadrid/es/Inicio/Cultura-ocio-y-deporte/Bibliotecas/Bibliotecas-Publicas-Municipales?vgnextfmt=default&amp;vgnextoid=82e4c8dfcdd6f410VgnVCM1000000b205a0aRCRD&amp;vgnextchannel=1c58efff228fe410VgnVCM2000000c205a0aRCRD&amp;page=0&amp;idCap" TargetMode="External"/><Relationship Id="rId142" Type="http://schemas.openxmlformats.org/officeDocument/2006/relationships/hyperlink" Target="http://www.madrid.es/portales/munimadrid/es/Inicio/Ayuntamiento/Servicios-Sociales/Menores-y-Familia/Centros-de-Atencion-a-la-Infancia-(CAI)?vgnextfmt=default&amp;vgnextoid=02cb88a75f324210VgnVCM1000000b205a0aRCRD&amp;vgnextchannel=aa56df2c54872210VgnVCM2000000c2" TargetMode="External"/><Relationship Id="rId141" Type="http://schemas.openxmlformats.org/officeDocument/2006/relationships/hyperlink" Target="http://www-2.munimadrid.es/CSE6/control/seleccionDatos?numSerie=13020000061" TargetMode="External"/><Relationship Id="rId140" Type="http://schemas.openxmlformats.org/officeDocument/2006/relationships/hyperlink" Target="http://www.madrid.es/portales/munimadrid/es/Inicio/Mayores/Direcciones-y-telefonos?vgnextfmt=default&amp;vgnextchannel=ac6931d3b28fe410VgnVCM1000000b205a0aRCRD&amp;isListEnabled=yes&amp;texto=apartamentos&amp;vgnextoid=ac6931d3b28fe410VgnVCM1000000b205a0aRCRD&amp;tipoInstala" TargetMode="External"/><Relationship Id="rId5" Type="http://schemas.openxmlformats.org/officeDocument/2006/relationships/hyperlink" Target="http://www-2.munimadrid.es/CSE6/control/seleccionDatos?numSerie=3010102230" TargetMode="External"/><Relationship Id="rId147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6" Type="http://schemas.openxmlformats.org/officeDocument/2006/relationships/hyperlink" Target="http://www-2.munimadrid.es/CSE6/control/seleccionDatos?numSerie=03010102010" TargetMode="External"/><Relationship Id="rId146" Type="http://schemas.openxmlformats.org/officeDocument/2006/relationships/hyperlink" Target="http://www.madrid.es/portales/munimadrid/es/Inicio/Ayuntamiento/Cultura-y-Ocio/Cultura/Centros-Culturales-por-Distritos?vgnextfmt=default&amp;vgnextoid=e322a543e84e1410VgnVCM1000000b205a0aRCRD&amp;vgnextchannel=2e2b9ad016e07010VgnVCM100000dc0ca8c0RCRD" TargetMode="External"/><Relationship Id="rId7" Type="http://schemas.openxmlformats.org/officeDocument/2006/relationships/hyperlink" Target="http://www-2.munimadrid.es/CSE6/control/seleccionDatos?numSerie=03010102010" TargetMode="External"/><Relationship Id="rId145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8" Type="http://schemas.openxmlformats.org/officeDocument/2006/relationships/hyperlink" Target="http://www-2.munimadrid.es/CSE6/control/seleccionDatos?numSerie=03010102010" TargetMode="External"/><Relationship Id="rId144" Type="http://schemas.openxmlformats.org/officeDocument/2006/relationships/hyperlink" Target="http://www.madrid.org/cs/Satellite?cid=1354292373012&amp;idSeccion=1354301056429&amp;language=es&amp;pagename=PortalLector%2FPage%2FPLEC_contenidoFinalNavegable" TargetMode="External"/><Relationship Id="rId73" Type="http://schemas.openxmlformats.org/officeDocument/2006/relationships/hyperlink" Target="http://www-2.munimadrid.es/CSE6/control/seleccionDatos?numSerie=6010000012" TargetMode="External"/><Relationship Id="rId72" Type="http://schemas.openxmlformats.org/officeDocument/2006/relationships/hyperlink" Target="http://www-2.munimadrid.es/CSE6/control/seleccionDatos?numSerie=6010000012" TargetMode="External"/><Relationship Id="rId75" Type="http://schemas.openxmlformats.org/officeDocument/2006/relationships/hyperlink" Target="http://www-2.munimadrid.es/CSE6/control/seleccionDatos?numSerie=6010000012" TargetMode="External"/><Relationship Id="rId74" Type="http://schemas.openxmlformats.org/officeDocument/2006/relationships/hyperlink" Target="http://www-2.munimadrid.es/CSE6/control/seleccionDatos?numSerie=6010000012" TargetMode="External"/><Relationship Id="rId77" Type="http://schemas.openxmlformats.org/officeDocument/2006/relationships/hyperlink" Target="http://www-2.munimadrid.es/CSE6/control/seleccionDatos?numSerie=6010000012" TargetMode="External"/><Relationship Id="rId76" Type="http://schemas.openxmlformats.org/officeDocument/2006/relationships/hyperlink" Target="http://www-2.munimadrid.es/CSE6/control/seleccionDatos?numSerie=6010000012" TargetMode="External"/><Relationship Id="rId79" Type="http://schemas.openxmlformats.org/officeDocument/2006/relationships/hyperlink" Target="http://www-2.munimadrid.es/CSE6/control/seleccionDatos?numSerie=6010000012" TargetMode="External"/><Relationship Id="rId78" Type="http://schemas.openxmlformats.org/officeDocument/2006/relationships/hyperlink" Target="http://www-2.munimadrid.es/CSE6/control/seleccionDatos?numSerie=6010000012" TargetMode="External"/><Relationship Id="rId71" Type="http://schemas.openxmlformats.org/officeDocument/2006/relationships/hyperlink" Target="http://www-2.munimadrid.es/CSE6/control/seleccionDatos?numSerie=3010102270" TargetMode="External"/><Relationship Id="rId70" Type="http://schemas.openxmlformats.org/officeDocument/2006/relationships/hyperlink" Target="http://www-2.munimadrid.es/CSE6/control/seleccionDatos?numSerie=3010102270" TargetMode="External"/><Relationship Id="rId139" Type="http://schemas.openxmlformats.org/officeDocument/2006/relationships/hyperlink" Target="https://sede.madrid.es/portal/site/tramites/menuitem.1f3361415fda829be152e15284f1a5a0/?vgnextoid=1280fbd8e2774210VgnVCM1000000b205a0aRCRD&amp;vgnextchannel=7c052820f8aa8210VgnVCM1000000b205a0aRCRD&amp;vgnextfmt=default" TargetMode="External"/><Relationship Id="rId138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7" Type="http://schemas.openxmlformats.org/officeDocument/2006/relationships/hyperlink" Target="http://www.madrid.es/portales/munimadrid/es/Inicio/Ayuntamiento/Servicios-Sociales/Centros-Municipales-de-Mayores-por-Distritos?vgnextfmt=default&amp;vgnextoid=6c13a07b9bb74210VgnVCM1000000b205a0aRCRD&amp;vgnextchannel=fe8a171c30036010VgnVCM100000dc0ca8c0RCRD" TargetMode="External"/><Relationship Id="rId132" Type="http://schemas.openxmlformats.org/officeDocument/2006/relationships/hyperlink" Target="http://www-2.munimadrid.es/CSE6/control/seleccionDatos?numSerie=5040201140" TargetMode="External"/><Relationship Id="rId131" Type="http://schemas.openxmlformats.org/officeDocument/2006/relationships/hyperlink" Target="http://www-2.munimadrid.es/CSE6/control/seleccionDatos?numSerie=5040201030" TargetMode="External"/><Relationship Id="rId130" Type="http://schemas.openxmlformats.org/officeDocument/2006/relationships/hyperlink" Target="http://www-2.munimadrid.es/CSE6/control/seleccionDatos?numSerie=5040201030" TargetMode="External"/><Relationship Id="rId136" Type="http://schemas.openxmlformats.org/officeDocument/2006/relationships/hyperlink" Target="http://www.madrid.es/portales/munimadrid/es/Inicio/Servicios-sociales-y-salud/Servicios-sociales/Centros-de-Servicios-Sociales-Municipales?vgnextfmt=default&amp;vgnextoid=51886e0cfb6da010VgnVCM100000d90ca8c0RCRD&amp;vgnextchannel=70e4c8eb248fe410VgnVCM1000000b205" TargetMode="External"/><Relationship Id="rId135" Type="http://schemas.openxmlformats.org/officeDocument/2006/relationships/hyperlink" Target="http://www-2.munimadrid.es/CSE6/control/seleccionDatos?numSerie=7010101012" TargetMode="External"/><Relationship Id="rId134" Type="http://schemas.openxmlformats.org/officeDocument/2006/relationships/hyperlink" Target="http://www-2.munimadrid.es/CSE6/control/seleccionDatos?numSerie=14030400052" TargetMode="External"/><Relationship Id="rId133" Type="http://schemas.openxmlformats.org/officeDocument/2006/relationships/hyperlink" Target="http://www-2.munimadrid.es/CSE6/control/seleccionDatos?numSerie=14030400051" TargetMode="External"/><Relationship Id="rId62" Type="http://schemas.openxmlformats.org/officeDocument/2006/relationships/hyperlink" Target="http://www-2.munimadrid.es/CSE6/control/seleccionDatos?numSerie=9040302100" TargetMode="External"/><Relationship Id="rId61" Type="http://schemas.openxmlformats.org/officeDocument/2006/relationships/hyperlink" Target="http://www-2.munimadrid.es/CSE6/control/seleccionDatos?numSerie=9040302070" TargetMode="External"/><Relationship Id="rId64" Type="http://schemas.openxmlformats.org/officeDocument/2006/relationships/hyperlink" Target="http://www-2.munimadrid.es/CSE6/control/seleccionDatos?numSerie=9040302070" TargetMode="External"/><Relationship Id="rId63" Type="http://schemas.openxmlformats.org/officeDocument/2006/relationships/hyperlink" Target="http://www-2.munimadrid.es/CSE6/control/seleccionDatos?numSerie=9040302100" TargetMode="External"/><Relationship Id="rId66" Type="http://schemas.openxmlformats.org/officeDocument/2006/relationships/hyperlink" Target="http://www-2.munimadrid.es/CSE6/control/seleccionDatos?numSerie=9040302100" TargetMode="External"/><Relationship Id="rId172" Type="http://schemas.openxmlformats.org/officeDocument/2006/relationships/hyperlink" Target="http://www.madrid.es/portales/munimadrid/es/Inicio/Ayuntamiento/Deportes/Equipamientos-deportivos/Centros-deportivos-/Principales-unidades-deportivas/Piscinas-climatizadas?vgnextfmt=default&amp;vgnextchannel=8f86386c8f98f310VgnVCM1000000b205a0aRCRD" TargetMode="External"/><Relationship Id="rId65" Type="http://schemas.openxmlformats.org/officeDocument/2006/relationships/hyperlink" Target="http://www-2.munimadrid.es/CSE6/control/seleccionDatos?numSerie=9040302100" TargetMode="External"/><Relationship Id="rId171" Type="http://schemas.openxmlformats.org/officeDocument/2006/relationships/hyperlink" Target="http://www-2.munimadrid.es/CSE6/control/seleccionDatos?numSerie=2030100021" TargetMode="External"/><Relationship Id="rId68" Type="http://schemas.openxmlformats.org/officeDocument/2006/relationships/hyperlink" Target="http://www-2.munimadrid.es/CSE6/control/seleccionDatos?numSerie=3010102270" TargetMode="External"/><Relationship Id="rId170" Type="http://schemas.openxmlformats.org/officeDocument/2006/relationships/hyperlink" Target="http://www.madrid.es/portales/munimadrid/es/Inicio/El-Ayuntamiento/Deportes/Equipamientos-deportivos/Centros-deportivos-/Principales-unidades-deportivas/Campos-futbol-11?vgnextfmt=default&amp;vgnextchannel=b2b4386c8f98f310VgnVCM1000000b205a0aRCRD&amp;nxc=page%3A1" TargetMode="External"/><Relationship Id="rId67" Type="http://schemas.openxmlformats.org/officeDocument/2006/relationships/hyperlink" Target="http://www-2.munimadrid.es/CSE6/control/seleccionDatos?numSerie=3010102270" TargetMode="External"/><Relationship Id="rId60" Type="http://schemas.openxmlformats.org/officeDocument/2006/relationships/hyperlink" Target="http://www-2.munimadrid.es/CSE6/control/seleccionDatos?numSerie=9040302100" TargetMode="External"/><Relationship Id="rId165" Type="http://schemas.openxmlformats.org/officeDocument/2006/relationships/hyperlink" Target="http://www-2.munimadrid.es/CSE6/control/seleccionDatos?numSerie=2030100013" TargetMode="External"/><Relationship Id="rId69" Type="http://schemas.openxmlformats.org/officeDocument/2006/relationships/hyperlink" Target="http://www-2.munimadrid.es/CSE6/control/seleccionDatos?numSerie=3010102270" TargetMode="External"/><Relationship Id="rId164" Type="http://schemas.openxmlformats.org/officeDocument/2006/relationships/hyperlink" Target="http://www-2.munimadrid.es/CSE6/control/seleccionDatos?numSerie=2030100013" TargetMode="External"/><Relationship Id="rId163" Type="http://schemas.openxmlformats.org/officeDocument/2006/relationships/hyperlink" Target="http://www-2.munimadrid.es/CSE6/control/seleccionDatos?numSerie=2030100013" TargetMode="External"/><Relationship Id="rId162" Type="http://schemas.openxmlformats.org/officeDocument/2006/relationships/hyperlink" Target="http://www-2.munimadrid.es/CSE6/control/seleccionDatos?numSerie=2030100013" TargetMode="External"/><Relationship Id="rId169" Type="http://schemas.openxmlformats.org/officeDocument/2006/relationships/hyperlink" Target="http://www-2.munimadrid.es/CSE6/control/seleccionDatos?numSerie=2030100013" TargetMode="External"/><Relationship Id="rId168" Type="http://schemas.openxmlformats.org/officeDocument/2006/relationships/hyperlink" Target="http://www-2.munimadrid.es/CSE6/control/seleccionDatos?numSerie=2030100013" TargetMode="External"/><Relationship Id="rId167" Type="http://schemas.openxmlformats.org/officeDocument/2006/relationships/hyperlink" Target="http://www-2.munimadrid.es/CSE6/control/seleccionDatos?numSerie=2030100013" TargetMode="External"/><Relationship Id="rId166" Type="http://schemas.openxmlformats.org/officeDocument/2006/relationships/hyperlink" Target="http://www-2.munimadrid.es/CSE6/control/seleccionDatos?numSerie=2030100013" TargetMode="External"/><Relationship Id="rId51" Type="http://schemas.openxmlformats.org/officeDocument/2006/relationships/hyperlink" Target="http://www-2.munimadrid.es/CSE6/control/seleccionDatos?numSerie=9040100012" TargetMode="External"/><Relationship Id="rId50" Type="http://schemas.openxmlformats.org/officeDocument/2006/relationships/hyperlink" Target="http://www-2.munimadrid.es/CSE6/control/seleccionDatos?numSerie=9040100012" TargetMode="External"/><Relationship Id="rId53" Type="http://schemas.openxmlformats.org/officeDocument/2006/relationships/hyperlink" Target="http://www-2.munimadrid.es/CSE6/control/seleccionDatos?numSerie=9040100012" TargetMode="External"/><Relationship Id="rId52" Type="http://schemas.openxmlformats.org/officeDocument/2006/relationships/hyperlink" Target="http://www-2.munimadrid.es/CSE6/control/seleccionDatos?numSerie=9040100012" TargetMode="External"/><Relationship Id="rId55" Type="http://schemas.openxmlformats.org/officeDocument/2006/relationships/hyperlink" Target="http://www-2.munimadrid.es/CSE6/control/seleccionDatos?numSerie=9040302100" TargetMode="External"/><Relationship Id="rId161" Type="http://schemas.openxmlformats.org/officeDocument/2006/relationships/hyperlink" Target="http://www-2.munimadrid.es/CSE6/control/seleccionDatos?numSerie=2030100013" TargetMode="External"/><Relationship Id="rId54" Type="http://schemas.openxmlformats.org/officeDocument/2006/relationships/hyperlink" Target="http://www-2.munimadrid.es/CSE6/control/seleccionDatos?numSerie=9040100012" TargetMode="External"/><Relationship Id="rId160" Type="http://schemas.openxmlformats.org/officeDocument/2006/relationships/hyperlink" Target="http://www-2.munimadrid.es/CSE6/control/seleccionDatos?numSerie=2030100013" TargetMode="External"/><Relationship Id="rId57" Type="http://schemas.openxmlformats.org/officeDocument/2006/relationships/hyperlink" Target="http://www-2.munimadrid.es/CSE6/control/seleccionDatos?numSerie=9040302100" TargetMode="External"/><Relationship Id="rId56" Type="http://schemas.openxmlformats.org/officeDocument/2006/relationships/hyperlink" Target="http://www-2.munimadrid.es/CSE6/control/seleccionDatos?numSerie=9040302100" TargetMode="External"/><Relationship Id="rId159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59" Type="http://schemas.openxmlformats.org/officeDocument/2006/relationships/hyperlink" Target="http://www-2.munimadrid.es/CSE6/control/seleccionDatos?numSerie=9040302100" TargetMode="External"/><Relationship Id="rId154" Type="http://schemas.openxmlformats.org/officeDocument/2006/relationships/hyperlink" Target="http://www-2.munimadrid.es/CSE6/control/seleccionDatos?numSerie=2030100013" TargetMode="External"/><Relationship Id="rId58" Type="http://schemas.openxmlformats.org/officeDocument/2006/relationships/hyperlink" Target="http://www-2.munimadrid.es/CSE6/control/seleccionDatos?numSerie=9040302100" TargetMode="External"/><Relationship Id="rId153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2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1" Type="http://schemas.openxmlformats.org/officeDocument/2006/relationships/hyperlink" Target="http://www.madrid.es/portales/munimadrid/es/Inicio/Cultura-ocio-y-deporte/Deportes/Centros-Deportivos-Municipales?vgnextfmt=default&amp;vgnextoid=cedc463ce6b74210VgnVCM2000000c205a0aRCRD&amp;vgnextchannel=c7a8efff228fe410VgnVCM2000000c205a0aRCRD&amp;page=0" TargetMode="External"/><Relationship Id="rId158" Type="http://schemas.openxmlformats.org/officeDocument/2006/relationships/hyperlink" Target="http://www.madrid.es/portales/munimadrid/es/Inicio/Cultura-ocio-y-deporte/Deportes/Centro-Deportivo-Municipal-Escuelas-de-San-Anton?vgnextfmt=default&amp;vgnextoid=4f9aad5078828310VgnVCM1000000b205a0aRCRD&amp;vgnextchannel=c7a8efff228fe410VgnVCM2000000c205a0aRCRD" TargetMode="External"/><Relationship Id="rId157" Type="http://schemas.openxmlformats.org/officeDocument/2006/relationships/hyperlink" Target="http://www-2.munimadrid.es/CSE6/control/seleccionDatos?numSerie=2030100013" TargetMode="External"/><Relationship Id="rId156" Type="http://schemas.openxmlformats.org/officeDocument/2006/relationships/hyperlink" Target="http://www-2.munimadrid.es/CSE6/control/seleccionDatos?numSerie=2030100013" TargetMode="External"/><Relationship Id="rId155" Type="http://schemas.openxmlformats.org/officeDocument/2006/relationships/hyperlink" Target="http://www-2.munimadrid.es/CSE6/control/seleccionDatos?numSerie=2030100013" TargetMode="External"/><Relationship Id="rId107" Type="http://schemas.openxmlformats.org/officeDocument/2006/relationships/hyperlink" Target="http://www.madridsalud.es/publicaciones/OtrasPublicaciones/EstudioSaludCiudadMadrid.pdf" TargetMode="External"/><Relationship Id="rId106" Type="http://schemas.openxmlformats.org/officeDocument/2006/relationships/hyperlink" Target="http://www.madridsalud.es/publicaciones/OtrasPublicaciones/EstudioSaludCiudadMadrid.pdf" TargetMode="External"/><Relationship Id="rId105" Type="http://schemas.openxmlformats.org/officeDocument/2006/relationships/hyperlink" Target="http://www.madridsalud.es/publicaciones/OtrasPublicaciones/EstudioSaludCiudadMadrid.pdf" TargetMode="External"/><Relationship Id="rId104" Type="http://schemas.openxmlformats.org/officeDocument/2006/relationships/hyperlink" Target="http://www.madridsalud.es/publicaciones/OtrasPublicaciones/EstudioSaludCiudadMadrid.pdf" TargetMode="External"/><Relationship Id="rId109" Type="http://schemas.openxmlformats.org/officeDocument/2006/relationships/hyperlink" Target="http://www.madridsalud.es/publicaciones/OtrasPublicaciones/EstudioSaludCiudadMadrid.pdf" TargetMode="External"/><Relationship Id="rId108" Type="http://schemas.openxmlformats.org/officeDocument/2006/relationships/hyperlink" Target="http://www.madridsalud.es/publicaciones/OtrasPublicaciones/EstudioSaludCiudadMadrid.pdf" TargetMode="External"/><Relationship Id="rId103" Type="http://schemas.openxmlformats.org/officeDocument/2006/relationships/hyperlink" Target="http://www.madridsalud.es/publicaciones/OtrasPublicaciones/EstudioSaludCiudadMadrid.pdf" TargetMode="External"/><Relationship Id="rId102" Type="http://schemas.openxmlformats.org/officeDocument/2006/relationships/hyperlink" Target="http://www.madridsalud.es/publicaciones/OtrasPublicaciones/EstudioSaludCiudadMadrid.pdf" TargetMode="External"/><Relationship Id="rId101" Type="http://schemas.openxmlformats.org/officeDocument/2006/relationships/hyperlink" Target="http://www.madridsalud.es/publicaciones/OtrasPublicaciones/EstudioSaludCiudadMadrid.pdf" TargetMode="External"/><Relationship Id="rId100" Type="http://schemas.openxmlformats.org/officeDocument/2006/relationships/hyperlink" Target="http://www.madridsalud.es/publicaciones/OtrasPublicaciones/EstudioSaludCiudadMadrid.pdf" TargetMode="External"/><Relationship Id="rId129" Type="http://schemas.openxmlformats.org/officeDocument/2006/relationships/hyperlink" Target="http://www-2.munimadrid.es/CSE6/control/seleccionDatos?numSerie=5050000020" TargetMode="External"/><Relationship Id="rId128" Type="http://schemas.openxmlformats.org/officeDocument/2006/relationships/hyperlink" Target="http://www.madrid.es/portales/munimadrid/es/Inicio/El-Ayuntamiento/Estadistica/Areas-de-informacion-estadistica/Edificacion-y-vivienda/Censo-de-edificios-y-viviendas/Censo-de-Edificios-y-Viviendas-2011?vgnextfmt=default&amp;vgnextoid=24fddc5bed1b8410VgnVCM100" TargetMode="External"/><Relationship Id="rId12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1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0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22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95" Type="http://schemas.openxmlformats.org/officeDocument/2006/relationships/hyperlink" Target="http://www-2.munimadrid.es/CSE6/control/seleccionDatos?numSerie=12080000060" TargetMode="External"/><Relationship Id="rId94" Type="http://schemas.openxmlformats.org/officeDocument/2006/relationships/hyperlink" Target="http://www-2.munimadrid.es/CSE6/control/seleccionDatos?numSerie=12080000060" TargetMode="External"/><Relationship Id="rId97" Type="http://schemas.openxmlformats.org/officeDocument/2006/relationships/hyperlink" Target="http://www-2.munimadrid.es/CSE6/control/seleccionDatos?numSerie=12080000060" TargetMode="External"/><Relationship Id="rId96" Type="http://schemas.openxmlformats.org/officeDocument/2006/relationships/hyperlink" Target="http://www-2.munimadrid.es/CSE6/control/seleccionDatos?numSerie=12080000060" TargetMode="External"/><Relationship Id="rId99" Type="http://schemas.openxmlformats.org/officeDocument/2006/relationships/hyperlink" Target="http://www.madridsalud.es/publicaciones/OtrasPublicaciones/EstudioSaludCiudadMadrid.pdf" TargetMode="External"/><Relationship Id="rId98" Type="http://schemas.openxmlformats.org/officeDocument/2006/relationships/hyperlink" Target="http://www.madridsalud.es/publicaciones/OtrasPublicaciones/EstudioSaludCiudadMadrid.pdf" TargetMode="External"/><Relationship Id="rId91" Type="http://schemas.openxmlformats.org/officeDocument/2006/relationships/hyperlink" Target="http://www-2.munimadrid.es/CSE6/control/seleccionDatos?numSerie=12080000060" TargetMode="External"/><Relationship Id="rId90" Type="http://schemas.openxmlformats.org/officeDocument/2006/relationships/hyperlink" Target="http://www-2.munimadrid.es/CSE6/control/seleccionDatos?numSerie=3010107010" TargetMode="External"/><Relationship Id="rId93" Type="http://schemas.openxmlformats.org/officeDocument/2006/relationships/hyperlink" Target="http://www-2.munimadrid.es/CSE6/control/seleccionDatos?numSerie=12080000060" TargetMode="External"/><Relationship Id="rId92" Type="http://schemas.openxmlformats.org/officeDocument/2006/relationships/hyperlink" Target="http://www-2.munimadrid.es/CSE6/control/seleccionDatos?numSerie=12080000060" TargetMode="External"/><Relationship Id="rId118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7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6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5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9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0" Type="http://schemas.openxmlformats.org/officeDocument/2006/relationships/hyperlink" Target="http://www.madridsalud.es/publicaciones/OtrasPublicaciones/EstudioSaludCiudadMadrid.pdf" TargetMode="External"/><Relationship Id="rId114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3" Type="http://schemas.openxmlformats.org/officeDocument/2006/relationships/hyperlink" Target="http://www.madrid.es/UnidadesDescentralizadas/Calidad/Observatorio_Ciudad/06_S_Percepcion/EncuestasCalidad/EncuestaMadrides/ficheros/Resultados2014.pdf" TargetMode="External"/><Relationship Id="rId112" Type="http://schemas.openxmlformats.org/officeDocument/2006/relationships/hyperlink" Target="http://www.madridsalud.es/publicaciones/OtrasPublicaciones/EstudioSaludCiudadMadrid.pdf" TargetMode="External"/><Relationship Id="rId111" Type="http://schemas.openxmlformats.org/officeDocument/2006/relationships/hyperlink" Target="http://www.madridsalud.es/publicaciones/OtrasPublicaciones/EstudioSaludCiudadMadrid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3.57"/>
    <col customWidth="1" min="2" max="2" width="9.14"/>
    <col customWidth="1" min="3" max="3" width="10.57"/>
    <col customWidth="1" min="4" max="4" width="7.29"/>
    <col customWidth="1" min="5" max="5" width="11.14"/>
    <col customWidth="1" min="6" max="6" width="7.0"/>
    <col customWidth="1" min="7" max="7" width="10.14"/>
    <col customWidth="1" min="8" max="8" width="7.0"/>
    <col customWidth="1" min="9" max="9" width="11.43"/>
    <col customWidth="1" min="10" max="10" width="7.43"/>
    <col customWidth="1" min="11" max="11" width="8.43"/>
    <col customWidth="1" min="12" max="12" width="7.0"/>
    <col customWidth="1" min="13" max="13" width="9.14"/>
    <col customWidth="1" min="14" max="14" width="7.29"/>
    <col customWidth="1" min="15" max="15" width="10.29"/>
    <col customWidth="1" min="16" max="16" width="7.0"/>
    <col customWidth="1" min="17" max="17" width="9.0"/>
    <col customWidth="1" min="18" max="18" width="14.71"/>
    <col customWidth="1" min="19" max="26" width="10.0"/>
  </cols>
  <sheetData>
    <row r="1" ht="18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15.0" customHeight="1">
      <c r="A2" s="6" t="s">
        <v>1</v>
      </c>
      <c r="B2" s="7" t="s">
        <v>2</v>
      </c>
      <c r="C2" s="3"/>
      <c r="D2" s="8" t="s">
        <v>3</v>
      </c>
      <c r="E2" s="3"/>
      <c r="F2" s="8" t="s">
        <v>4</v>
      </c>
      <c r="G2" s="3"/>
      <c r="H2" s="8" t="s">
        <v>5</v>
      </c>
      <c r="I2" s="3"/>
      <c r="J2" s="8" t="s">
        <v>6</v>
      </c>
      <c r="K2" s="3"/>
      <c r="L2" s="8" t="s">
        <v>7</v>
      </c>
      <c r="M2" s="3"/>
      <c r="N2" s="8" t="s">
        <v>8</v>
      </c>
      <c r="O2" s="3"/>
      <c r="P2" s="8" t="s">
        <v>9</v>
      </c>
      <c r="Q2" s="3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15">
        <v>522.83</v>
      </c>
      <c r="E4" s="16"/>
      <c r="F4" s="17">
        <v>146.9911822741266</v>
      </c>
      <c r="G4" s="16"/>
      <c r="H4" s="17">
        <v>103.37288303492483</v>
      </c>
      <c r="I4" s="16"/>
      <c r="J4" s="17">
        <v>59.18770580386953</v>
      </c>
      <c r="K4" s="16"/>
      <c r="L4" s="17">
        <v>73.941783816293</v>
      </c>
      <c r="M4" s="16"/>
      <c r="N4" s="17">
        <v>94.80311670811555</v>
      </c>
      <c r="O4" s="16"/>
      <c r="P4" s="17">
        <v>44.53028492865385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13"/>
      <c r="C5" s="19">
        <v>52.38</v>
      </c>
      <c r="D5" s="20">
        <v>253.71</v>
      </c>
      <c r="E5" s="21"/>
      <c r="F5" s="22">
        <v>152.32</v>
      </c>
      <c r="G5" s="21"/>
      <c r="H5" s="22">
        <v>434.78</v>
      </c>
      <c r="I5" s="21"/>
      <c r="J5" s="22">
        <v>179.46</v>
      </c>
      <c r="K5" s="21"/>
      <c r="L5" s="22">
        <v>222.07</v>
      </c>
      <c r="M5" s="21"/>
      <c r="N5" s="22">
        <v>325.37</v>
      </c>
      <c r="O5" s="21"/>
      <c r="P5" s="22">
        <v>166.67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25" t="s">
        <v>16</v>
      </c>
      <c r="B8" s="26"/>
      <c r="C8" s="27">
        <v>3165883.0</v>
      </c>
      <c r="D8" s="26"/>
      <c r="E8" s="27">
        <v>132644.0</v>
      </c>
      <c r="F8" s="26"/>
      <c r="G8" s="27">
        <v>22390.0</v>
      </c>
      <c r="H8" s="26"/>
      <c r="I8" s="27">
        <v>44944.0</v>
      </c>
      <c r="J8" s="26"/>
      <c r="K8" s="27">
        <v>10622.0</v>
      </c>
      <c r="L8" s="26"/>
      <c r="M8" s="27">
        <v>16420.0</v>
      </c>
      <c r="N8" s="26"/>
      <c r="O8" s="27">
        <v>30846.0</v>
      </c>
      <c r="P8" s="26"/>
      <c r="Q8" s="28">
        <v>7422.0</v>
      </c>
      <c r="R8" s="29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43.85</v>
      </c>
      <c r="F9" s="26"/>
      <c r="G9" s="30">
        <v>45.25</v>
      </c>
      <c r="H9" s="26"/>
      <c r="I9" s="30">
        <v>42.75</v>
      </c>
      <c r="J9" s="26"/>
      <c r="K9" s="30">
        <v>44.7</v>
      </c>
      <c r="L9" s="26"/>
      <c r="M9" s="30">
        <v>43.9</v>
      </c>
      <c r="N9" s="26"/>
      <c r="O9" s="30">
        <v>44.05</v>
      </c>
      <c r="P9" s="26"/>
      <c r="Q9" s="31">
        <v>44.08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0.08441391997</v>
      </c>
      <c r="E10" s="34">
        <v>11197.0</v>
      </c>
      <c r="F10" s="33">
        <f t="shared" ref="F10:F16" si="3">G10/$G$8</f>
        <v>0.08628852166</v>
      </c>
      <c r="G10" s="34">
        <v>1932.0</v>
      </c>
      <c r="H10" s="33">
        <f t="shared" ref="H10:H16" si="4">I10/$I$8</f>
        <v>0.0896003916</v>
      </c>
      <c r="I10" s="34">
        <v>4027.0</v>
      </c>
      <c r="J10" s="33">
        <f t="shared" ref="J10:J16" si="5">K10/$K$8</f>
        <v>0.07484466202</v>
      </c>
      <c r="K10" s="34">
        <v>795.0</v>
      </c>
      <c r="L10" s="33">
        <f t="shared" ref="L10:L16" si="6">M10/$M$8</f>
        <v>0.08885505481</v>
      </c>
      <c r="M10" s="34">
        <v>1459.0</v>
      </c>
      <c r="N10" s="33">
        <f t="shared" ref="N10:N16" si="7">O10/$O$8</f>
        <v>0.079977955</v>
      </c>
      <c r="O10" s="34">
        <v>2467.0</v>
      </c>
      <c r="P10" s="33">
        <f t="shared" ref="P10:P16" si="8">Q10/$Q$8</f>
        <v>0.06965777418</v>
      </c>
      <c r="Q10" s="35">
        <v>517.0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0.1543153102</v>
      </c>
      <c r="E11" s="34">
        <v>20469.0</v>
      </c>
      <c r="F11" s="33">
        <f t="shared" si="3"/>
        <v>0.1423849933</v>
      </c>
      <c r="G11" s="34">
        <v>3188.0</v>
      </c>
      <c r="H11" s="33">
        <f t="shared" si="4"/>
        <v>0.1555713777</v>
      </c>
      <c r="I11" s="34">
        <v>6992.0</v>
      </c>
      <c r="J11" s="33">
        <f t="shared" si="5"/>
        <v>0.1450762568</v>
      </c>
      <c r="K11" s="34">
        <v>1541.0</v>
      </c>
      <c r="L11" s="33">
        <f t="shared" si="6"/>
        <v>0.1525578563</v>
      </c>
      <c r="M11" s="34">
        <v>2505.0</v>
      </c>
      <c r="N11" s="33">
        <f t="shared" si="7"/>
        <v>0.1600207482</v>
      </c>
      <c r="O11" s="34">
        <v>4936.0</v>
      </c>
      <c r="P11" s="33">
        <f t="shared" si="8"/>
        <v>0.1760980868</v>
      </c>
      <c r="Q11" s="35">
        <v>1307.0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0.3252389856</v>
      </c>
      <c r="E12" s="34">
        <v>43141.0</v>
      </c>
      <c r="F12" s="33">
        <f t="shared" si="3"/>
        <v>0.2931665922</v>
      </c>
      <c r="G12" s="34">
        <v>6564.0</v>
      </c>
      <c r="H12" s="33">
        <f t="shared" si="4"/>
        <v>0.3477883588</v>
      </c>
      <c r="I12" s="34">
        <v>15631.0</v>
      </c>
      <c r="J12" s="33">
        <f t="shared" si="5"/>
        <v>0.3194313689</v>
      </c>
      <c r="K12" s="34">
        <v>3393.0</v>
      </c>
      <c r="L12" s="33">
        <f t="shared" si="6"/>
        <v>0.3170523752</v>
      </c>
      <c r="M12" s="34">
        <v>5206.0</v>
      </c>
      <c r="N12" s="33">
        <f t="shared" si="7"/>
        <v>0.3250988783</v>
      </c>
      <c r="O12" s="34">
        <v>10028.0</v>
      </c>
      <c r="P12" s="33">
        <f t="shared" si="8"/>
        <v>0.3124494745</v>
      </c>
      <c r="Q12" s="35">
        <v>2319.0</v>
      </c>
      <c r="R12" s="4" t="s">
        <v>20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0.2722249027</v>
      </c>
      <c r="E13" s="34">
        <v>36109.0</v>
      </c>
      <c r="F13" s="33">
        <f t="shared" si="3"/>
        <v>0.291022778</v>
      </c>
      <c r="G13" s="34">
        <v>6516.0</v>
      </c>
      <c r="H13" s="33">
        <f t="shared" si="4"/>
        <v>0.2592782129</v>
      </c>
      <c r="I13" s="34">
        <v>11653.0</v>
      </c>
      <c r="J13" s="33">
        <f t="shared" si="5"/>
        <v>0.294012427</v>
      </c>
      <c r="K13" s="34">
        <v>3123.0</v>
      </c>
      <c r="L13" s="33">
        <f t="shared" si="6"/>
        <v>0.2751522533</v>
      </c>
      <c r="M13" s="34">
        <v>4518.0</v>
      </c>
      <c r="N13" s="33">
        <f t="shared" si="7"/>
        <v>0.2672631784</v>
      </c>
      <c r="O13" s="34">
        <v>8244.0</v>
      </c>
      <c r="P13" s="33">
        <f t="shared" si="8"/>
        <v>0.2768795473</v>
      </c>
      <c r="Q13" s="35">
        <v>2055.0</v>
      </c>
      <c r="R13" s="4" t="s">
        <v>20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0.1028617955</v>
      </c>
      <c r="E14" s="34">
        <v>13644.0</v>
      </c>
      <c r="F14" s="33">
        <f t="shared" si="3"/>
        <v>0.1207682001</v>
      </c>
      <c r="G14" s="34">
        <v>2704.0</v>
      </c>
      <c r="H14" s="33">
        <f t="shared" si="4"/>
        <v>0.09002313991</v>
      </c>
      <c r="I14" s="34">
        <v>4046.0</v>
      </c>
      <c r="J14" s="33">
        <f t="shared" si="5"/>
        <v>0.1077009979</v>
      </c>
      <c r="K14" s="34">
        <v>1144.0</v>
      </c>
      <c r="L14" s="33">
        <f t="shared" si="6"/>
        <v>0.1052375152</v>
      </c>
      <c r="M14" s="34">
        <v>1728.0</v>
      </c>
      <c r="N14" s="33">
        <f t="shared" si="7"/>
        <v>0.1039680996</v>
      </c>
      <c r="O14" s="34">
        <v>3207.0</v>
      </c>
      <c r="P14" s="33">
        <f t="shared" si="8"/>
        <v>0.1098086769</v>
      </c>
      <c r="Q14" s="35">
        <v>815.0</v>
      </c>
      <c r="R14" s="4" t="s">
        <v>20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0.0609450861</v>
      </c>
      <c r="E15" s="34">
        <v>8084.0</v>
      </c>
      <c r="F15" s="33">
        <f t="shared" si="3"/>
        <v>0.06636891469</v>
      </c>
      <c r="G15" s="34">
        <v>1486.0</v>
      </c>
      <c r="H15" s="33">
        <f t="shared" si="4"/>
        <v>0.05773851905</v>
      </c>
      <c r="I15" s="34">
        <v>2595.0</v>
      </c>
      <c r="J15" s="33">
        <f t="shared" si="5"/>
        <v>0.05893428733</v>
      </c>
      <c r="K15" s="34">
        <v>626.0</v>
      </c>
      <c r="L15" s="33">
        <f t="shared" si="6"/>
        <v>0.06114494519</v>
      </c>
      <c r="M15" s="34">
        <v>1004.0</v>
      </c>
      <c r="N15" s="33">
        <f t="shared" si="7"/>
        <v>0.0636711405</v>
      </c>
      <c r="O15" s="34">
        <v>1964.0</v>
      </c>
      <c r="P15" s="33">
        <f t="shared" si="8"/>
        <v>0.05510644031</v>
      </c>
      <c r="Q15" s="35">
        <v>409.0</v>
      </c>
      <c r="R15" s="4" t="s">
        <v>20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0.1638068816</v>
      </c>
      <c r="E16" s="34">
        <f>E14+E15</f>
        <v>21728</v>
      </c>
      <c r="F16" s="33">
        <f t="shared" si="3"/>
        <v>0.1871371148</v>
      </c>
      <c r="G16" s="34">
        <f>G14+G15</f>
        <v>4190</v>
      </c>
      <c r="H16" s="33">
        <f t="shared" si="4"/>
        <v>0.147761659</v>
      </c>
      <c r="I16" s="34">
        <f>I14+I15</f>
        <v>6641</v>
      </c>
      <c r="J16" s="33">
        <f t="shared" si="5"/>
        <v>0.1666352853</v>
      </c>
      <c r="K16" s="34">
        <f>K14+K15</f>
        <v>1770</v>
      </c>
      <c r="L16" s="33">
        <f t="shared" si="6"/>
        <v>0.1663824604</v>
      </c>
      <c r="M16" s="34">
        <f>M14+M15</f>
        <v>2732</v>
      </c>
      <c r="N16" s="33">
        <f t="shared" si="7"/>
        <v>0.1676392401</v>
      </c>
      <c r="O16" s="34">
        <f>O14+O15</f>
        <v>5171</v>
      </c>
      <c r="P16" s="33">
        <f t="shared" si="8"/>
        <v>0.1649151172</v>
      </c>
      <c r="Q16" s="35">
        <f>Q14+Q15</f>
        <v>1224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37" t="s">
        <v>27</v>
      </c>
      <c r="B17" s="38">
        <f>C17/C8</f>
        <v>0.1174446434</v>
      </c>
      <c r="C17" s="39">
        <v>371816.0</v>
      </c>
      <c r="D17" s="38">
        <f>E17/E8</f>
        <v>0.06843128977</v>
      </c>
      <c r="E17" s="39">
        <v>9077.0</v>
      </c>
      <c r="F17" s="40">
        <f>G17/G8</f>
        <v>0.07159446181</v>
      </c>
      <c r="G17" s="39">
        <v>1603.0</v>
      </c>
      <c r="H17" s="40">
        <f>I17/I8</f>
        <v>0.07191171235</v>
      </c>
      <c r="I17" s="39">
        <v>3232.0</v>
      </c>
      <c r="J17" s="40">
        <f>K17/K8</f>
        <v>0.06006401808</v>
      </c>
      <c r="K17" s="41">
        <v>638.0</v>
      </c>
      <c r="L17" s="40">
        <f>M17/M8</f>
        <v>0.07149817296</v>
      </c>
      <c r="M17" s="41">
        <v>1174.0</v>
      </c>
      <c r="N17" s="40">
        <f>O17/O8</f>
        <v>0.06574596382</v>
      </c>
      <c r="O17" s="39">
        <v>2028.0</v>
      </c>
      <c r="P17" s="40">
        <f>Q17/Q8</f>
        <v>0.0541632983</v>
      </c>
      <c r="Q17" s="41">
        <v>402.0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3"/>
      <c r="D18" s="40">
        <v>0.0888</v>
      </c>
      <c r="E18" s="43"/>
      <c r="F18" s="40">
        <v>0.0908</v>
      </c>
      <c r="G18" s="43"/>
      <c r="H18" s="40">
        <v>0.094</v>
      </c>
      <c r="I18" s="43"/>
      <c r="J18" s="40">
        <v>0.0794</v>
      </c>
      <c r="K18" s="43"/>
      <c r="L18" s="40">
        <v>0.09480000000000001</v>
      </c>
      <c r="M18" s="43"/>
      <c r="N18" s="40">
        <v>0.08380000000000001</v>
      </c>
      <c r="O18" s="43"/>
      <c r="P18" s="40">
        <v>0.0722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3"/>
      <c r="D19" s="40">
        <v>0.1638</v>
      </c>
      <c r="E19" s="43"/>
      <c r="F19" s="40">
        <v>0.18710000000000002</v>
      </c>
      <c r="G19" s="43"/>
      <c r="H19" s="40">
        <v>0.1478</v>
      </c>
      <c r="I19" s="43"/>
      <c r="J19" s="40">
        <v>0.1666</v>
      </c>
      <c r="K19" s="43"/>
      <c r="L19" s="40">
        <v>0.1664</v>
      </c>
      <c r="M19" s="43"/>
      <c r="N19" s="40">
        <v>0.16760000000000003</v>
      </c>
      <c r="O19" s="43"/>
      <c r="P19" s="40">
        <v>0.1649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3"/>
      <c r="D20" s="40">
        <v>0.3721</v>
      </c>
      <c r="E20" s="43"/>
      <c r="F20" s="40">
        <v>0.3547</v>
      </c>
      <c r="G20" s="43"/>
      <c r="H20" s="40">
        <v>0.3908</v>
      </c>
      <c r="I20" s="43"/>
      <c r="J20" s="40">
        <v>0.35369999999999996</v>
      </c>
      <c r="K20" s="43"/>
      <c r="L20" s="40">
        <v>0.3675</v>
      </c>
      <c r="M20" s="43"/>
      <c r="N20" s="40">
        <v>0.37979999999999997</v>
      </c>
      <c r="O20" s="43"/>
      <c r="P20" s="40">
        <v>0.3342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3"/>
      <c r="D21" s="40">
        <v>0.33799999999999997</v>
      </c>
      <c r="E21" s="43"/>
      <c r="F21" s="40">
        <v>0.3848</v>
      </c>
      <c r="G21" s="43"/>
      <c r="H21" s="40">
        <v>0.3189</v>
      </c>
      <c r="I21" s="43"/>
      <c r="J21" s="40">
        <v>0.32630000000000003</v>
      </c>
      <c r="K21" s="43"/>
      <c r="L21" s="40">
        <v>0.35359999999999997</v>
      </c>
      <c r="M21" s="43"/>
      <c r="N21" s="40">
        <v>0.3358</v>
      </c>
      <c r="O21" s="43"/>
      <c r="P21" s="40">
        <v>0.31079999999999997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0.7881472211</v>
      </c>
      <c r="E22" s="34">
        <v>104543.0</v>
      </c>
      <c r="F22" s="33">
        <f t="shared" ref="F22:F23" si="11">G22/$G$8</f>
        <v>0.8368021438</v>
      </c>
      <c r="G22" s="34">
        <v>18736.0</v>
      </c>
      <c r="H22" s="33">
        <f t="shared" ref="H22:H23" si="12">I22/$I$8</f>
        <v>0.7532039872</v>
      </c>
      <c r="I22" s="34">
        <v>33852.0</v>
      </c>
      <c r="J22" s="33">
        <f t="shared" ref="J22:J23" si="13">K22/$K$8</f>
        <v>0.7944831482</v>
      </c>
      <c r="K22" s="34">
        <v>8439.0</v>
      </c>
      <c r="L22" s="33">
        <f t="shared" ref="L22:L23" si="14">M22/$M$8</f>
        <v>0.8147381242</v>
      </c>
      <c r="M22" s="34">
        <v>13378.0</v>
      </c>
      <c r="N22" s="33">
        <f t="shared" ref="N22:N23" si="15">O22/$O$8</f>
        <v>0.7977047267</v>
      </c>
      <c r="O22" s="34">
        <v>24606.0</v>
      </c>
      <c r="P22" s="33">
        <f t="shared" ref="P22:P23" si="16">Q22/$Q$8</f>
        <v>0.7453516572</v>
      </c>
      <c r="Q22" s="35">
        <v>5532.0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0.2118301619</v>
      </c>
      <c r="E23" s="34">
        <v>28098.0</v>
      </c>
      <c r="F23" s="33">
        <f t="shared" si="11"/>
        <v>0.1631085306</v>
      </c>
      <c r="G23" s="34">
        <v>3652.0</v>
      </c>
      <c r="H23" s="33">
        <f t="shared" si="12"/>
        <v>0.2467737629</v>
      </c>
      <c r="I23" s="34">
        <v>11091.0</v>
      </c>
      <c r="J23" s="33">
        <f t="shared" si="13"/>
        <v>0.2055168518</v>
      </c>
      <c r="K23" s="34">
        <v>2183.0</v>
      </c>
      <c r="L23" s="33">
        <f t="shared" si="14"/>
        <v>0.1852618758</v>
      </c>
      <c r="M23" s="34">
        <v>3042.0</v>
      </c>
      <c r="N23" s="33">
        <f t="shared" si="15"/>
        <v>0.2022952733</v>
      </c>
      <c r="O23" s="34">
        <v>6240.0</v>
      </c>
      <c r="P23" s="33">
        <f t="shared" si="16"/>
        <v>0.2546483428</v>
      </c>
      <c r="Q23" s="35">
        <v>1890.0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0.1179</v>
      </c>
      <c r="E24" s="46"/>
      <c r="F24" s="33">
        <v>0.07400000000000001</v>
      </c>
      <c r="G24" s="46"/>
      <c r="H24" s="33">
        <v>0.1631</v>
      </c>
      <c r="I24" s="46"/>
      <c r="J24" s="33">
        <v>0.0877</v>
      </c>
      <c r="K24" s="46"/>
      <c r="L24" s="33">
        <v>0.08470000000000001</v>
      </c>
      <c r="M24" s="46"/>
      <c r="N24" s="33">
        <v>0.1118</v>
      </c>
      <c r="O24" s="46"/>
      <c r="P24" s="33">
        <v>0.11779999999999999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0.03295608228</v>
      </c>
      <c r="E25" s="48">
        <v>926.0</v>
      </c>
      <c r="F25" s="33">
        <f t="shared" ref="F25:F27" si="18">G25/$G$23</f>
        <v>0.05503833516</v>
      </c>
      <c r="G25" s="48">
        <v>201.0</v>
      </c>
      <c r="H25" s="33">
        <f t="shared" ref="H25:H27" si="19">I25/$I$23</f>
        <v>0.02470471554</v>
      </c>
      <c r="I25" s="48">
        <v>274.0</v>
      </c>
      <c r="J25" s="33">
        <f t="shared" ref="J25:J27" si="20">K25/$K$23</f>
        <v>0.02794319743</v>
      </c>
      <c r="K25" s="48">
        <v>61.0</v>
      </c>
      <c r="L25" s="33">
        <f t="shared" ref="L25:L27" si="21">M25/$M$23</f>
        <v>0.0322156476</v>
      </c>
      <c r="M25" s="48">
        <v>98.0</v>
      </c>
      <c r="N25" s="33">
        <f t="shared" ref="N25:N27" si="22">O25/$O$23</f>
        <v>0.02996794872</v>
      </c>
      <c r="O25" s="48">
        <v>187.0</v>
      </c>
      <c r="P25" s="33">
        <f t="shared" ref="P25:P27" si="23">Q25/$Q$23</f>
        <v>0.05555555556</v>
      </c>
      <c r="Q25" s="49">
        <v>105.0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42</v>
      </c>
      <c r="B26" s="33">
        <f>C26/C23</f>
        <v>0.03844648923</v>
      </c>
      <c r="C26" s="34">
        <v>14837.0</v>
      </c>
      <c r="D26" s="33">
        <f t="shared" si="17"/>
        <v>0.09128763613</v>
      </c>
      <c r="E26" s="34">
        <v>2565.0</v>
      </c>
      <c r="F26" s="33">
        <f t="shared" si="18"/>
        <v>0.1059693319</v>
      </c>
      <c r="G26" s="48">
        <v>387.0</v>
      </c>
      <c r="H26" s="33">
        <f t="shared" si="19"/>
        <v>0.07844197998</v>
      </c>
      <c r="I26" s="48">
        <v>870.0</v>
      </c>
      <c r="J26" s="33">
        <f t="shared" si="20"/>
        <v>0.116811727</v>
      </c>
      <c r="K26" s="48">
        <v>255.0</v>
      </c>
      <c r="L26" s="33">
        <f t="shared" si="21"/>
        <v>0.09303090072</v>
      </c>
      <c r="M26" s="48">
        <v>283.0</v>
      </c>
      <c r="N26" s="33">
        <f t="shared" si="22"/>
        <v>0.09246794872</v>
      </c>
      <c r="O26" s="48">
        <v>577.0</v>
      </c>
      <c r="P26" s="33">
        <f t="shared" si="23"/>
        <v>0.1021164021</v>
      </c>
      <c r="Q26" s="49">
        <v>193.0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45" t="s">
        <v>43</v>
      </c>
      <c r="B27" s="33">
        <f>C27/C23</f>
        <v>0.01189387245</v>
      </c>
      <c r="C27" s="34">
        <v>4590.0</v>
      </c>
      <c r="D27" s="33">
        <f t="shared" si="17"/>
        <v>0.09007758559</v>
      </c>
      <c r="E27" s="34">
        <v>2531.0</v>
      </c>
      <c r="F27" s="33">
        <f t="shared" si="18"/>
        <v>0.002464403067</v>
      </c>
      <c r="G27" s="48">
        <v>9.0</v>
      </c>
      <c r="H27" s="33">
        <f t="shared" si="19"/>
        <v>0.2218916238</v>
      </c>
      <c r="I27" s="48">
        <v>2461.0</v>
      </c>
      <c r="J27" s="33">
        <f t="shared" si="20"/>
        <v>0.01511681173</v>
      </c>
      <c r="K27" s="48">
        <v>33.0</v>
      </c>
      <c r="L27" s="33">
        <f t="shared" si="21"/>
        <v>0.001972386588</v>
      </c>
      <c r="M27" s="48">
        <v>6.0</v>
      </c>
      <c r="N27" s="33">
        <f t="shared" si="22"/>
        <v>0.002083333333</v>
      </c>
      <c r="O27" s="48">
        <v>13.0</v>
      </c>
      <c r="P27" s="33">
        <f t="shared" si="23"/>
        <v>0.004761904762</v>
      </c>
      <c r="Q27" s="49">
        <v>9.0</v>
      </c>
      <c r="R27" s="29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65930.0</v>
      </c>
      <c r="F29" s="51"/>
      <c r="G29" s="52">
        <v>11128.0</v>
      </c>
      <c r="H29" s="51"/>
      <c r="I29" s="52">
        <v>21684.0</v>
      </c>
      <c r="J29" s="51"/>
      <c r="K29" s="52">
        <v>5368.0</v>
      </c>
      <c r="L29" s="51"/>
      <c r="M29" s="52">
        <v>8326.0</v>
      </c>
      <c r="N29" s="51"/>
      <c r="O29" s="52">
        <v>15664.0</v>
      </c>
      <c r="P29" s="51"/>
      <c r="Q29" s="52">
        <v>3760.0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2.01</v>
      </c>
      <c r="F30" s="51"/>
      <c r="G30" s="54">
        <v>2.01</v>
      </c>
      <c r="H30" s="51"/>
      <c r="I30" s="54">
        <v>2.07</v>
      </c>
      <c r="J30" s="51"/>
      <c r="K30" s="54">
        <v>1.98</v>
      </c>
      <c r="L30" s="51"/>
      <c r="M30" s="54">
        <v>1.97</v>
      </c>
      <c r="N30" s="51"/>
      <c r="O30" s="54">
        <v>1.97</v>
      </c>
      <c r="P30" s="51"/>
      <c r="Q30" s="54">
        <v>1.97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4">E31/$E$29</f>
        <v>0.08017594418</v>
      </c>
      <c r="E31" s="34">
        <v>5286.0</v>
      </c>
      <c r="F31" s="33">
        <f t="shared" ref="F31:F34" si="25">G31/$G$29</f>
        <v>0.091930266</v>
      </c>
      <c r="G31" s="34">
        <v>1023.0</v>
      </c>
      <c r="H31" s="33">
        <f t="shared" ref="H31:H34" si="26">I31/$I$29</f>
        <v>0.07839881941</v>
      </c>
      <c r="I31" s="34">
        <v>1700.0</v>
      </c>
      <c r="J31" s="33">
        <f t="shared" ref="J31:J34" si="27">K31/$K$29</f>
        <v>0.07134873323</v>
      </c>
      <c r="K31" s="48">
        <v>383.0</v>
      </c>
      <c r="L31" s="33">
        <f t="shared" ref="L31:L34" si="28">M31/$M$29</f>
        <v>0.07686764353</v>
      </c>
      <c r="M31" s="48">
        <v>640.0</v>
      </c>
      <c r="N31" s="33">
        <f t="shared" ref="N31:N34" si="29">O31/$O$29</f>
        <v>0.08216292135</v>
      </c>
      <c r="O31" s="34">
        <v>1287.0</v>
      </c>
      <c r="P31" s="33">
        <f t="shared" ref="P31:P34" si="30">Q31/$Q$29</f>
        <v>0.06728723404</v>
      </c>
      <c r="Q31" s="49">
        <v>253.0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4"/>
        <v>0.03166995298</v>
      </c>
      <c r="E32" s="34">
        <v>2088.0</v>
      </c>
      <c r="F32" s="33">
        <f t="shared" si="25"/>
        <v>0.03675413372</v>
      </c>
      <c r="G32" s="48">
        <v>409.0</v>
      </c>
      <c r="H32" s="33">
        <f t="shared" si="26"/>
        <v>0.02909979709</v>
      </c>
      <c r="I32" s="48">
        <v>631.0</v>
      </c>
      <c r="J32" s="33">
        <f t="shared" si="27"/>
        <v>0.03520864382</v>
      </c>
      <c r="K32" s="48">
        <v>189.0</v>
      </c>
      <c r="L32" s="33">
        <f t="shared" si="28"/>
        <v>0.03002642325</v>
      </c>
      <c r="M32" s="48">
        <v>250.0</v>
      </c>
      <c r="N32" s="33">
        <f t="shared" si="29"/>
        <v>0.03096271706</v>
      </c>
      <c r="O32" s="48">
        <v>485.0</v>
      </c>
      <c r="P32" s="33">
        <f t="shared" si="30"/>
        <v>0.0329787234</v>
      </c>
      <c r="Q32" s="49">
        <v>124.0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4"/>
        <v>0.01563779766</v>
      </c>
      <c r="E33" s="34">
        <v>1031.0</v>
      </c>
      <c r="F33" s="33">
        <f t="shared" si="25"/>
        <v>0.01761322789</v>
      </c>
      <c r="G33" s="48">
        <v>196.0</v>
      </c>
      <c r="H33" s="33">
        <f t="shared" si="26"/>
        <v>0.01650986903</v>
      </c>
      <c r="I33" s="48">
        <v>358.0</v>
      </c>
      <c r="J33" s="33">
        <f t="shared" si="27"/>
        <v>0.01415797317</v>
      </c>
      <c r="K33" s="48">
        <v>76.0</v>
      </c>
      <c r="L33" s="33">
        <f t="shared" si="28"/>
        <v>0.01537352871</v>
      </c>
      <c r="M33" s="48">
        <v>128.0</v>
      </c>
      <c r="N33" s="33">
        <f t="shared" si="29"/>
        <v>0.01417262513</v>
      </c>
      <c r="O33" s="48">
        <v>222.0</v>
      </c>
      <c r="P33" s="33">
        <f t="shared" si="30"/>
        <v>0.01356382979</v>
      </c>
      <c r="Q33" s="49">
        <v>51.0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5" t="s">
        <v>55</v>
      </c>
      <c r="B34" s="33">
        <f>C34/C29</f>
        <v>0.004402505195</v>
      </c>
      <c r="C34" s="34">
        <v>5523.0</v>
      </c>
      <c r="D34" s="33">
        <f t="shared" si="24"/>
        <v>0.003063855604</v>
      </c>
      <c r="E34" s="48">
        <v>202.0</v>
      </c>
      <c r="F34" s="33">
        <f t="shared" si="25"/>
        <v>0.002695902229</v>
      </c>
      <c r="G34" s="48">
        <v>30.0</v>
      </c>
      <c r="H34" s="33">
        <f t="shared" si="26"/>
        <v>0.002813134108</v>
      </c>
      <c r="I34" s="48">
        <v>61.0</v>
      </c>
      <c r="J34" s="33">
        <f t="shared" si="27"/>
        <v>0.003539493294</v>
      </c>
      <c r="K34" s="48">
        <v>19.0</v>
      </c>
      <c r="L34" s="33">
        <f t="shared" si="28"/>
        <v>0.004443910641</v>
      </c>
      <c r="M34" s="48">
        <v>37.0</v>
      </c>
      <c r="N34" s="33">
        <f t="shared" si="29"/>
        <v>0.003000510725</v>
      </c>
      <c r="O34" s="48">
        <v>47.0</v>
      </c>
      <c r="P34" s="33">
        <f t="shared" si="30"/>
        <v>0.002127659574</v>
      </c>
      <c r="Q34" s="49">
        <v>8.0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26"/>
      <c r="C36" s="55">
        <v>9.428533290297175</v>
      </c>
      <c r="D36" s="56"/>
      <c r="E36" s="57">
        <v>7.855924170616114</v>
      </c>
      <c r="F36" s="56"/>
      <c r="G36" s="58">
        <v>7.181973247149655</v>
      </c>
      <c r="H36" s="56"/>
      <c r="I36" s="59">
        <v>8.33968524413756</v>
      </c>
      <c r="J36" s="56"/>
      <c r="K36" s="59">
        <v>7.297194844579226</v>
      </c>
      <c r="L36" s="56"/>
      <c r="M36" s="59">
        <v>9.508327454528724</v>
      </c>
      <c r="N36" s="56"/>
      <c r="O36" s="59">
        <v>7.283842226774624</v>
      </c>
      <c r="P36" s="56"/>
      <c r="Q36" s="59">
        <v>6.500101564086939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19">
        <v>-0.7203791469194316</v>
      </c>
      <c r="F37" s="60"/>
      <c r="G37" s="61">
        <v>-4.039859951521681</v>
      </c>
      <c r="H37" s="60"/>
      <c r="I37" s="62">
        <v>0.6501367529031965</v>
      </c>
      <c r="J37" s="60"/>
      <c r="K37" s="62">
        <v>0.5686125852918877</v>
      </c>
      <c r="L37" s="60"/>
      <c r="M37" s="62">
        <v>1.3495690580621407</v>
      </c>
      <c r="N37" s="60"/>
      <c r="O37" s="62">
        <v>-1.6258576399050497</v>
      </c>
      <c r="P37" s="60"/>
      <c r="Q37" s="62">
        <v>-1.625025391021734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64">
        <v>84.58</v>
      </c>
      <c r="F38" s="63"/>
      <c r="G38" s="65">
        <v>82.46</v>
      </c>
      <c r="H38" s="60"/>
      <c r="I38" s="66">
        <v>85.16</v>
      </c>
      <c r="J38" s="60"/>
      <c r="K38" s="66">
        <v>83.6</v>
      </c>
      <c r="L38" s="60"/>
      <c r="M38" s="66">
        <v>84.86</v>
      </c>
      <c r="N38" s="60"/>
      <c r="O38" s="66">
        <v>86.34</v>
      </c>
      <c r="P38" s="60"/>
      <c r="Q38" s="66">
        <v>81.24</v>
      </c>
      <c r="R38" s="29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64">
        <v>77.66</v>
      </c>
      <c r="F39" s="63"/>
      <c r="G39" s="65">
        <v>76.03</v>
      </c>
      <c r="H39" s="60"/>
      <c r="I39" s="66">
        <v>78.32</v>
      </c>
      <c r="J39" s="60"/>
      <c r="K39" s="66">
        <v>77.91</v>
      </c>
      <c r="L39" s="60"/>
      <c r="M39" s="66">
        <v>77.2</v>
      </c>
      <c r="N39" s="60"/>
      <c r="O39" s="66">
        <v>78.46</v>
      </c>
      <c r="P39" s="60"/>
      <c r="Q39" s="66">
        <v>76.54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9">
        <v>23.46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70"/>
      <c r="R40" s="29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5">
        <v>19.67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81">
        <v>31912.671136554032</v>
      </c>
      <c r="H43" s="56"/>
      <c r="I43" s="81">
        <v>23917.971606029107</v>
      </c>
      <c r="J43" s="56"/>
      <c r="K43" s="81">
        <v>32410.562592592592</v>
      </c>
      <c r="L43" s="56"/>
      <c r="M43" s="81">
        <v>36413.535886717786</v>
      </c>
      <c r="N43" s="56"/>
      <c r="O43" s="81">
        <v>28782.54080470341</v>
      </c>
      <c r="P43" s="56"/>
      <c r="Q43" s="82">
        <v>27377.517843029636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83">
        <v>20639.093278565706</v>
      </c>
      <c r="D44" s="60"/>
      <c r="E44" s="84">
        <v>22698.49795390917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90">
        <v>207.88718628167408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50" t="s">
        <v>74</v>
      </c>
      <c r="B46" s="51"/>
      <c r="C46" s="91">
        <v>1357.6040067340004</v>
      </c>
      <c r="D46" s="92"/>
      <c r="E46" s="93">
        <v>1207.3146308724831</v>
      </c>
      <c r="F46" s="94"/>
      <c r="G46" s="95"/>
      <c r="H46" s="94"/>
      <c r="I46" s="95"/>
      <c r="J46" s="96"/>
      <c r="K46" s="97"/>
      <c r="L46" s="94"/>
      <c r="M46" s="95"/>
      <c r="N46" s="94"/>
      <c r="O46" s="95"/>
      <c r="P46" s="94"/>
      <c r="Q46" s="95"/>
      <c r="R46" s="29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90">
        <v>820.9508678500985</v>
      </c>
      <c r="F47" s="101"/>
      <c r="G47" s="102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3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105" t="s">
        <v>79</v>
      </c>
      <c r="B49" s="51"/>
      <c r="C49" s="106">
        <v>0.6017</v>
      </c>
      <c r="D49" s="107"/>
      <c r="E49" s="108"/>
      <c r="F49" s="109"/>
      <c r="G49" s="95"/>
      <c r="H49" s="94"/>
      <c r="I49" s="95"/>
      <c r="J49" s="94"/>
      <c r="K49" s="95"/>
      <c r="L49" s="94"/>
      <c r="M49" s="95"/>
      <c r="N49" s="94"/>
      <c r="O49" s="95"/>
      <c r="P49" s="94"/>
      <c r="Q49" s="9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114">
        <v>197753.0</v>
      </c>
      <c r="D52" s="38">
        <f>E52/$C$52</f>
        <v>0.04555177418</v>
      </c>
      <c r="E52" s="39">
        <v>9008.0</v>
      </c>
      <c r="F52" s="115"/>
      <c r="G52" s="39">
        <v>1362.0</v>
      </c>
      <c r="H52" s="115"/>
      <c r="I52" s="39">
        <v>3349.0</v>
      </c>
      <c r="J52" s="115"/>
      <c r="K52" s="41">
        <v>672.0</v>
      </c>
      <c r="L52" s="115"/>
      <c r="M52" s="41">
        <v>875.0</v>
      </c>
      <c r="N52" s="115"/>
      <c r="O52" s="39">
        <v>1856.0</v>
      </c>
      <c r="P52" s="115"/>
      <c r="Q52" s="41">
        <v>471.0</v>
      </c>
      <c r="R52" s="4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26"/>
      <c r="E53" s="117">
        <v>0.097</v>
      </c>
      <c r="F53" s="118"/>
      <c r="G53" s="119">
        <v>0.0933</v>
      </c>
      <c r="H53" s="115"/>
      <c r="I53" s="119">
        <v>0.1111</v>
      </c>
      <c r="J53" s="115"/>
      <c r="K53" s="119">
        <v>0.0912</v>
      </c>
      <c r="L53" s="115"/>
      <c r="M53" s="119">
        <v>0.0777</v>
      </c>
      <c r="N53" s="115"/>
      <c r="O53" s="119">
        <v>0.0916</v>
      </c>
      <c r="P53" s="115"/>
      <c r="Q53" s="119">
        <v>0.0942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26"/>
      <c r="E54" s="117">
        <v>0.0965</v>
      </c>
      <c r="F54" s="118"/>
      <c r="G54" s="119">
        <v>0.0876</v>
      </c>
      <c r="H54" s="115"/>
      <c r="I54" s="119">
        <v>0.1108</v>
      </c>
      <c r="J54" s="115"/>
      <c r="K54" s="119">
        <v>0.0895</v>
      </c>
      <c r="L54" s="115"/>
      <c r="M54" s="119">
        <v>0.0793</v>
      </c>
      <c r="N54" s="115"/>
      <c r="O54" s="119">
        <v>0.0944</v>
      </c>
      <c r="P54" s="115"/>
      <c r="Q54" s="119">
        <v>0.0957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26"/>
      <c r="E55" s="122">
        <v>0.0439</v>
      </c>
      <c r="F55" s="118"/>
      <c r="G55" s="123">
        <v>0.0417</v>
      </c>
      <c r="H55" s="115"/>
      <c r="I55" s="123">
        <v>0.0654</v>
      </c>
      <c r="J55" s="115"/>
      <c r="K55" s="123">
        <v>0.0455</v>
      </c>
      <c r="L55" s="115"/>
      <c r="M55" s="123">
        <v>0.0272</v>
      </c>
      <c r="N55" s="115"/>
      <c r="O55" s="123">
        <v>0.0292</v>
      </c>
      <c r="P55" s="115"/>
      <c r="Q55" s="123">
        <v>0.0296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26"/>
      <c r="E56" s="122">
        <v>0.089</v>
      </c>
      <c r="F56" s="118"/>
      <c r="G56" s="123">
        <v>0.0823</v>
      </c>
      <c r="H56" s="115"/>
      <c r="I56" s="123">
        <v>0.1025</v>
      </c>
      <c r="J56" s="115"/>
      <c r="K56" s="123">
        <v>0.0781</v>
      </c>
      <c r="L56" s="115"/>
      <c r="M56" s="123">
        <v>0.0705</v>
      </c>
      <c r="N56" s="115"/>
      <c r="O56" s="123">
        <v>0.0863</v>
      </c>
      <c r="P56" s="115"/>
      <c r="Q56" s="123">
        <v>0.0917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26"/>
      <c r="E57" s="122">
        <v>0.1203</v>
      </c>
      <c r="F57" s="118"/>
      <c r="G57" s="123">
        <v>0.1042</v>
      </c>
      <c r="H57" s="115"/>
      <c r="I57" s="123">
        <v>0.1358</v>
      </c>
      <c r="J57" s="115"/>
      <c r="K57" s="123">
        <v>0.1149</v>
      </c>
      <c r="L57" s="115"/>
      <c r="M57" s="123">
        <v>0.1041</v>
      </c>
      <c r="N57" s="115"/>
      <c r="O57" s="123">
        <v>0.1224</v>
      </c>
      <c r="P57" s="115"/>
      <c r="Q57" s="123">
        <v>0.1212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26"/>
      <c r="E58" s="117">
        <v>0.0974</v>
      </c>
      <c r="F58" s="118"/>
      <c r="G58" s="119">
        <v>0.0988</v>
      </c>
      <c r="H58" s="115"/>
      <c r="I58" s="119">
        <v>0.1113</v>
      </c>
      <c r="J58" s="115"/>
      <c r="K58" s="119">
        <v>0.0928</v>
      </c>
      <c r="L58" s="115"/>
      <c r="M58" s="119">
        <v>0.0761</v>
      </c>
      <c r="N58" s="115"/>
      <c r="O58" s="119">
        <v>0.089</v>
      </c>
      <c r="P58" s="115"/>
      <c r="Q58" s="119">
        <v>0.0928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26"/>
      <c r="E59" s="122">
        <v>0.0478</v>
      </c>
      <c r="F59" s="118"/>
      <c r="G59" s="123">
        <v>0.042</v>
      </c>
      <c r="H59" s="115"/>
      <c r="I59" s="123">
        <v>0.0718</v>
      </c>
      <c r="J59" s="115"/>
      <c r="K59" s="123">
        <v>0.0221</v>
      </c>
      <c r="L59" s="115"/>
      <c r="M59" s="123">
        <v>0.0243</v>
      </c>
      <c r="N59" s="115"/>
      <c r="O59" s="123">
        <v>0.039</v>
      </c>
      <c r="P59" s="115"/>
      <c r="Q59" s="123">
        <v>0.0338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26"/>
      <c r="E60" s="122">
        <v>0.0799</v>
      </c>
      <c r="F60" s="118"/>
      <c r="G60" s="123">
        <v>0.0866</v>
      </c>
      <c r="H60" s="115"/>
      <c r="I60" s="123">
        <v>0.0888</v>
      </c>
      <c r="J60" s="115"/>
      <c r="K60" s="123">
        <v>0.0754</v>
      </c>
      <c r="L60" s="115"/>
      <c r="M60" s="123">
        <v>0.0678</v>
      </c>
      <c r="N60" s="115"/>
      <c r="O60" s="123">
        <v>0.0708</v>
      </c>
      <c r="P60" s="115"/>
      <c r="Q60" s="123">
        <v>0.0727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26"/>
      <c r="E61" s="122">
        <v>0.1357</v>
      </c>
      <c r="F61" s="118"/>
      <c r="G61" s="123">
        <v>0.1256</v>
      </c>
      <c r="H61" s="115"/>
      <c r="I61" s="123">
        <v>0.1602</v>
      </c>
      <c r="J61" s="115"/>
      <c r="K61" s="123">
        <v>0.1282</v>
      </c>
      <c r="L61" s="115"/>
      <c r="M61" s="123">
        <v>0.0994</v>
      </c>
      <c r="N61" s="115"/>
      <c r="O61" s="123">
        <v>0.1306</v>
      </c>
      <c r="P61" s="115"/>
      <c r="Q61" s="123">
        <v>0.1362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0.3895426288</v>
      </c>
      <c r="E62" s="28">
        <v>3509.0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0.52123112</v>
      </c>
      <c r="E63" s="35">
        <v>1829.0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0.47876888</v>
      </c>
      <c r="E64" s="35">
        <v>1680.0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0.4079706927</v>
      </c>
      <c r="E65" s="130">
        <v>3675.0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0.5191836735</v>
      </c>
      <c r="E66" s="131">
        <v>1908.0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0.4808163265</v>
      </c>
      <c r="E67" s="131">
        <v>1767.0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0.5920293073</v>
      </c>
      <c r="E68" s="130">
        <v>5333.0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0.5261578849</v>
      </c>
      <c r="E69" s="131">
        <v>2806.0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0.4738421151</v>
      </c>
      <c r="E70" s="137">
        <v>2527.0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3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11777.0</v>
      </c>
      <c r="F72" s="141">
        <v>1.0</v>
      </c>
      <c r="G72" s="142">
        <v>2032.0</v>
      </c>
      <c r="H72" s="141">
        <v>1.0</v>
      </c>
      <c r="I72" s="142">
        <v>4225.0</v>
      </c>
      <c r="J72" s="141">
        <v>1.0</v>
      </c>
      <c r="K72" s="143">
        <v>843.0</v>
      </c>
      <c r="L72" s="141">
        <v>1.0</v>
      </c>
      <c r="M72" s="142">
        <v>1557.0</v>
      </c>
      <c r="N72" s="141">
        <v>1.0</v>
      </c>
      <c r="O72" s="142">
        <v>2584.0</v>
      </c>
      <c r="P72" s="141">
        <v>1.0</v>
      </c>
      <c r="Q72" s="143">
        <v>536.0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0.2292604229</v>
      </c>
      <c r="E73" s="52">
        <v>2700.0</v>
      </c>
      <c r="F73" s="145">
        <f t="shared" ref="F73:F76" si="33">G73/$G$72</f>
        <v>0.2111220472</v>
      </c>
      <c r="G73" s="146">
        <v>429.0</v>
      </c>
      <c r="H73" s="145">
        <f t="shared" ref="H73:H76" si="34">I73/$I$72</f>
        <v>0.2350295858</v>
      </c>
      <c r="I73" s="146">
        <v>993.0</v>
      </c>
      <c r="J73" s="145">
        <f t="shared" ref="J73:J76" si="35">K73/$K$72</f>
        <v>0.2431791222</v>
      </c>
      <c r="K73" s="146">
        <v>205.0</v>
      </c>
      <c r="L73" s="145">
        <f t="shared" ref="L73:L76" si="36">M73/$M$72</f>
        <v>0.2459858703</v>
      </c>
      <c r="M73" s="146">
        <v>383.0</v>
      </c>
      <c r="N73" s="145">
        <f t="shared" ref="N73:N76" si="37">O73/$O$72</f>
        <v>0.2151702786</v>
      </c>
      <c r="O73" s="146">
        <v>556.0</v>
      </c>
      <c r="P73" s="145">
        <f t="shared" ref="P73:P76" si="38">Q73/$Q$72</f>
        <v>0.25</v>
      </c>
      <c r="Q73" s="146">
        <v>134.0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8">
        <f t="shared" si="32"/>
        <v>0.1994565679</v>
      </c>
      <c r="E74" s="52">
        <v>2349.0</v>
      </c>
      <c r="F74" s="148">
        <f t="shared" si="33"/>
        <v>0.1998031496</v>
      </c>
      <c r="G74" s="146">
        <v>406.0</v>
      </c>
      <c r="H74" s="148">
        <f t="shared" si="34"/>
        <v>0.2115976331</v>
      </c>
      <c r="I74" s="146">
        <v>894.0</v>
      </c>
      <c r="J74" s="148">
        <f t="shared" si="35"/>
        <v>0.1767497034</v>
      </c>
      <c r="K74" s="146">
        <v>149.0</v>
      </c>
      <c r="L74" s="148">
        <f t="shared" si="36"/>
        <v>0.1888246628</v>
      </c>
      <c r="M74" s="146">
        <v>294.0</v>
      </c>
      <c r="N74" s="148">
        <f t="shared" si="37"/>
        <v>0.1958204334</v>
      </c>
      <c r="O74" s="146">
        <v>506.0</v>
      </c>
      <c r="P74" s="148">
        <f t="shared" si="38"/>
        <v>0.1865671642</v>
      </c>
      <c r="Q74" s="146">
        <v>100.0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8">
        <f t="shared" si="32"/>
        <v>0.3591746625</v>
      </c>
      <c r="E75" s="52">
        <v>4230.0</v>
      </c>
      <c r="F75" s="148">
        <f t="shared" si="33"/>
        <v>0.3558070866</v>
      </c>
      <c r="G75" s="146">
        <v>723.0</v>
      </c>
      <c r="H75" s="148">
        <f t="shared" si="34"/>
        <v>0.3581065089</v>
      </c>
      <c r="I75" s="52">
        <v>1513.0</v>
      </c>
      <c r="J75" s="148">
        <f t="shared" si="35"/>
        <v>0.3416370107</v>
      </c>
      <c r="K75" s="146">
        <v>288.0</v>
      </c>
      <c r="L75" s="148">
        <f t="shared" si="36"/>
        <v>0.3359023764</v>
      </c>
      <c r="M75" s="146">
        <v>523.0</v>
      </c>
      <c r="N75" s="148">
        <f t="shared" si="37"/>
        <v>0.3769349845</v>
      </c>
      <c r="O75" s="146">
        <v>974.0</v>
      </c>
      <c r="P75" s="148">
        <f t="shared" si="38"/>
        <v>0.3899253731</v>
      </c>
      <c r="Q75" s="146">
        <v>209.0</v>
      </c>
      <c r="R75" s="4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1"/>
        <v>0.2366033925</v>
      </c>
      <c r="C76" s="152">
        <v>108715.0</v>
      </c>
      <c r="D76" s="151">
        <f t="shared" si="32"/>
        <v>0.2121083468</v>
      </c>
      <c r="E76" s="152">
        <v>2498.0</v>
      </c>
      <c r="F76" s="151">
        <f t="shared" si="33"/>
        <v>0.2332677165</v>
      </c>
      <c r="G76" s="153">
        <v>474.0</v>
      </c>
      <c r="H76" s="151">
        <f t="shared" si="34"/>
        <v>0.1952662722</v>
      </c>
      <c r="I76" s="153">
        <v>825.0</v>
      </c>
      <c r="J76" s="151">
        <f t="shared" si="35"/>
        <v>0.2384341637</v>
      </c>
      <c r="K76" s="153">
        <v>201.0</v>
      </c>
      <c r="L76" s="151">
        <f t="shared" si="36"/>
        <v>0.2292870906</v>
      </c>
      <c r="M76" s="153">
        <v>357.0</v>
      </c>
      <c r="N76" s="151">
        <f t="shared" si="37"/>
        <v>0.2120743034</v>
      </c>
      <c r="O76" s="153">
        <v>548.0</v>
      </c>
      <c r="P76" s="151">
        <f t="shared" si="38"/>
        <v>0.1735074627</v>
      </c>
      <c r="Q76" s="153">
        <v>93.0</v>
      </c>
      <c r="R76" s="4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1"/>
        <v>0.5110972791</v>
      </c>
      <c r="C77" s="155">
        <v>234840.0</v>
      </c>
      <c r="D77" s="38">
        <f>E77/E72</f>
        <v>0.5081939373</v>
      </c>
      <c r="E77" s="155">
        <v>5985.0</v>
      </c>
      <c r="F77" s="38">
        <f>G77/G72</f>
        <v>0.4862204724</v>
      </c>
      <c r="G77" s="156">
        <v>988.0</v>
      </c>
      <c r="H77" s="38">
        <f>I77/I72</f>
        <v>0.5124260355</v>
      </c>
      <c r="I77" s="155">
        <v>2165.0</v>
      </c>
      <c r="J77" s="38">
        <f>K77/K72</f>
        <v>0.5243179122</v>
      </c>
      <c r="K77" s="156">
        <v>442.0</v>
      </c>
      <c r="L77" s="38">
        <f>M77/M72</f>
        <v>0.5131663455</v>
      </c>
      <c r="M77" s="156">
        <v>799.0</v>
      </c>
      <c r="N77" s="38">
        <f>O77/O72</f>
        <v>0.5139318885</v>
      </c>
      <c r="O77" s="155">
        <v>1328.0</v>
      </c>
      <c r="P77" s="38">
        <f>Q77/Q72</f>
        <v>0.4906716418</v>
      </c>
      <c r="Q77" s="156">
        <v>263.0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57" t="s">
        <v>102</v>
      </c>
      <c r="B78" s="158">
        <f t="shared" ref="B78:B81" si="39">C78/$C$77</f>
        <v>0.1912706524</v>
      </c>
      <c r="C78" s="152">
        <v>44918.0</v>
      </c>
      <c r="D78" s="158">
        <f t="shared" ref="D78:D81" si="40">E78/$E$77</f>
        <v>0.2297410192</v>
      </c>
      <c r="E78" s="152">
        <v>1375.0</v>
      </c>
      <c r="F78" s="158">
        <f t="shared" ref="F78:F81" si="41">G78/$G$77</f>
        <v>0.225708502</v>
      </c>
      <c r="G78" s="153">
        <v>223.0</v>
      </c>
      <c r="H78" s="158">
        <f t="shared" ref="H78:H81" si="42">I78/$I$77</f>
        <v>0.2272517321</v>
      </c>
      <c r="I78" s="153">
        <v>492.0</v>
      </c>
      <c r="J78" s="158">
        <f t="shared" ref="J78:J81" si="43">K78/$K$77</f>
        <v>0.2352941176</v>
      </c>
      <c r="K78" s="153">
        <v>104.0</v>
      </c>
      <c r="L78" s="158">
        <f t="shared" ref="L78:L81" si="44">M78/$M$77</f>
        <v>0.2503128911</v>
      </c>
      <c r="M78" s="153">
        <v>200.0</v>
      </c>
      <c r="N78" s="158">
        <f t="shared" ref="N78:N81" si="45">O78/$O$77</f>
        <v>0.2206325301</v>
      </c>
      <c r="O78" s="153">
        <v>293.0</v>
      </c>
      <c r="P78" s="158">
        <f t="shared" ref="P78:P81" si="46">Q78/$Q$77</f>
        <v>0.2395437262</v>
      </c>
      <c r="Q78" s="153">
        <v>63.0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159">
        <v>45275.0</v>
      </c>
      <c r="D79" s="148">
        <f t="shared" si="40"/>
        <v>0.198663325</v>
      </c>
      <c r="E79" s="159">
        <v>1189.0</v>
      </c>
      <c r="F79" s="148">
        <f t="shared" si="41"/>
        <v>0.1983805668</v>
      </c>
      <c r="G79" s="54">
        <v>196.0</v>
      </c>
      <c r="H79" s="148">
        <f t="shared" si="42"/>
        <v>0.2092378753</v>
      </c>
      <c r="I79" s="54">
        <v>453.0</v>
      </c>
      <c r="J79" s="148">
        <f t="shared" si="43"/>
        <v>0.1764705882</v>
      </c>
      <c r="K79" s="54">
        <v>78.0</v>
      </c>
      <c r="L79" s="148">
        <f t="shared" si="44"/>
        <v>0.1877346683</v>
      </c>
      <c r="M79" s="54">
        <v>150.0</v>
      </c>
      <c r="N79" s="148">
        <f t="shared" si="45"/>
        <v>0.1995481928</v>
      </c>
      <c r="O79" s="54">
        <v>265.0</v>
      </c>
      <c r="P79" s="148">
        <f t="shared" si="46"/>
        <v>0.1787072243</v>
      </c>
      <c r="Q79" s="54">
        <v>47.0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60" t="s">
        <v>108</v>
      </c>
      <c r="B80" s="145">
        <f t="shared" si="39"/>
        <v>0.3801652189</v>
      </c>
      <c r="C80" s="52">
        <v>89278.0</v>
      </c>
      <c r="D80" s="145">
        <f t="shared" si="40"/>
        <v>0.3595655806</v>
      </c>
      <c r="E80" s="52">
        <v>2152.0</v>
      </c>
      <c r="F80" s="145">
        <f t="shared" si="41"/>
        <v>0.3522267206</v>
      </c>
      <c r="G80" s="146">
        <v>348.0</v>
      </c>
      <c r="H80" s="145">
        <f t="shared" si="42"/>
        <v>0.3593533487</v>
      </c>
      <c r="I80" s="146">
        <v>778.0</v>
      </c>
      <c r="J80" s="145">
        <f t="shared" si="43"/>
        <v>0.3461538462</v>
      </c>
      <c r="K80" s="146">
        <v>153.0</v>
      </c>
      <c r="L80" s="145">
        <f t="shared" si="44"/>
        <v>0.3354192741</v>
      </c>
      <c r="M80" s="146">
        <v>268.0</v>
      </c>
      <c r="N80" s="145">
        <f t="shared" si="45"/>
        <v>0.3765060241</v>
      </c>
      <c r="O80" s="146">
        <v>500.0</v>
      </c>
      <c r="P80" s="145">
        <f t="shared" si="46"/>
        <v>0.3992395437</v>
      </c>
      <c r="Q80" s="146">
        <v>105.0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1">
        <f t="shared" si="40"/>
        <v>0.2120300752</v>
      </c>
      <c r="E81" s="152">
        <v>1269.0</v>
      </c>
      <c r="F81" s="151">
        <f t="shared" si="41"/>
        <v>0.2236842105</v>
      </c>
      <c r="G81" s="153">
        <v>221.0</v>
      </c>
      <c r="H81" s="151">
        <f t="shared" si="42"/>
        <v>0.2041570439</v>
      </c>
      <c r="I81" s="153">
        <v>442.0</v>
      </c>
      <c r="J81" s="151">
        <f t="shared" si="43"/>
        <v>0.242081448</v>
      </c>
      <c r="K81" s="153">
        <v>107.0</v>
      </c>
      <c r="L81" s="151">
        <f t="shared" si="44"/>
        <v>0.2265331665</v>
      </c>
      <c r="M81" s="153">
        <v>181.0</v>
      </c>
      <c r="N81" s="151">
        <f t="shared" si="45"/>
        <v>0.203313253</v>
      </c>
      <c r="O81" s="153">
        <v>270.0</v>
      </c>
      <c r="P81" s="151">
        <f t="shared" si="46"/>
        <v>0.1825095057</v>
      </c>
      <c r="Q81" s="153">
        <v>48.0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0.4918060627</v>
      </c>
      <c r="E82" s="155">
        <v>5792.0</v>
      </c>
      <c r="F82" s="38">
        <f>G82/G72</f>
        <v>0.5137795276</v>
      </c>
      <c r="G82" s="155">
        <v>1044.0</v>
      </c>
      <c r="H82" s="38">
        <f>I82/I72</f>
        <v>0.4875739645</v>
      </c>
      <c r="I82" s="155">
        <v>2060.0</v>
      </c>
      <c r="J82" s="38">
        <f>K82/K72</f>
        <v>0.4756820878</v>
      </c>
      <c r="K82" s="156">
        <v>401.0</v>
      </c>
      <c r="L82" s="38">
        <f>M82/M72</f>
        <v>0.4868336545</v>
      </c>
      <c r="M82" s="156">
        <v>758.0</v>
      </c>
      <c r="N82" s="38">
        <f>O82/O72</f>
        <v>0.4860681115</v>
      </c>
      <c r="O82" s="155">
        <v>1256.0</v>
      </c>
      <c r="P82" s="38">
        <f>Q82/Q72</f>
        <v>0.5093283582</v>
      </c>
      <c r="Q82" s="156">
        <v>273.0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0.2287638122</v>
      </c>
      <c r="E83" s="52">
        <v>1325.0</v>
      </c>
      <c r="F83" s="145">
        <f t="shared" ref="F83:F86" si="49">G83/$G$82</f>
        <v>0.1973180077</v>
      </c>
      <c r="G83" s="146">
        <v>206.0</v>
      </c>
      <c r="H83" s="145">
        <f t="shared" ref="H83:H86" si="50">I83/$I$82</f>
        <v>0.2432038835</v>
      </c>
      <c r="I83" s="146">
        <v>501.0</v>
      </c>
      <c r="J83" s="145">
        <f t="shared" ref="J83:J86" si="51">K83/$K$82</f>
        <v>0.2518703242</v>
      </c>
      <c r="K83" s="146">
        <v>101.0</v>
      </c>
      <c r="L83" s="145">
        <f t="shared" ref="L83:L86" si="52">M83/$M$82</f>
        <v>0.2414248021</v>
      </c>
      <c r="M83" s="146">
        <v>183.0</v>
      </c>
      <c r="N83" s="145">
        <f t="shared" ref="N83:N86" si="53">O83/$O$82</f>
        <v>0.2093949045</v>
      </c>
      <c r="O83" s="146">
        <v>263.0</v>
      </c>
      <c r="P83" s="145">
        <f t="shared" ref="P83:P86" si="54">Q83/$Q$82</f>
        <v>0.2600732601</v>
      </c>
      <c r="Q83" s="146">
        <v>71.0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8">
        <f t="shared" si="48"/>
        <v>0.2002762431</v>
      </c>
      <c r="E84" s="52">
        <v>1160.0</v>
      </c>
      <c r="F84" s="148">
        <f t="shared" si="49"/>
        <v>0.2011494253</v>
      </c>
      <c r="G84" s="146">
        <v>210.0</v>
      </c>
      <c r="H84" s="148">
        <f t="shared" si="50"/>
        <v>0.2140776699</v>
      </c>
      <c r="I84" s="146">
        <v>441.0</v>
      </c>
      <c r="J84" s="148">
        <f t="shared" si="51"/>
        <v>0.1770573566</v>
      </c>
      <c r="K84" s="146">
        <v>71.0</v>
      </c>
      <c r="L84" s="148">
        <f t="shared" si="52"/>
        <v>0.1899736148</v>
      </c>
      <c r="M84" s="146">
        <v>144.0</v>
      </c>
      <c r="N84" s="148">
        <f t="shared" si="53"/>
        <v>0.1918789809</v>
      </c>
      <c r="O84" s="146">
        <v>241.0</v>
      </c>
      <c r="P84" s="148">
        <f t="shared" si="54"/>
        <v>0.1941391941</v>
      </c>
      <c r="Q84" s="146">
        <v>53.0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8">
        <f t="shared" si="48"/>
        <v>0.3587707182</v>
      </c>
      <c r="E85" s="52">
        <v>2078.0</v>
      </c>
      <c r="F85" s="148">
        <f t="shared" si="49"/>
        <v>0.3591954023</v>
      </c>
      <c r="G85" s="146">
        <v>375.0</v>
      </c>
      <c r="H85" s="148">
        <f t="shared" si="50"/>
        <v>0.3567961165</v>
      </c>
      <c r="I85" s="146">
        <v>735.0</v>
      </c>
      <c r="J85" s="148">
        <f t="shared" si="51"/>
        <v>0.3366583541</v>
      </c>
      <c r="K85" s="146">
        <v>135.0</v>
      </c>
      <c r="L85" s="148">
        <f t="shared" si="52"/>
        <v>0.3364116095</v>
      </c>
      <c r="M85" s="146">
        <v>255.0</v>
      </c>
      <c r="N85" s="148">
        <f t="shared" si="53"/>
        <v>0.377388535</v>
      </c>
      <c r="O85" s="146">
        <v>474.0</v>
      </c>
      <c r="P85" s="148">
        <f t="shared" si="54"/>
        <v>0.380952381</v>
      </c>
      <c r="Q85" s="146">
        <v>104.0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1">
        <f t="shared" si="48"/>
        <v>0.2121892265</v>
      </c>
      <c r="E86" s="152">
        <v>1229.0</v>
      </c>
      <c r="F86" s="151">
        <f t="shared" si="49"/>
        <v>0.2423371648</v>
      </c>
      <c r="G86" s="153">
        <v>253.0</v>
      </c>
      <c r="H86" s="151">
        <f t="shared" si="50"/>
        <v>0.1859223301</v>
      </c>
      <c r="I86" s="153">
        <v>383.0</v>
      </c>
      <c r="J86" s="151">
        <f t="shared" si="51"/>
        <v>0.2344139651</v>
      </c>
      <c r="K86" s="153">
        <v>94.0</v>
      </c>
      <c r="L86" s="151">
        <f t="shared" si="52"/>
        <v>0.2321899736</v>
      </c>
      <c r="M86" s="153">
        <v>176.0</v>
      </c>
      <c r="N86" s="151">
        <f t="shared" si="53"/>
        <v>0.2213375796</v>
      </c>
      <c r="O86" s="153">
        <v>278.0</v>
      </c>
      <c r="P86" s="151">
        <f t="shared" si="54"/>
        <v>0.1648351648</v>
      </c>
      <c r="Q86" s="153">
        <v>45.0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161" t="s">
        <v>111</v>
      </c>
      <c r="B87" s="162">
        <v>1.0</v>
      </c>
      <c r="C87" s="163">
        <v>498112.0</v>
      </c>
      <c r="D87" s="162">
        <v>1.0</v>
      </c>
      <c r="E87" s="164">
        <v>15700.0</v>
      </c>
      <c r="F87" s="165"/>
      <c r="G87" s="166"/>
      <c r="H87" s="167"/>
      <c r="I87" s="166"/>
      <c r="J87" s="167"/>
      <c r="K87" s="166"/>
      <c r="L87" s="167"/>
      <c r="M87" s="166"/>
      <c r="N87" s="167"/>
      <c r="O87" s="166"/>
      <c r="P87" s="167"/>
      <c r="Q87" s="166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16.5" customHeight="1">
      <c r="A88" s="168" t="s">
        <v>113</v>
      </c>
      <c r="B88" s="38">
        <v>1.0</v>
      </c>
      <c r="C88" s="27">
        <v>498112.0</v>
      </c>
      <c r="D88" s="38">
        <v>1.0</v>
      </c>
      <c r="E88" s="28">
        <v>15700.0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29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55">C89/$C$88</f>
        <v>0.435920034</v>
      </c>
      <c r="C89" s="171">
        <v>217137.0</v>
      </c>
      <c r="D89" s="145">
        <f t="shared" ref="D89:D99" si="56">E89/$E$88</f>
        <v>0.3682802548</v>
      </c>
      <c r="E89" s="172">
        <v>5782.0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0.1047133758</v>
      </c>
      <c r="E90" s="35">
        <v>1644.0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0.5270063694</v>
      </c>
      <c r="E91" s="35">
        <v>8274.0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0.1962420382</v>
      </c>
      <c r="E92" s="28">
        <v>3081.0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0.08656050955</v>
      </c>
      <c r="E93" s="35">
        <v>1359.0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0.006942675159</v>
      </c>
      <c r="E94" s="49">
        <v>109.0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0.1027388535</v>
      </c>
      <c r="E95" s="35">
        <v>1613.0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0.05165605096</v>
      </c>
      <c r="E96" s="178">
        <v>811.0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0.04006369427</v>
      </c>
      <c r="E97" s="49">
        <v>629.0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0.00006369426752</v>
      </c>
      <c r="E98" s="49">
        <v>1.0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0.01152866242</v>
      </c>
      <c r="E99" s="181">
        <v>181.0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119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0.1344252659</v>
      </c>
      <c r="E101" s="186">
        <v>15093.0</v>
      </c>
      <c r="F101" s="185">
        <f t="shared" ref="F101:F106" si="61">G101/(G$101+G$102+G$103+G$104+G$105+G$106)</f>
        <v>0.1213159698</v>
      </c>
      <c r="G101" s="186">
        <v>2301.0</v>
      </c>
      <c r="H101" s="185">
        <f t="shared" ref="H101:H106" si="62">I101/(I$101+I$102+I$103+I$104+I$105+I$106)</f>
        <v>0.1806202371</v>
      </c>
      <c r="I101" s="186">
        <v>6826.0</v>
      </c>
      <c r="J101" s="185">
        <f t="shared" ref="J101:J106" si="63">K101/(K$101+K$102+K$103+K$104+K$105+K$106)</f>
        <v>0.106271205</v>
      </c>
      <c r="K101" s="186">
        <v>971.0</v>
      </c>
      <c r="L101" s="185">
        <f t="shared" ref="L101:L106" si="64">M101/(M$101+M$102+M$103+M$104+M$105+M$106)</f>
        <v>0.08869275845</v>
      </c>
      <c r="M101" s="186">
        <v>1226.0</v>
      </c>
      <c r="N101" s="185">
        <f t="shared" ref="N101:N106" si="65">O101/(O$101+O$102+O$103+O$104+O$105+O$106)</f>
        <v>0.1181696854</v>
      </c>
      <c r="O101" s="186">
        <v>3099.0</v>
      </c>
      <c r="P101" s="185">
        <f t="shared" ref="P101:P106" si="66">Q101/(Q$101+Q$102+Q$103+Q$104+Q$105+Q$106)</f>
        <v>0.1057783391</v>
      </c>
      <c r="Q101" s="186">
        <v>670.0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0.199647304</v>
      </c>
      <c r="E102" s="159">
        <v>22416.0</v>
      </c>
      <c r="F102" s="187">
        <f t="shared" si="61"/>
        <v>0.1855854906</v>
      </c>
      <c r="G102" s="159">
        <v>3520.0</v>
      </c>
      <c r="H102" s="187">
        <f t="shared" si="62"/>
        <v>0.2287256562</v>
      </c>
      <c r="I102" s="159">
        <v>8644.0</v>
      </c>
      <c r="J102" s="187">
        <f t="shared" si="63"/>
        <v>0.1688738098</v>
      </c>
      <c r="K102" s="159">
        <v>1543.0</v>
      </c>
      <c r="L102" s="187">
        <f t="shared" si="64"/>
        <v>0.1634956232</v>
      </c>
      <c r="M102" s="159">
        <v>2260.0</v>
      </c>
      <c r="N102" s="187">
        <f t="shared" si="65"/>
        <v>0.1972163966</v>
      </c>
      <c r="O102" s="159">
        <v>5172.0</v>
      </c>
      <c r="P102" s="187">
        <f t="shared" si="66"/>
        <v>0.2016103568</v>
      </c>
      <c r="Q102" s="159">
        <v>1277.0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0.1874009156</v>
      </c>
      <c r="E103" s="159">
        <v>21041.0</v>
      </c>
      <c r="F103" s="187">
        <f t="shared" si="61"/>
        <v>0.1926503928</v>
      </c>
      <c r="G103" s="159">
        <v>3654.0</v>
      </c>
      <c r="H103" s="187">
        <f t="shared" si="62"/>
        <v>0.1808583827</v>
      </c>
      <c r="I103" s="159">
        <v>6835.0</v>
      </c>
      <c r="J103" s="187">
        <f t="shared" si="63"/>
        <v>0.1920761738</v>
      </c>
      <c r="K103" s="159">
        <v>1755.0</v>
      </c>
      <c r="L103" s="187">
        <f t="shared" si="64"/>
        <v>0.185922014</v>
      </c>
      <c r="M103" s="159">
        <v>2570.0</v>
      </c>
      <c r="N103" s="187">
        <f t="shared" si="65"/>
        <v>0.1886367969</v>
      </c>
      <c r="O103" s="159">
        <v>4947.0</v>
      </c>
      <c r="P103" s="187">
        <f t="shared" si="66"/>
        <v>0.2020839912</v>
      </c>
      <c r="Q103" s="159">
        <v>1280.0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0.1046509557</v>
      </c>
      <c r="E104" s="159">
        <v>11750.0</v>
      </c>
      <c r="F104" s="187">
        <f t="shared" si="61"/>
        <v>0.1110876786</v>
      </c>
      <c r="G104" s="159">
        <v>2107.0</v>
      </c>
      <c r="H104" s="187">
        <f t="shared" si="62"/>
        <v>0.09380292125</v>
      </c>
      <c r="I104" s="159">
        <v>3545.0</v>
      </c>
      <c r="J104" s="187">
        <f t="shared" si="63"/>
        <v>0.1064900952</v>
      </c>
      <c r="K104" s="159">
        <v>973.0</v>
      </c>
      <c r="L104" s="187">
        <f t="shared" si="64"/>
        <v>0.1060551255</v>
      </c>
      <c r="M104" s="159">
        <v>1466.0</v>
      </c>
      <c r="N104" s="187">
        <f t="shared" si="65"/>
        <v>0.1122974261</v>
      </c>
      <c r="O104" s="159">
        <v>2945.0</v>
      </c>
      <c r="P104" s="187">
        <f t="shared" si="66"/>
        <v>0.1127249763</v>
      </c>
      <c r="Q104" s="159">
        <v>714.0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0.3726909991</v>
      </c>
      <c r="E105" s="159">
        <v>41845.0</v>
      </c>
      <c r="F105" s="187">
        <f t="shared" si="61"/>
        <v>0.3881478357</v>
      </c>
      <c r="G105" s="159">
        <v>7362.0</v>
      </c>
      <c r="H105" s="187">
        <f t="shared" si="62"/>
        <v>0.314696232</v>
      </c>
      <c r="I105" s="159">
        <v>11893.0</v>
      </c>
      <c r="J105" s="187">
        <f t="shared" si="63"/>
        <v>0.4257414906</v>
      </c>
      <c r="K105" s="159">
        <v>3890.0</v>
      </c>
      <c r="L105" s="187">
        <f t="shared" si="64"/>
        <v>0.4549663604</v>
      </c>
      <c r="M105" s="159">
        <v>6289.0</v>
      </c>
      <c r="N105" s="187">
        <f t="shared" si="65"/>
        <v>0.3822688275</v>
      </c>
      <c r="O105" s="159">
        <v>10025.0</v>
      </c>
      <c r="P105" s="187">
        <f t="shared" si="66"/>
        <v>0.3766971898</v>
      </c>
      <c r="Q105" s="159">
        <v>2386.0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130</v>
      </c>
      <c r="B106" s="189">
        <f t="shared" si="59"/>
        <v>0.001691774588</v>
      </c>
      <c r="C106" s="190">
        <v>4145.0</v>
      </c>
      <c r="D106" s="189">
        <f t="shared" si="60"/>
        <v>0.001184559753</v>
      </c>
      <c r="E106" s="190">
        <v>133.0</v>
      </c>
      <c r="F106" s="189">
        <f t="shared" si="61"/>
        <v>0.001212632467</v>
      </c>
      <c r="G106" s="190">
        <v>23.0</v>
      </c>
      <c r="H106" s="189">
        <f t="shared" si="62"/>
        <v>0.001296570703</v>
      </c>
      <c r="I106" s="190">
        <v>49.0</v>
      </c>
      <c r="J106" s="189">
        <f t="shared" si="63"/>
        <v>0.0005472255664</v>
      </c>
      <c r="K106" s="190">
        <v>5.0</v>
      </c>
      <c r="L106" s="189">
        <f t="shared" si="64"/>
        <v>0.0008681183535</v>
      </c>
      <c r="M106" s="190">
        <v>12.0</v>
      </c>
      <c r="N106" s="189">
        <f t="shared" si="65"/>
        <v>0.001410867493</v>
      </c>
      <c r="O106" s="190">
        <v>37.0</v>
      </c>
      <c r="P106" s="189">
        <f t="shared" si="66"/>
        <v>0.001105146827</v>
      </c>
      <c r="Q106" s="190">
        <v>7.0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191" t="s">
        <v>132</v>
      </c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19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0.08387111366</v>
      </c>
      <c r="E109" s="198">
        <v>11125.0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0.5024719101</v>
      </c>
      <c r="E110" s="204">
        <v>5590.0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203">
        <v>89406.0</v>
      </c>
      <c r="D111" s="128">
        <f t="shared" si="68"/>
        <v>0.4975280899</v>
      </c>
      <c r="E111" s="204">
        <v>5535.0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82.85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84.48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81.28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99.02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19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237">
        <v>74.4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70.8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40">
        <v>67.0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66.9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242">
        <v>47.8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162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76.9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74.4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65.6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250" t="s">
        <v>166</v>
      </c>
      <c r="B142" s="249">
        <v>58.1</v>
      </c>
      <c r="C142" s="47"/>
      <c r="D142" s="249">
        <v>64.6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21.0" customHeight="1">
      <c r="A143" s="176" t="s">
        <v>167</v>
      </c>
      <c r="B143" s="33">
        <v>0.125</v>
      </c>
      <c r="C143" s="47"/>
      <c r="D143" s="33">
        <v>0.225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251">
        <v>0.05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7">
        <v>6.7</v>
      </c>
      <c r="C146" s="248"/>
      <c r="D146" s="252">
        <v>6.0</v>
      </c>
      <c r="E146" s="248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47"/>
      <c r="D147" s="253">
        <v>5.8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47"/>
      <c r="D148" s="253">
        <v>5.2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255"/>
      <c r="D149" s="253">
        <v>5.1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0.02543000709</v>
      </c>
      <c r="E152" s="259">
        <v>1579.0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0.03634183165</v>
      </c>
      <c r="E153" s="35">
        <v>20364.0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176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0.05669337113</v>
      </c>
      <c r="E155" s="172">
        <v>86795.0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17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0.8568465925</v>
      </c>
      <c r="E156" s="172">
        <v>74370.0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176" t="s">
        <v>183</v>
      </c>
      <c r="B157" s="187">
        <f t="shared" si="70"/>
        <v>0.002250229432</v>
      </c>
      <c r="C157" s="35">
        <v>3445.0</v>
      </c>
      <c r="D157" s="187">
        <f t="shared" si="71"/>
        <v>0.003802062331</v>
      </c>
      <c r="E157" s="35">
        <v>330.0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176" t="s">
        <v>184</v>
      </c>
      <c r="B158" s="187">
        <f t="shared" si="70"/>
        <v>0.008298741635</v>
      </c>
      <c r="C158" s="35">
        <v>12705.0</v>
      </c>
      <c r="D158" s="187">
        <f t="shared" si="71"/>
        <v>0.01987441673</v>
      </c>
      <c r="E158" s="35">
        <v>1725.0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176" t="s">
        <v>185</v>
      </c>
      <c r="B159" s="187">
        <f t="shared" si="70"/>
        <v>0.04361656613</v>
      </c>
      <c r="C159" s="35">
        <v>66775.0</v>
      </c>
      <c r="D159" s="187">
        <f t="shared" si="71"/>
        <v>0.09096146091</v>
      </c>
      <c r="E159" s="35">
        <v>7895.0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76" t="s">
        <v>186</v>
      </c>
      <c r="B160" s="187">
        <f t="shared" si="70"/>
        <v>0.927698724</v>
      </c>
      <c r="C160" s="35">
        <v>1420265.0</v>
      </c>
      <c r="D160" s="187">
        <f t="shared" si="71"/>
        <v>0.8637594331</v>
      </c>
      <c r="E160" s="35">
        <v>74970.0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76" t="s">
        <v>187</v>
      </c>
      <c r="B161" s="187">
        <f t="shared" si="70"/>
        <v>0.01813900474</v>
      </c>
      <c r="C161" s="35">
        <v>27770.0</v>
      </c>
      <c r="D161" s="187">
        <f t="shared" si="71"/>
        <v>0.02160262688</v>
      </c>
      <c r="E161" s="35">
        <v>1875.0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264">
        <v>192389.2635</v>
      </c>
      <c r="H162" s="60"/>
      <c r="I162" s="264">
        <v>114302.8202</v>
      </c>
      <c r="J162" s="60"/>
      <c r="K162" s="264">
        <v>371804.228</v>
      </c>
      <c r="L162" s="60"/>
      <c r="M162" s="264">
        <v>279696.9759</v>
      </c>
      <c r="N162" s="60"/>
      <c r="O162" s="264">
        <v>175700.2617</v>
      </c>
      <c r="P162" s="60"/>
      <c r="Q162" s="264">
        <v>465324.9814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265">
        <v>132805.912437659</v>
      </c>
      <c r="D163" s="266">
        <f>E163/C163</f>
        <v>1.602442663</v>
      </c>
      <c r="E163" s="267">
        <v>212813.86002184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269">
        <v>76.75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1">
        <v>244.0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72" t="s">
        <v>180</v>
      </c>
      <c r="B167" s="273">
        <f t="shared" ref="B167:B171" si="72">C167/$C$167</f>
        <v>1</v>
      </c>
      <c r="C167" s="274">
        <v>1378931.0</v>
      </c>
      <c r="D167" s="273">
        <f t="shared" ref="D167:D171" si="73">E167/$E$167</f>
        <v>1</v>
      </c>
      <c r="E167" s="274">
        <v>91186.0</v>
      </c>
      <c r="F167" s="273">
        <f t="shared" ref="F167:F171" si="74">G167/$G$167</f>
        <v>1</v>
      </c>
      <c r="G167" s="274">
        <v>14983.0</v>
      </c>
      <c r="H167" s="273">
        <f t="shared" ref="H167:H171" si="75">I167/$I$167</f>
        <v>1</v>
      </c>
      <c r="I167" s="274">
        <v>28818.0</v>
      </c>
      <c r="J167" s="273">
        <f t="shared" ref="J167:J171" si="76">K167/$K$167</f>
        <v>1</v>
      </c>
      <c r="K167" s="274">
        <v>7802.0</v>
      </c>
      <c r="L167" s="273">
        <f t="shared" ref="L167:L171" si="77">M167/$M$167</f>
        <v>1</v>
      </c>
      <c r="M167" s="274">
        <v>11687.0</v>
      </c>
      <c r="N167" s="273">
        <f t="shared" ref="N167:N171" si="78">O167/$O$167</f>
        <v>1</v>
      </c>
      <c r="O167" s="274">
        <v>22321.0</v>
      </c>
      <c r="P167" s="273">
        <f t="shared" ref="P167:P171" si="79">Q167/$Q$167</f>
        <v>1</v>
      </c>
      <c r="Q167" s="274">
        <v>5575.0</v>
      </c>
      <c r="R167" s="275"/>
      <c r="S167" s="276"/>
      <c r="T167" s="276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0.6187791986</v>
      </c>
      <c r="E168" s="159">
        <v>56424.0</v>
      </c>
      <c r="F168" s="187">
        <f t="shared" si="74"/>
        <v>0.6594807448</v>
      </c>
      <c r="G168" s="159">
        <v>9881.0</v>
      </c>
      <c r="H168" s="187">
        <f t="shared" si="75"/>
        <v>0.6589978486</v>
      </c>
      <c r="I168" s="159">
        <v>18991.0</v>
      </c>
      <c r="J168" s="187">
        <f t="shared" si="76"/>
        <v>0.5726736734</v>
      </c>
      <c r="K168" s="159">
        <v>4468.0</v>
      </c>
      <c r="L168" s="187">
        <f t="shared" si="77"/>
        <v>0.5738855138</v>
      </c>
      <c r="M168" s="159">
        <v>6707.0</v>
      </c>
      <c r="N168" s="187">
        <f t="shared" si="78"/>
        <v>0.5963890507</v>
      </c>
      <c r="O168" s="159">
        <v>13312.0</v>
      </c>
      <c r="P168" s="187">
        <f t="shared" si="79"/>
        <v>0.5497757848</v>
      </c>
      <c r="Q168" s="159">
        <v>3065.0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0.122211743</v>
      </c>
      <c r="E169" s="159">
        <v>11144.0</v>
      </c>
      <c r="F169" s="187">
        <f t="shared" si="74"/>
        <v>0.1163318428</v>
      </c>
      <c r="G169" s="159">
        <v>1743.0</v>
      </c>
      <c r="H169" s="187">
        <f t="shared" si="75"/>
        <v>0.09917412728</v>
      </c>
      <c r="I169" s="159">
        <v>2858.0</v>
      </c>
      <c r="J169" s="187">
        <f t="shared" si="76"/>
        <v>0.1148423481</v>
      </c>
      <c r="K169" s="159">
        <v>896.0</v>
      </c>
      <c r="L169" s="187">
        <f t="shared" si="77"/>
        <v>0.185933088</v>
      </c>
      <c r="M169" s="159">
        <v>2173.0</v>
      </c>
      <c r="N169" s="187">
        <f t="shared" si="78"/>
        <v>0.1183638726</v>
      </c>
      <c r="O169" s="159">
        <v>2642.0</v>
      </c>
      <c r="P169" s="187">
        <f t="shared" si="79"/>
        <v>0.1492376682</v>
      </c>
      <c r="Q169" s="159">
        <v>832.0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0.2384905578</v>
      </c>
      <c r="E170" s="159">
        <v>21747.0</v>
      </c>
      <c r="F170" s="187">
        <f t="shared" si="74"/>
        <v>0.2011613162</v>
      </c>
      <c r="G170" s="159">
        <v>3014.0</v>
      </c>
      <c r="H170" s="187">
        <f t="shared" si="75"/>
        <v>0.226490388</v>
      </c>
      <c r="I170" s="159">
        <v>6527.0</v>
      </c>
      <c r="J170" s="187">
        <f t="shared" si="76"/>
        <v>0.296206101</v>
      </c>
      <c r="K170" s="159">
        <v>2311.0</v>
      </c>
      <c r="L170" s="187">
        <f t="shared" si="77"/>
        <v>0.2217848892</v>
      </c>
      <c r="M170" s="159">
        <v>2592.0</v>
      </c>
      <c r="N170" s="187">
        <f t="shared" si="78"/>
        <v>0.2599345907</v>
      </c>
      <c r="O170" s="159">
        <v>5802.0</v>
      </c>
      <c r="P170" s="187">
        <f t="shared" si="79"/>
        <v>0.2692376682</v>
      </c>
      <c r="Q170" s="159">
        <v>1501.0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72"/>
        <v>0.01015134187</v>
      </c>
      <c r="C171" s="159">
        <v>13998.0</v>
      </c>
      <c r="D171" s="187">
        <f t="shared" si="73"/>
        <v>0.02051850065</v>
      </c>
      <c r="E171" s="159">
        <v>1871.0</v>
      </c>
      <c r="F171" s="187">
        <f t="shared" si="74"/>
        <v>0.02302609624</v>
      </c>
      <c r="G171" s="159">
        <v>345.0</v>
      </c>
      <c r="H171" s="187">
        <f t="shared" si="75"/>
        <v>0.0153376362</v>
      </c>
      <c r="I171" s="159">
        <v>442.0</v>
      </c>
      <c r="J171" s="187">
        <f t="shared" si="76"/>
        <v>0.01627787747</v>
      </c>
      <c r="K171" s="159">
        <v>127.0</v>
      </c>
      <c r="L171" s="187">
        <f t="shared" si="77"/>
        <v>0.01839650894</v>
      </c>
      <c r="M171" s="159">
        <v>215.0</v>
      </c>
      <c r="N171" s="187">
        <f t="shared" si="78"/>
        <v>0.025312486</v>
      </c>
      <c r="O171" s="159">
        <v>565.0</v>
      </c>
      <c r="P171" s="187">
        <f t="shared" si="79"/>
        <v>0.03174887892</v>
      </c>
      <c r="Q171" s="159">
        <v>177.0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56"/>
      <c r="E174" s="283"/>
      <c r="F174" s="56"/>
      <c r="G174" s="200"/>
      <c r="H174" s="56"/>
      <c r="I174" s="283"/>
      <c r="J174" s="56"/>
      <c r="K174" s="284"/>
      <c r="L174" s="56"/>
      <c r="M174" s="285"/>
      <c r="N174" s="56"/>
      <c r="O174" s="200"/>
      <c r="P174" s="238"/>
      <c r="Q174" s="200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8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8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8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8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8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8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8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8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8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100"/>
      <c r="E184" s="290"/>
      <c r="F184" s="100"/>
      <c r="G184" s="139"/>
      <c r="H184" s="100"/>
      <c r="I184" s="290"/>
      <c r="J184" s="100"/>
      <c r="K184" s="291"/>
      <c r="L184" s="100"/>
      <c r="M184" s="292"/>
      <c r="N184" s="100"/>
      <c r="O184" s="139"/>
      <c r="P184" s="293"/>
      <c r="Q184" s="139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94" t="s">
        <v>220</v>
      </c>
      <c r="B185" s="295"/>
      <c r="C185" s="295"/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5"/>
      <c r="O185" s="295"/>
      <c r="P185" s="295"/>
      <c r="Q185" s="296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297" t="s">
        <v>222</v>
      </c>
      <c r="B186" s="246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246"/>
      <c r="N186" s="246"/>
      <c r="O186" s="246"/>
      <c r="P186" s="246"/>
      <c r="Q186" s="21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300"/>
      <c r="E187" s="301">
        <v>567.0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7">
        <v>326.29</v>
      </c>
      <c r="D189" s="92"/>
      <c r="E189" s="308">
        <v>550.818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311"/>
      <c r="E190" s="312">
        <v>1.509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22.5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80"/>
        <v>0.0002497424531</v>
      </c>
      <c r="C222" s="32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184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28">
        <f t="shared" ref="D224:D231" si="82">E224/$E$224</f>
        <v>1</v>
      </c>
      <c r="E224" s="330">
        <v>99235.0</v>
      </c>
      <c r="F224" s="331">
        <f t="shared" ref="F224:F231" si="83">G224/$G$224</f>
        <v>1</v>
      </c>
      <c r="G224" s="332">
        <v>17550.0</v>
      </c>
      <c r="H224" s="331">
        <f t="shared" ref="H224:H231" si="84">I224/$I$224</f>
        <v>1</v>
      </c>
      <c r="I224" s="332">
        <v>31942.0</v>
      </c>
      <c r="J224" s="331">
        <f t="shared" ref="J224:J231" si="85">K224/$K$224</f>
        <v>1</v>
      </c>
      <c r="K224" s="332">
        <v>8203.0</v>
      </c>
      <c r="L224" s="331">
        <f t="shared" ref="L224:L231" si="86">M224/$M$224</f>
        <v>1</v>
      </c>
      <c r="M224" s="332">
        <v>12523.0</v>
      </c>
      <c r="N224" s="331">
        <f t="shared" ref="N224:N231" si="87">O224/$O$224</f>
        <v>1</v>
      </c>
      <c r="O224" s="332">
        <v>23579.0</v>
      </c>
      <c r="P224" s="331">
        <f t="shared" ref="P224:P231" si="88">Q224/$Q$224</f>
        <v>1</v>
      </c>
      <c r="Q224" s="332">
        <v>5438.0</v>
      </c>
      <c r="R224" s="333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0.3424799718</v>
      </c>
      <c r="E225" s="332">
        <v>33986.0</v>
      </c>
      <c r="F225" s="336">
        <f t="shared" si="83"/>
        <v>0.3105413105</v>
      </c>
      <c r="G225" s="332">
        <v>5450.0</v>
      </c>
      <c r="H225" s="336">
        <f t="shared" si="84"/>
        <v>0.3585874397</v>
      </c>
      <c r="I225" s="332">
        <v>11454.0</v>
      </c>
      <c r="J225" s="336">
        <f t="shared" si="85"/>
        <v>0.3424356943</v>
      </c>
      <c r="K225" s="332">
        <v>2809.0</v>
      </c>
      <c r="L225" s="336">
        <f t="shared" si="86"/>
        <v>0.3383374591</v>
      </c>
      <c r="M225" s="332">
        <v>4237.0</v>
      </c>
      <c r="N225" s="336">
        <f t="shared" si="87"/>
        <v>0.3364010348</v>
      </c>
      <c r="O225" s="332">
        <v>7932.0</v>
      </c>
      <c r="P225" s="336">
        <f t="shared" si="88"/>
        <v>0.3869069511</v>
      </c>
      <c r="Q225" s="332">
        <v>2104.0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0.004363379856</v>
      </c>
      <c r="E226" s="332">
        <v>433.0</v>
      </c>
      <c r="F226" s="337">
        <f t="shared" si="83"/>
        <v>0.005071225071</v>
      </c>
      <c r="G226" s="332">
        <v>89.0</v>
      </c>
      <c r="H226" s="337">
        <f t="shared" si="84"/>
        <v>0.003756809217</v>
      </c>
      <c r="I226" s="332">
        <v>120.0</v>
      </c>
      <c r="J226" s="337">
        <f t="shared" si="85"/>
        <v>0.005851517737</v>
      </c>
      <c r="K226" s="332">
        <v>48.0</v>
      </c>
      <c r="L226" s="337">
        <f t="shared" si="86"/>
        <v>0.005190449573</v>
      </c>
      <c r="M226" s="332">
        <v>65.0</v>
      </c>
      <c r="N226" s="337">
        <f t="shared" si="87"/>
        <v>0.004029008864</v>
      </c>
      <c r="O226" s="332">
        <v>95.0</v>
      </c>
      <c r="P226" s="337">
        <f t="shared" si="88"/>
        <v>0.002942258183</v>
      </c>
      <c r="Q226" s="332">
        <v>16.0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0.6497909004</v>
      </c>
      <c r="E227" s="35">
        <v>64482.0</v>
      </c>
      <c r="F227" s="337">
        <f t="shared" si="83"/>
        <v>0.6803988604</v>
      </c>
      <c r="G227" s="35">
        <v>11941.0</v>
      </c>
      <c r="H227" s="337">
        <f t="shared" si="84"/>
        <v>0.634243316</v>
      </c>
      <c r="I227" s="35">
        <v>20259.0</v>
      </c>
      <c r="J227" s="337">
        <f t="shared" si="85"/>
        <v>0.6489089358</v>
      </c>
      <c r="K227" s="35">
        <v>5323.0</v>
      </c>
      <c r="L227" s="337">
        <f t="shared" si="86"/>
        <v>0.6532779685</v>
      </c>
      <c r="M227" s="35">
        <v>8181.0</v>
      </c>
      <c r="N227" s="337">
        <f t="shared" si="87"/>
        <v>0.6564315705</v>
      </c>
      <c r="O227" s="35">
        <v>15478.0</v>
      </c>
      <c r="P227" s="337">
        <f t="shared" si="88"/>
        <v>0.6068407503</v>
      </c>
      <c r="Q227" s="35">
        <v>3300.0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0.1734065602</v>
      </c>
      <c r="E228" s="340">
        <v>17208.0</v>
      </c>
      <c r="F228" s="341">
        <f t="shared" si="83"/>
        <v>0.1955555556</v>
      </c>
      <c r="G228" s="340">
        <v>3432.0</v>
      </c>
      <c r="H228" s="341">
        <f t="shared" si="84"/>
        <v>0.1322709912</v>
      </c>
      <c r="I228" s="340">
        <v>4225.0</v>
      </c>
      <c r="J228" s="341">
        <f t="shared" si="85"/>
        <v>0.1950505912</v>
      </c>
      <c r="K228" s="340">
        <v>1600.0</v>
      </c>
      <c r="L228" s="341">
        <f t="shared" si="86"/>
        <v>0.2156032899</v>
      </c>
      <c r="M228" s="340">
        <v>2700.0</v>
      </c>
      <c r="N228" s="341">
        <f t="shared" si="87"/>
        <v>0.1777004962</v>
      </c>
      <c r="O228" s="340">
        <v>4190.0</v>
      </c>
      <c r="P228" s="341">
        <f t="shared" si="88"/>
        <v>0.1951084958</v>
      </c>
      <c r="Q228" s="340">
        <v>1061.0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0.06959238172</v>
      </c>
      <c r="E229" s="340">
        <v>6906.0</v>
      </c>
      <c r="F229" s="341">
        <f t="shared" si="83"/>
        <v>0.0701994302</v>
      </c>
      <c r="G229" s="340">
        <v>1232.0</v>
      </c>
      <c r="H229" s="341">
        <f t="shared" si="84"/>
        <v>0.0741030618</v>
      </c>
      <c r="I229" s="340">
        <v>2367.0</v>
      </c>
      <c r="J229" s="341">
        <f t="shared" si="85"/>
        <v>0.06461050835</v>
      </c>
      <c r="K229" s="340">
        <v>530.0</v>
      </c>
      <c r="L229" s="341">
        <f t="shared" si="86"/>
        <v>0.06260480715</v>
      </c>
      <c r="M229" s="340">
        <v>784.0</v>
      </c>
      <c r="N229" s="341">
        <f t="shared" si="87"/>
        <v>0.07078332414</v>
      </c>
      <c r="O229" s="340">
        <v>1669.0</v>
      </c>
      <c r="P229" s="341">
        <f t="shared" si="88"/>
        <v>0.05958072821</v>
      </c>
      <c r="Q229" s="340">
        <v>324.0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0.3214591626</v>
      </c>
      <c r="E230" s="340">
        <v>31900.0</v>
      </c>
      <c r="F230" s="341">
        <f t="shared" si="83"/>
        <v>0.321994302</v>
      </c>
      <c r="G230" s="340">
        <v>5651.0</v>
      </c>
      <c r="H230" s="341">
        <f t="shared" si="84"/>
        <v>0.3564272744</v>
      </c>
      <c r="I230" s="340">
        <v>11385.0</v>
      </c>
      <c r="J230" s="341">
        <f t="shared" si="85"/>
        <v>0.2986712178</v>
      </c>
      <c r="K230" s="340">
        <v>2450.0</v>
      </c>
      <c r="L230" s="341">
        <f t="shared" si="86"/>
        <v>0.2764513296</v>
      </c>
      <c r="M230" s="340">
        <v>3462.0</v>
      </c>
      <c r="N230" s="341">
        <f t="shared" si="87"/>
        <v>0.3182917002</v>
      </c>
      <c r="O230" s="340">
        <v>7505.0</v>
      </c>
      <c r="P230" s="341">
        <f t="shared" si="88"/>
        <v>0.2660904744</v>
      </c>
      <c r="Q230" s="340">
        <v>1447.0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0.05315664836</v>
      </c>
      <c r="E231" s="343">
        <v>5275.0</v>
      </c>
      <c r="F231" s="344">
        <f t="shared" si="83"/>
        <v>0.05937321937</v>
      </c>
      <c r="G231" s="345">
        <v>1042.0</v>
      </c>
      <c r="H231" s="344">
        <f t="shared" si="84"/>
        <v>0.03928996306</v>
      </c>
      <c r="I231" s="345">
        <v>1255.0</v>
      </c>
      <c r="J231" s="344">
        <f t="shared" si="85"/>
        <v>0.06046568329</v>
      </c>
      <c r="K231" s="345">
        <v>496.0</v>
      </c>
      <c r="L231" s="344">
        <f t="shared" si="86"/>
        <v>0.06635790146</v>
      </c>
      <c r="M231" s="345">
        <v>831.0</v>
      </c>
      <c r="N231" s="344">
        <f t="shared" si="87"/>
        <v>0.0575088002</v>
      </c>
      <c r="O231" s="345">
        <v>1356.0</v>
      </c>
      <c r="P231" s="344">
        <f t="shared" si="88"/>
        <v>0.05424788525</v>
      </c>
      <c r="Q231" s="345">
        <v>295.0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346" t="s">
        <v>272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6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89">E234/C234</f>
        <v>0.05128205128</v>
      </c>
      <c r="E234" s="259">
        <v>2.0</v>
      </c>
      <c r="F234" s="56"/>
      <c r="G234" s="259">
        <v>1.0</v>
      </c>
      <c r="H234" s="56"/>
      <c r="I234" s="259">
        <v>0.0</v>
      </c>
      <c r="J234" s="56"/>
      <c r="K234" s="259">
        <v>0.0</v>
      </c>
      <c r="L234" s="56"/>
      <c r="M234" s="259">
        <v>1.0</v>
      </c>
      <c r="N234" s="56"/>
      <c r="O234" s="349">
        <v>0.0</v>
      </c>
      <c r="P234" s="56"/>
      <c r="Q234" s="259">
        <v>0.0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0.04494382022</v>
      </c>
      <c r="E235" s="35">
        <v>4.0</v>
      </c>
      <c r="F235" s="60"/>
      <c r="G235" s="35">
        <v>1.0</v>
      </c>
      <c r="H235" s="60"/>
      <c r="I235" s="35">
        <v>1.0</v>
      </c>
      <c r="J235" s="60"/>
      <c r="K235" s="35">
        <v>0.0</v>
      </c>
      <c r="L235" s="60"/>
      <c r="M235" s="35">
        <v>1.0</v>
      </c>
      <c r="N235" s="60"/>
      <c r="O235" s="34">
        <v>1.0</v>
      </c>
      <c r="P235" s="60"/>
      <c r="Q235" s="35">
        <v>0.0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0.06060606061</v>
      </c>
      <c r="E236" s="351">
        <v>6.0</v>
      </c>
      <c r="F236" s="60"/>
      <c r="G236" s="351">
        <v>1.0</v>
      </c>
      <c r="H236" s="60"/>
      <c r="I236" s="351">
        <v>3.0</v>
      </c>
      <c r="J236" s="60"/>
      <c r="K236" s="351">
        <v>0.0</v>
      </c>
      <c r="L236" s="60"/>
      <c r="M236" s="351">
        <v>1.0</v>
      </c>
      <c r="N236" s="60"/>
      <c r="O236" s="352">
        <v>1.0</v>
      </c>
      <c r="P236" s="60"/>
      <c r="Q236" s="351">
        <v>0.0</v>
      </c>
      <c r="R236" s="29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0.5</v>
      </c>
      <c r="E237" s="35">
        <v>1.0</v>
      </c>
      <c r="F237" s="60"/>
      <c r="G237" s="35">
        <v>1.0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4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4">
        <v>0.0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0.09090909091</v>
      </c>
      <c r="E239" s="271">
        <v>1.0</v>
      </c>
      <c r="F239" s="354"/>
      <c r="G239" s="355">
        <v>1.0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6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346" t="s">
        <v>285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6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0.09677419355</v>
      </c>
      <c r="E241" s="172">
        <v>3.0</v>
      </c>
      <c r="F241" s="92"/>
      <c r="G241" s="172">
        <v>1.0</v>
      </c>
      <c r="H241" s="92"/>
      <c r="I241" s="172">
        <v>0.0</v>
      </c>
      <c r="J241" s="92"/>
      <c r="K241" s="172">
        <v>0.0</v>
      </c>
      <c r="L241" s="92"/>
      <c r="M241" s="172">
        <v>1.0</v>
      </c>
      <c r="N241" s="92"/>
      <c r="O241" s="171">
        <v>1.0</v>
      </c>
      <c r="P241" s="92"/>
      <c r="Q241" s="172">
        <v>0.0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0.0625</v>
      </c>
      <c r="E242" s="35">
        <v>1.0</v>
      </c>
      <c r="F242" s="60"/>
      <c r="G242" s="35">
        <v>1.0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0.06140350877</v>
      </c>
      <c r="E243" s="355">
        <v>7.0</v>
      </c>
      <c r="F243" s="354"/>
      <c r="G243" s="355">
        <v>3.0</v>
      </c>
      <c r="H243" s="354"/>
      <c r="I243" s="355">
        <v>1.0</v>
      </c>
      <c r="J243" s="354"/>
      <c r="K243" s="355">
        <v>1.0</v>
      </c>
      <c r="L243" s="354"/>
      <c r="M243" s="355">
        <v>0.0</v>
      </c>
      <c r="N243" s="354"/>
      <c r="O243" s="356">
        <v>2.0</v>
      </c>
      <c r="P243" s="354"/>
      <c r="Q243" s="355">
        <v>0.0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346" t="s">
        <v>292</v>
      </c>
      <c r="B244" s="295"/>
      <c r="C244" s="295"/>
      <c r="D244" s="295"/>
      <c r="E244" s="295"/>
      <c r="F244" s="295"/>
      <c r="G244" s="295"/>
      <c r="H244" s="295"/>
      <c r="I244" s="295"/>
      <c r="J244" s="295"/>
      <c r="K244" s="295"/>
      <c r="L244" s="295"/>
      <c r="M244" s="295"/>
      <c r="N244" s="295"/>
      <c r="O244" s="295"/>
      <c r="P244" s="295"/>
      <c r="Q244" s="296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185">
        <f t="shared" ref="D245:D259" si="91">E245/C245</f>
        <v>0.01449275362</v>
      </c>
      <c r="E245" s="172">
        <f t="shared" ref="E245:E250" si="92">SUM(Q245,O245,M245,K245,I245,G245)</f>
        <v>1</v>
      </c>
      <c r="F245" s="92"/>
      <c r="G245" s="172">
        <v>0.0</v>
      </c>
      <c r="H245" s="92"/>
      <c r="I245" s="172">
        <v>0.0</v>
      </c>
      <c r="J245" s="92"/>
      <c r="K245" s="172">
        <v>0.0</v>
      </c>
      <c r="L245" s="92"/>
      <c r="M245" s="172">
        <v>1.0</v>
      </c>
      <c r="N245" s="92"/>
      <c r="O245" s="171">
        <v>0.0</v>
      </c>
      <c r="P245" s="92"/>
      <c r="Q245" s="172">
        <v>0.0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187">
        <f t="shared" si="91"/>
        <v>0</v>
      </c>
      <c r="E246" s="35">
        <f t="shared" si="92"/>
        <v>0</v>
      </c>
      <c r="F246" s="60"/>
      <c r="G246" s="35">
        <v>0.0</v>
      </c>
      <c r="H246" s="60"/>
      <c r="I246" s="35">
        <v>0.0</v>
      </c>
      <c r="J246" s="60"/>
      <c r="K246" s="35">
        <v>0.0</v>
      </c>
      <c r="L246" s="60"/>
      <c r="M246" s="35">
        <v>0.0</v>
      </c>
      <c r="N246" s="60"/>
      <c r="O246" s="34">
        <v>0.0</v>
      </c>
      <c r="P246" s="60"/>
      <c r="Q246" s="35">
        <v>0.0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187">
        <f t="shared" si="91"/>
        <v>0.07692307692</v>
      </c>
      <c r="E247" s="35">
        <f t="shared" si="92"/>
        <v>1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1.0</v>
      </c>
      <c r="N247" s="60"/>
      <c r="O247" s="34">
        <v>0.0</v>
      </c>
      <c r="P247" s="60"/>
      <c r="Q247" s="35">
        <v>0.0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187">
        <f t="shared" si="91"/>
        <v>0.001133525786</v>
      </c>
      <c r="E248" s="35">
        <f t="shared" si="92"/>
        <v>2238.78</v>
      </c>
      <c r="F248" s="60"/>
      <c r="G248" s="35">
        <v>0.0</v>
      </c>
      <c r="H248" s="60"/>
      <c r="I248" s="35">
        <v>0.0</v>
      </c>
      <c r="J248" s="60"/>
      <c r="K248" s="35">
        <v>0.0</v>
      </c>
      <c r="L248" s="60"/>
      <c r="M248" s="35">
        <f>971.29+976.21+291.28</f>
        <v>2238.78</v>
      </c>
      <c r="N248" s="60"/>
      <c r="O248" s="34">
        <v>0.0</v>
      </c>
      <c r="P248" s="60"/>
      <c r="Q248" s="35">
        <v>0.0</v>
      </c>
      <c r="R248" s="4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91"/>
        <v>0</v>
      </c>
      <c r="E249" s="35">
        <f t="shared" si="92"/>
        <v>0</v>
      </c>
      <c r="F249" s="60"/>
      <c r="G249" s="35">
        <v>0.0</v>
      </c>
      <c r="H249" s="60"/>
      <c r="I249" s="35">
        <v>0.0</v>
      </c>
      <c r="J249" s="60"/>
      <c r="K249" s="35">
        <v>0.0</v>
      </c>
      <c r="L249" s="60"/>
      <c r="M249" s="35">
        <v>0.0</v>
      </c>
      <c r="N249" s="60"/>
      <c r="O249" s="34">
        <v>0.0</v>
      </c>
      <c r="P249" s="60"/>
      <c r="Q249" s="35">
        <v>0.0</v>
      </c>
      <c r="R249" s="4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91"/>
        <v>0.02068257734</v>
      </c>
      <c r="E250" s="35">
        <f t="shared" si="92"/>
        <v>2238.78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f>971.29+976.21+291.28</f>
        <v>2238.78</v>
      </c>
      <c r="N250" s="60"/>
      <c r="O250" s="34">
        <v>0.0</v>
      </c>
      <c r="P250" s="60"/>
      <c r="Q250" s="35">
        <v>0.0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38">
        <f t="shared" si="91"/>
        <v>0.008492569002</v>
      </c>
      <c r="E251" s="364">
        <v>4.0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4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187">
        <f t="shared" si="91"/>
        <v>0.01041666667</v>
      </c>
      <c r="E252" s="35">
        <v>1.0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4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187">
        <f t="shared" si="91"/>
        <v>0.002291714872</v>
      </c>
      <c r="E253" s="35">
        <v>1862.0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187">
        <f t="shared" si="91"/>
        <v>0.008</v>
      </c>
      <c r="E254" s="35">
        <v>3.0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187">
        <f t="shared" si="91"/>
        <v>0.005234380974</v>
      </c>
      <c r="E255" s="35">
        <v>4107.0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187">
        <f t="shared" si="91"/>
        <v>0</v>
      </c>
      <c r="E256" s="35">
        <v>0.0</v>
      </c>
      <c r="F256" s="60"/>
      <c r="G256" s="35">
        <v>0.0</v>
      </c>
      <c r="H256" s="60"/>
      <c r="I256" s="35">
        <v>0.0</v>
      </c>
      <c r="J256" s="60"/>
      <c r="K256" s="35">
        <v>0.0</v>
      </c>
      <c r="L256" s="60"/>
      <c r="M256" s="35">
        <v>0.0</v>
      </c>
      <c r="N256" s="60"/>
      <c r="O256" s="34">
        <v>0.0</v>
      </c>
      <c r="P256" s="60"/>
      <c r="Q256" s="35">
        <v>0.0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187">
        <f t="shared" si="91"/>
        <v>0</v>
      </c>
      <c r="E257" s="35">
        <v>0.0</v>
      </c>
      <c r="F257" s="60"/>
      <c r="G257" s="35">
        <v>0.0</v>
      </c>
      <c r="H257" s="60"/>
      <c r="I257" s="35">
        <v>0.0</v>
      </c>
      <c r="J257" s="60"/>
      <c r="K257" s="35">
        <v>0.0</v>
      </c>
      <c r="L257" s="60"/>
      <c r="M257" s="35">
        <v>0.0</v>
      </c>
      <c r="N257" s="60"/>
      <c r="O257" s="34">
        <v>0.0</v>
      </c>
      <c r="P257" s="60"/>
      <c r="Q257" s="35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187">
        <f t="shared" si="91"/>
        <v>0.02173913043</v>
      </c>
      <c r="E258" s="35">
        <v>1.0</v>
      </c>
      <c r="F258" s="60"/>
      <c r="G258" s="35">
        <v>0.0</v>
      </c>
      <c r="H258" s="60"/>
      <c r="I258" s="35">
        <v>0.0</v>
      </c>
      <c r="J258" s="60"/>
      <c r="K258" s="35">
        <v>0.0</v>
      </c>
      <c r="L258" s="60"/>
      <c r="M258" s="35">
        <v>1.0</v>
      </c>
      <c r="N258" s="60"/>
      <c r="O258" s="34">
        <v>0.0</v>
      </c>
      <c r="P258" s="60"/>
      <c r="Q258" s="35">
        <v>0.0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4.25" customHeight="1">
      <c r="A259" s="360" t="s">
        <v>313</v>
      </c>
      <c r="B259" s="281"/>
      <c r="C259" s="350">
        <v>23.0</v>
      </c>
      <c r="D259" s="187">
        <f t="shared" si="91"/>
        <v>0</v>
      </c>
      <c r="E259" s="35">
        <v>0.0</v>
      </c>
      <c r="F259" s="60"/>
      <c r="G259" s="35">
        <v>0.0</v>
      </c>
      <c r="H259" s="60"/>
      <c r="I259" s="35">
        <v>0.0</v>
      </c>
      <c r="J259" s="60"/>
      <c r="K259" s="35">
        <v>0.0</v>
      </c>
      <c r="L259" s="60"/>
      <c r="M259" s="35">
        <v>0.0</v>
      </c>
      <c r="N259" s="60"/>
      <c r="O259" s="34">
        <v>0.0</v>
      </c>
      <c r="P259" s="60"/>
      <c r="Q259" s="35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366" t="s">
        <v>315</v>
      </c>
      <c r="B260" s="367"/>
      <c r="C260" s="367"/>
      <c r="D260" s="367"/>
      <c r="E260" s="367"/>
      <c r="F260" s="367"/>
      <c r="G260" s="367"/>
      <c r="H260" s="367"/>
      <c r="I260" s="367"/>
      <c r="J260" s="367"/>
      <c r="K260" s="367"/>
      <c r="L260" s="367"/>
      <c r="M260" s="367"/>
      <c r="N260" s="367"/>
      <c r="O260" s="367"/>
      <c r="P260" s="367"/>
      <c r="Q260" s="368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370">
        <f>E261/C261</f>
        <v>0.007777984159</v>
      </c>
      <c r="E261" s="371">
        <v>46.9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3.4929359280857373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4"/>
      <c r="S262" s="378"/>
      <c r="T262" s="378"/>
      <c r="U262" s="378"/>
      <c r="V262" s="378"/>
      <c r="W262" s="378"/>
      <c r="X262" s="378"/>
      <c r="Y262" s="378"/>
      <c r="Z262" s="378"/>
    </row>
    <row r="263" ht="15.0" customHeight="1">
      <c r="A263" s="346" t="s">
        <v>319</v>
      </c>
      <c r="B263" s="295"/>
      <c r="C263" s="295"/>
      <c r="D263" s="295"/>
      <c r="E263" s="295"/>
      <c r="F263" s="295"/>
      <c r="G263" s="295"/>
      <c r="H263" s="295"/>
      <c r="I263" s="295"/>
      <c r="J263" s="295"/>
      <c r="K263" s="295"/>
      <c r="L263" s="295"/>
      <c r="M263" s="295"/>
      <c r="N263" s="295"/>
      <c r="O263" s="295"/>
      <c r="P263" s="295"/>
      <c r="Q263" s="296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281"/>
      <c r="C264" s="348">
        <v>56.0</v>
      </c>
      <c r="D264" s="262">
        <f t="shared" ref="D264:D270" si="93">E264/C264</f>
        <v>0.08928571429</v>
      </c>
      <c r="E264" s="172">
        <v>5.0</v>
      </c>
      <c r="F264" s="92"/>
      <c r="G264" s="172">
        <v>1.0</v>
      </c>
      <c r="H264" s="92"/>
      <c r="I264" s="172">
        <v>1.0</v>
      </c>
      <c r="J264" s="92"/>
      <c r="K264" s="172">
        <v>0.0</v>
      </c>
      <c r="L264" s="92"/>
      <c r="M264" s="172">
        <v>2.0</v>
      </c>
      <c r="N264" s="92"/>
      <c r="O264" s="172">
        <v>1.0</v>
      </c>
      <c r="P264" s="92"/>
      <c r="Q264" s="259">
        <v>0.0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281"/>
      <c r="C265" s="350">
        <f>129+7</f>
        <v>136</v>
      </c>
      <c r="D265" s="262">
        <f t="shared" si="93"/>
        <v>0.04411764706</v>
      </c>
      <c r="E265" s="35">
        <v>6.0</v>
      </c>
      <c r="F265" s="60"/>
      <c r="G265" s="365"/>
      <c r="H265" s="60"/>
      <c r="I265" s="365"/>
      <c r="J265" s="60"/>
      <c r="K265" s="365"/>
      <c r="L265" s="60"/>
      <c r="M265" s="135"/>
      <c r="N265" s="60"/>
      <c r="O265" s="135"/>
      <c r="P265" s="60"/>
      <c r="Q265" s="135"/>
      <c r="R265" s="4" t="s">
        <v>323</v>
      </c>
      <c r="S265" s="5"/>
      <c r="T265" s="5"/>
      <c r="U265" s="5"/>
      <c r="V265" s="5"/>
      <c r="W265" s="5"/>
      <c r="X265" s="5"/>
      <c r="Y265" s="5"/>
      <c r="Z265" s="5"/>
    </row>
    <row r="266" ht="14.25" customHeight="1">
      <c r="A266" s="379" t="s">
        <v>324</v>
      </c>
      <c r="B266" s="281"/>
      <c r="C266" s="335">
        <v>412.0</v>
      </c>
      <c r="D266" s="262">
        <f t="shared" si="93"/>
        <v>0.007281553398</v>
      </c>
      <c r="E266" s="35">
        <v>3.0</v>
      </c>
      <c r="F266" s="60"/>
      <c r="G266" s="365"/>
      <c r="H266" s="60"/>
      <c r="I266" s="365"/>
      <c r="J266" s="60"/>
      <c r="K266" s="365"/>
      <c r="L266" s="60"/>
      <c r="M266" s="135"/>
      <c r="N266" s="60"/>
      <c r="O266" s="135"/>
      <c r="P266" s="60"/>
      <c r="Q266" s="135"/>
      <c r="R266" s="4" t="s">
        <v>323</v>
      </c>
      <c r="S266" s="5"/>
      <c r="T266" s="5"/>
      <c r="U266" s="5"/>
      <c r="V266" s="5"/>
      <c r="W266" s="5"/>
      <c r="X266" s="5"/>
      <c r="Y266" s="5"/>
      <c r="Z266" s="5"/>
    </row>
    <row r="267" ht="14.25" customHeight="1">
      <c r="A267" s="379" t="s">
        <v>325</v>
      </c>
      <c r="B267" s="281"/>
      <c r="C267" s="335">
        <f>242+3</f>
        <v>245</v>
      </c>
      <c r="D267" s="262">
        <f t="shared" si="93"/>
        <v>0.03673469388</v>
      </c>
      <c r="E267" s="35">
        <v>9.0</v>
      </c>
      <c r="F267" s="60"/>
      <c r="G267" s="365"/>
      <c r="H267" s="60"/>
      <c r="I267" s="365"/>
      <c r="J267" s="60"/>
      <c r="K267" s="365"/>
      <c r="L267" s="60"/>
      <c r="M267" s="135"/>
      <c r="N267" s="60"/>
      <c r="O267" s="135"/>
      <c r="P267" s="60"/>
      <c r="Q267" s="135"/>
      <c r="R267" s="4" t="s">
        <v>323</v>
      </c>
      <c r="S267" s="5"/>
      <c r="T267" s="5"/>
      <c r="U267" s="5"/>
      <c r="V267" s="5"/>
      <c r="W267" s="5"/>
      <c r="X267" s="5"/>
      <c r="Y267" s="5"/>
      <c r="Z267" s="5"/>
    </row>
    <row r="268" ht="14.25" customHeight="1">
      <c r="A268" s="379" t="s">
        <v>326</v>
      </c>
      <c r="B268" s="281"/>
      <c r="C268" s="335">
        <v>111.0</v>
      </c>
      <c r="D268" s="262">
        <f t="shared" si="93"/>
        <v>0.05405405405</v>
      </c>
      <c r="E268" s="35">
        <v>6.0</v>
      </c>
      <c r="F268" s="60"/>
      <c r="G268" s="365"/>
      <c r="H268" s="60"/>
      <c r="I268" s="365"/>
      <c r="J268" s="60"/>
      <c r="K268" s="365"/>
      <c r="L268" s="60"/>
      <c r="M268" s="135"/>
      <c r="N268" s="60"/>
      <c r="O268" s="135"/>
      <c r="P268" s="60"/>
      <c r="Q268" s="135"/>
      <c r="R268" s="29" t="s">
        <v>323</v>
      </c>
      <c r="S268" s="5"/>
      <c r="T268" s="5"/>
      <c r="U268" s="5"/>
      <c r="V268" s="5"/>
      <c r="W268" s="5"/>
      <c r="X268" s="5"/>
      <c r="Y268" s="5"/>
      <c r="Z268" s="5"/>
    </row>
    <row r="269" ht="14.25" customHeight="1">
      <c r="A269" s="379" t="s">
        <v>327</v>
      </c>
      <c r="B269" s="281"/>
      <c r="C269" s="335">
        <f>47+1+40</f>
        <v>88</v>
      </c>
      <c r="D269" s="262">
        <f t="shared" si="93"/>
        <v>0.05681818182</v>
      </c>
      <c r="E269" s="35">
        <v>5.0</v>
      </c>
      <c r="F269" s="60"/>
      <c r="G269" s="365"/>
      <c r="H269" s="60"/>
      <c r="I269" s="365"/>
      <c r="J269" s="60"/>
      <c r="K269" s="365"/>
      <c r="L269" s="60"/>
      <c r="M269" s="135"/>
      <c r="N269" s="60"/>
      <c r="O269" s="135"/>
      <c r="P269" s="60"/>
      <c r="Q269" s="135"/>
      <c r="R269" s="4" t="s">
        <v>323</v>
      </c>
      <c r="S269" s="5"/>
      <c r="T269" s="5"/>
      <c r="U269" s="5"/>
      <c r="V269" s="5"/>
      <c r="W269" s="5"/>
      <c r="X269" s="5"/>
      <c r="Y269" s="5"/>
      <c r="Z269" s="5"/>
    </row>
    <row r="270" ht="15.0" customHeight="1">
      <c r="A270" s="379" t="s">
        <v>328</v>
      </c>
      <c r="B270" s="281"/>
      <c r="C270" s="380">
        <f>261+13</f>
        <v>274</v>
      </c>
      <c r="D270" s="262">
        <f t="shared" si="93"/>
        <v>0.02554744526</v>
      </c>
      <c r="E270" s="35">
        <v>7.0</v>
      </c>
      <c r="F270" s="60"/>
      <c r="G270" s="365"/>
      <c r="H270" s="60"/>
      <c r="I270" s="365"/>
      <c r="J270" s="60"/>
      <c r="K270" s="365"/>
      <c r="L270" s="60"/>
      <c r="M270" s="135"/>
      <c r="N270" s="60"/>
      <c r="O270" s="135"/>
      <c r="P270" s="60"/>
      <c r="Q270" s="135"/>
      <c r="R270" s="4" t="s">
        <v>323</v>
      </c>
      <c r="S270" s="5"/>
      <c r="T270" s="5"/>
      <c r="U270" s="5"/>
      <c r="V270" s="5"/>
      <c r="W270" s="5"/>
      <c r="X270" s="5"/>
      <c r="Y270" s="5"/>
      <c r="Z270" s="5"/>
    </row>
    <row r="271" ht="15.0" customHeight="1">
      <c r="A271" s="346" t="s">
        <v>329</v>
      </c>
      <c r="B271" s="295"/>
      <c r="C271" s="295"/>
      <c r="D271" s="295"/>
      <c r="E271" s="295"/>
      <c r="F271" s="295"/>
      <c r="G271" s="295"/>
      <c r="H271" s="295"/>
      <c r="I271" s="295"/>
      <c r="J271" s="295"/>
      <c r="K271" s="295"/>
      <c r="L271" s="295"/>
      <c r="M271" s="295"/>
      <c r="N271" s="295"/>
      <c r="O271" s="295"/>
      <c r="P271" s="295"/>
      <c r="Q271" s="296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281"/>
      <c r="C272" s="381">
        <v>46.0</v>
      </c>
      <c r="D272" s="262">
        <f>E272/C272</f>
        <v>0.1304347826</v>
      </c>
      <c r="E272" s="172">
        <v>6.0</v>
      </c>
      <c r="F272" s="92"/>
      <c r="G272" s="172">
        <v>1.0</v>
      </c>
      <c r="H272" s="92"/>
      <c r="I272" s="172">
        <v>2.0</v>
      </c>
      <c r="J272" s="92"/>
      <c r="K272" s="172">
        <v>0.0</v>
      </c>
      <c r="L272" s="92"/>
      <c r="M272" s="172">
        <v>2.0</v>
      </c>
      <c r="N272" s="92"/>
      <c r="O272" s="172">
        <v>1.0</v>
      </c>
      <c r="P272" s="92"/>
      <c r="Q272" s="259">
        <v>0.0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185">
        <f t="shared" ref="D274:D276" si="94">E274/C274</f>
        <v>0.1100715465</v>
      </c>
      <c r="E274" s="172">
        <v>200.0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187">
        <f t="shared" si="94"/>
        <v>0.1522633745</v>
      </c>
      <c r="E275" s="35">
        <v>37.0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189">
        <f t="shared" si="94"/>
        <v>0.06111111111</v>
      </c>
      <c r="E276" s="271">
        <v>11.0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384"/>
      <c r="B277" s="385"/>
      <c r="C277" s="386"/>
      <c r="D277" s="387"/>
      <c r="E277" s="388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384"/>
      <c r="B278" s="385"/>
      <c r="C278" s="386"/>
      <c r="D278" s="387"/>
      <c r="E278" s="388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30747.0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403">
        <f t="shared" ref="Q282:Q299" si="95">SUM(B282:P282)</f>
        <v>30747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407">
        <f t="shared" si="95"/>
        <v>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335854.0</v>
      </c>
      <c r="F284" s="397"/>
      <c r="G284" s="402"/>
      <c r="H284" s="397"/>
      <c r="I284" s="402">
        <v>238411.0</v>
      </c>
      <c r="J284" s="397"/>
      <c r="K284" s="402"/>
      <c r="L284" s="397"/>
      <c r="M284" s="402"/>
      <c r="N284" s="397"/>
      <c r="O284" s="402"/>
      <c r="P284" s="397"/>
      <c r="Q284" s="403">
        <f t="shared" si="95"/>
        <v>574265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7633874.0</v>
      </c>
      <c r="F285" s="397"/>
      <c r="G285" s="408"/>
      <c r="H285" s="397"/>
      <c r="I285" s="408">
        <v>141351.0</v>
      </c>
      <c r="J285" s="397"/>
      <c r="K285" s="408"/>
      <c r="L285" s="397"/>
      <c r="M285" s="408">
        <v>20000.0</v>
      </c>
      <c r="N285" s="397"/>
      <c r="O285" s="408">
        <v>14329.0</v>
      </c>
      <c r="P285" s="397"/>
      <c r="Q285" s="407">
        <f t="shared" si="95"/>
        <v>7809554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2482616.0</v>
      </c>
      <c r="D286" s="397"/>
      <c r="E286" s="402">
        <v>1611827.0</v>
      </c>
      <c r="F286" s="397"/>
      <c r="G286" s="402"/>
      <c r="H286" s="397"/>
      <c r="I286" s="402">
        <v>152880.0</v>
      </c>
      <c r="J286" s="397"/>
      <c r="K286" s="402"/>
      <c r="L286" s="397"/>
      <c r="M286" s="402">
        <v>10000.0</v>
      </c>
      <c r="N286" s="397"/>
      <c r="O286" s="402">
        <v>5000.0</v>
      </c>
      <c r="P286" s="397"/>
      <c r="Q286" s="403">
        <f t="shared" si="95"/>
        <v>4262323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251870.0</v>
      </c>
      <c r="F287" s="397"/>
      <c r="G287" s="408"/>
      <c r="H287" s="397"/>
      <c r="I287" s="408">
        <v>20000.0</v>
      </c>
      <c r="J287" s="397"/>
      <c r="K287" s="408"/>
      <c r="L287" s="397"/>
      <c r="M287" s="408"/>
      <c r="N287" s="397"/>
      <c r="O287" s="408"/>
      <c r="P287" s="397"/>
      <c r="Q287" s="407">
        <f t="shared" si="95"/>
        <v>271870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1116839.0</v>
      </c>
      <c r="D288" s="397"/>
      <c r="E288" s="402">
        <v>3558.0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403">
        <f t="shared" si="95"/>
        <v>1120397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1306945.0</v>
      </c>
      <c r="F289" s="397"/>
      <c r="G289" s="408"/>
      <c r="H289" s="397"/>
      <c r="I289" s="408"/>
      <c r="J289" s="397"/>
      <c r="K289" s="408"/>
      <c r="L289" s="397"/>
      <c r="M289" s="408">
        <v>555529.0</v>
      </c>
      <c r="N289" s="397"/>
      <c r="O289" s="408"/>
      <c r="P289" s="397"/>
      <c r="Q289" s="407">
        <f t="shared" si="95"/>
        <v>1862474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27840.0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403">
        <f t="shared" si="95"/>
        <v>27840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154001.0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407">
        <f t="shared" si="95"/>
        <v>154001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444739.0</v>
      </c>
      <c r="D292" s="397"/>
      <c r="E292" s="402">
        <v>395853.0</v>
      </c>
      <c r="F292" s="397"/>
      <c r="G292" s="402"/>
      <c r="H292" s="397"/>
      <c r="I292" s="402">
        <v>20000.0</v>
      </c>
      <c r="J292" s="397"/>
      <c r="K292" s="402"/>
      <c r="L292" s="397"/>
      <c r="M292" s="402"/>
      <c r="N292" s="397"/>
      <c r="O292" s="402">
        <v>50000.0</v>
      </c>
      <c r="P292" s="397"/>
      <c r="Q292" s="403">
        <f t="shared" si="95"/>
        <v>910592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27200.0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407">
        <f t="shared" si="95"/>
        <v>27200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/>
      <c r="D294" s="397"/>
      <c r="E294" s="402">
        <v>3921.0</v>
      </c>
      <c r="F294" s="397"/>
      <c r="G294" s="402"/>
      <c r="H294" s="397"/>
      <c r="I294" s="402">
        <v>155054.0</v>
      </c>
      <c r="J294" s="397"/>
      <c r="K294" s="402"/>
      <c r="L294" s="397"/>
      <c r="M294" s="402">
        <v>127073.0</v>
      </c>
      <c r="N294" s="397"/>
      <c r="O294" s="402"/>
      <c r="P294" s="397"/>
      <c r="Q294" s="403">
        <f t="shared" si="95"/>
        <v>286048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233541.0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407">
        <f t="shared" si="95"/>
        <v>233541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318972.0</v>
      </c>
      <c r="D296" s="397"/>
      <c r="E296" s="402"/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403">
        <f t="shared" si="95"/>
        <v>318972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4603195.0</v>
      </c>
      <c r="D297" s="397"/>
      <c r="E297" s="408">
        <v>873704.0</v>
      </c>
      <c r="F297" s="397"/>
      <c r="G297" s="408"/>
      <c r="H297" s="397"/>
      <c r="I297" s="408"/>
      <c r="J297" s="397"/>
      <c r="K297" s="408"/>
      <c r="L297" s="397"/>
      <c r="M297" s="408">
        <v>212455.0</v>
      </c>
      <c r="N297" s="397"/>
      <c r="O297" s="408"/>
      <c r="P297" s="397"/>
      <c r="Q297" s="407">
        <f t="shared" si="95"/>
        <v>5689354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42880.0</v>
      </c>
      <c r="J298" s="397"/>
      <c r="K298" s="402"/>
      <c r="L298" s="397"/>
      <c r="M298" s="402"/>
      <c r="N298" s="397"/>
      <c r="O298" s="402">
        <v>4939.0</v>
      </c>
      <c r="P298" s="397"/>
      <c r="Q298" s="403">
        <f t="shared" si="95"/>
        <v>47819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1234271.0</v>
      </c>
      <c r="F299" s="397"/>
      <c r="G299" s="408"/>
      <c r="H299" s="397"/>
      <c r="I299" s="408"/>
      <c r="J299" s="397"/>
      <c r="K299" s="408"/>
      <c r="L299" s="397"/>
      <c r="M299" s="408">
        <v>462557.0</v>
      </c>
      <c r="N299" s="397"/>
      <c r="O299" s="408"/>
      <c r="P299" s="397"/>
      <c r="Q299" s="407">
        <f t="shared" si="95"/>
        <v>1696828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9199902</v>
      </c>
      <c r="D300" s="397"/>
      <c r="E300" s="411">
        <f>SUM(E282:F299)</f>
        <v>13891465</v>
      </c>
      <c r="F300" s="397"/>
      <c r="G300" s="411">
        <f>SUM(G282:H299)</f>
        <v>0</v>
      </c>
      <c r="H300" s="397"/>
      <c r="I300" s="411">
        <f>SUM(I282:J299)</f>
        <v>770576</v>
      </c>
      <c r="J300" s="397"/>
      <c r="K300" s="411">
        <f>SUM(K282:L299)</f>
        <v>0</v>
      </c>
      <c r="L300" s="397"/>
      <c r="M300" s="411">
        <f>SUM(M282:N299)</f>
        <v>1387614</v>
      </c>
      <c r="N300" s="397"/>
      <c r="O300" s="411">
        <f>SUM(O282:P299)</f>
        <v>74268</v>
      </c>
      <c r="P300" s="397"/>
      <c r="Q300" s="412">
        <f>SUM(Q282:Q299)</f>
        <v>25323825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362</v>
      </c>
      <c r="B301" s="414"/>
      <c r="C301" s="415">
        <f>SUM(C282:D299)</f>
        <v>9199902</v>
      </c>
      <c r="D301" s="416"/>
      <c r="E301" s="415">
        <f>SUM(E282:F299)</f>
        <v>13891465</v>
      </c>
      <c r="F301" s="416"/>
      <c r="G301" s="415">
        <f>SUM(G282:H299)</f>
        <v>0</v>
      </c>
      <c r="H301" s="416"/>
      <c r="I301" s="415">
        <f>SUM(I282:J299)</f>
        <v>770576</v>
      </c>
      <c r="J301" s="416"/>
      <c r="K301" s="415">
        <f>SUM(K282:L299)</f>
        <v>0</v>
      </c>
      <c r="L301" s="416"/>
      <c r="M301" s="415">
        <f>SUM(M282:N299)</f>
        <v>1387614</v>
      </c>
      <c r="N301" s="416"/>
      <c r="O301" s="415">
        <f>SUM(O282:P299)</f>
        <v>74268</v>
      </c>
      <c r="P301" s="416"/>
      <c r="Q301" s="417">
        <f>SUM(Q282:Q299)</f>
        <v>25323825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199">
    <mergeCell ref="C297:D297"/>
    <mergeCell ref="E298:F298"/>
    <mergeCell ref="G298:H298"/>
    <mergeCell ref="I298:J298"/>
    <mergeCell ref="K298:L298"/>
    <mergeCell ref="M298:N298"/>
    <mergeCell ref="O298:P298"/>
    <mergeCell ref="C298:D298"/>
    <mergeCell ref="E299:F299"/>
    <mergeCell ref="G299:H299"/>
    <mergeCell ref="I299:J299"/>
    <mergeCell ref="K299:L299"/>
    <mergeCell ref="M299:N299"/>
    <mergeCell ref="O299:P299"/>
    <mergeCell ref="A188:Q188"/>
    <mergeCell ref="A191:Q191"/>
    <mergeCell ref="A223:Q223"/>
    <mergeCell ref="A232:Q232"/>
    <mergeCell ref="A273:Q273"/>
    <mergeCell ref="A279:Q279"/>
    <mergeCell ref="C280:Q280"/>
    <mergeCell ref="A280:A281"/>
    <mergeCell ref="E281:F281"/>
    <mergeCell ref="G281:H281"/>
    <mergeCell ref="I281:J281"/>
    <mergeCell ref="K281:L281"/>
    <mergeCell ref="M281:N281"/>
    <mergeCell ref="O281:P281"/>
    <mergeCell ref="C281:D281"/>
    <mergeCell ref="E282:F282"/>
    <mergeCell ref="G282:H282"/>
    <mergeCell ref="I282:J282"/>
    <mergeCell ref="K282:L282"/>
    <mergeCell ref="M282:N282"/>
    <mergeCell ref="O282:P282"/>
    <mergeCell ref="C282:D282"/>
    <mergeCell ref="E283:F283"/>
    <mergeCell ref="G283:H283"/>
    <mergeCell ref="I283:J283"/>
    <mergeCell ref="K283:L283"/>
    <mergeCell ref="M283:N283"/>
    <mergeCell ref="O283:P283"/>
    <mergeCell ref="C283:D283"/>
    <mergeCell ref="E284:F284"/>
    <mergeCell ref="G284:H284"/>
    <mergeCell ref="I284:J284"/>
    <mergeCell ref="K284:L284"/>
    <mergeCell ref="M284:N284"/>
    <mergeCell ref="O284:P284"/>
    <mergeCell ref="C284:D284"/>
    <mergeCell ref="E285:F285"/>
    <mergeCell ref="G285:H285"/>
    <mergeCell ref="I285:J285"/>
    <mergeCell ref="K285:L285"/>
    <mergeCell ref="M285:N285"/>
    <mergeCell ref="O285:P285"/>
    <mergeCell ref="C300:D300"/>
    <mergeCell ref="C301:D301"/>
    <mergeCell ref="E301:F301"/>
    <mergeCell ref="G301:H301"/>
    <mergeCell ref="I301:J301"/>
    <mergeCell ref="K301:L301"/>
    <mergeCell ref="M301:N301"/>
    <mergeCell ref="O301:P301"/>
    <mergeCell ref="C299:D299"/>
    <mergeCell ref="E300:F300"/>
    <mergeCell ref="G300:H300"/>
    <mergeCell ref="I300:J300"/>
    <mergeCell ref="K300:L300"/>
    <mergeCell ref="M300:N300"/>
    <mergeCell ref="O300:P300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42:Q42"/>
    <mergeCell ref="A48:Q48"/>
    <mergeCell ref="A71:Q71"/>
    <mergeCell ref="A100:Q100"/>
    <mergeCell ref="A107:Q107"/>
    <mergeCell ref="A108:Q108"/>
    <mergeCell ref="A116:Q116"/>
    <mergeCell ref="A132:Q132"/>
    <mergeCell ref="A138:Q138"/>
    <mergeCell ref="A145:Q145"/>
    <mergeCell ref="A150:Q150"/>
    <mergeCell ref="A151:Q151"/>
    <mergeCell ref="A154:Q154"/>
    <mergeCell ref="A166:Q166"/>
    <mergeCell ref="A172:Q172"/>
    <mergeCell ref="A173:Q173"/>
    <mergeCell ref="A186:Q186"/>
    <mergeCell ref="C285:D285"/>
    <mergeCell ref="E286:F286"/>
    <mergeCell ref="G286:H286"/>
    <mergeCell ref="I286:J286"/>
    <mergeCell ref="K286:L286"/>
    <mergeCell ref="M286:N286"/>
    <mergeCell ref="O286:P286"/>
    <mergeCell ref="C286:D286"/>
    <mergeCell ref="E287:F287"/>
    <mergeCell ref="G287:H287"/>
    <mergeCell ref="I287:J287"/>
    <mergeCell ref="K287:L287"/>
    <mergeCell ref="M287:N287"/>
    <mergeCell ref="O287:P287"/>
    <mergeCell ref="C287:D287"/>
    <mergeCell ref="E288:F288"/>
    <mergeCell ref="G288:H288"/>
    <mergeCell ref="I288:J288"/>
    <mergeCell ref="K288:L288"/>
    <mergeCell ref="M288:N288"/>
    <mergeCell ref="O288:P288"/>
    <mergeCell ref="C288:D288"/>
    <mergeCell ref="E289:F289"/>
    <mergeCell ref="G289:H289"/>
    <mergeCell ref="I289:J289"/>
    <mergeCell ref="K289:L289"/>
    <mergeCell ref="M289:N289"/>
    <mergeCell ref="O289:P289"/>
    <mergeCell ref="C289:D289"/>
    <mergeCell ref="E290:F290"/>
    <mergeCell ref="G290:H290"/>
    <mergeCell ref="I290:J290"/>
    <mergeCell ref="K290:L290"/>
    <mergeCell ref="M290:N290"/>
    <mergeCell ref="O290:P290"/>
    <mergeCell ref="C290:D290"/>
    <mergeCell ref="E291:F291"/>
    <mergeCell ref="G291:H291"/>
    <mergeCell ref="I291:J291"/>
    <mergeCell ref="K291:L291"/>
    <mergeCell ref="M291:N291"/>
    <mergeCell ref="O291:P291"/>
    <mergeCell ref="C291:D291"/>
    <mergeCell ref="E292:F292"/>
    <mergeCell ref="G292:H292"/>
    <mergeCell ref="I292:J292"/>
    <mergeCell ref="K292:L292"/>
    <mergeCell ref="M292:N292"/>
    <mergeCell ref="O292:P292"/>
    <mergeCell ref="C292:D292"/>
    <mergeCell ref="E293:F293"/>
    <mergeCell ref="G293:H293"/>
    <mergeCell ref="I293:J293"/>
    <mergeCell ref="K293:L293"/>
    <mergeCell ref="M293:N293"/>
    <mergeCell ref="O293:P293"/>
    <mergeCell ref="C293:D293"/>
    <mergeCell ref="E294:F294"/>
    <mergeCell ref="G294:H294"/>
    <mergeCell ref="I294:J294"/>
    <mergeCell ref="K294:L294"/>
    <mergeCell ref="M294:N294"/>
    <mergeCell ref="O294:P294"/>
    <mergeCell ref="C294:D294"/>
    <mergeCell ref="E295:F295"/>
    <mergeCell ref="G295:H295"/>
    <mergeCell ref="I295:J295"/>
    <mergeCell ref="K295:L295"/>
    <mergeCell ref="M295:N295"/>
    <mergeCell ref="O295:P295"/>
    <mergeCell ref="C295:D295"/>
    <mergeCell ref="E296:F296"/>
    <mergeCell ref="G296:H296"/>
    <mergeCell ref="I296:J296"/>
    <mergeCell ref="K296:L296"/>
    <mergeCell ref="M296:N296"/>
    <mergeCell ref="O296:P296"/>
    <mergeCell ref="C296:D296"/>
    <mergeCell ref="E297:F297"/>
    <mergeCell ref="G297:H297"/>
    <mergeCell ref="I297:J297"/>
    <mergeCell ref="K297:L297"/>
    <mergeCell ref="M297:N297"/>
    <mergeCell ref="O297:P297"/>
  </mergeCells>
  <hyperlinks>
    <hyperlink r:id="rId1" ref="A4"/>
    <hyperlink r:id="rId2" ref="A5"/>
    <hyperlink r:id="rId3" ref="A8"/>
    <hyperlink r:id="rId4" ref="R8"/>
    <hyperlink r:id="rId5" ref="A9"/>
    <hyperlink r:id="rId6" ref="R9"/>
    <hyperlink r:id="rId7" ref="A10"/>
    <hyperlink r:id="rId8" ref="A11"/>
    <hyperlink r:id="rId9" ref="A12"/>
    <hyperlink r:id="rId10" ref="A13"/>
    <hyperlink r:id="rId11" ref="A14"/>
    <hyperlink r:id="rId12" ref="A15"/>
    <hyperlink r:id="rId13" ref="A17"/>
    <hyperlink r:id="rId14" ref="R17"/>
    <hyperlink r:id="rId15" ref="A18"/>
    <hyperlink r:id="rId16" ref="A19"/>
    <hyperlink r:id="rId17" ref="A20"/>
    <hyperlink r:id="rId18" ref="A21"/>
    <hyperlink r:id="rId19" ref="R21"/>
    <hyperlink r:id="rId20" ref="A22"/>
    <hyperlink r:id="rId21" ref="A23"/>
    <hyperlink r:id="rId22" ref="R23"/>
    <hyperlink r:id="rId23" ref="A24"/>
    <hyperlink r:id="rId24" ref="A25"/>
    <hyperlink r:id="rId25" ref="A26"/>
    <hyperlink r:id="rId26" ref="A27"/>
    <hyperlink r:id="rId27" ref="R27"/>
    <hyperlink r:id="rId28" ref="A29"/>
    <hyperlink r:id="rId29" ref="A30"/>
    <hyperlink r:id="rId30" ref="A31"/>
    <hyperlink r:id="rId31" ref="A32"/>
    <hyperlink r:id="rId32" ref="A33"/>
    <hyperlink r:id="rId33" ref="A34"/>
    <hyperlink r:id="rId34" ref="A36"/>
    <hyperlink r:id="rId35" ref="A37"/>
    <hyperlink r:id="rId36" ref="A38"/>
    <hyperlink r:id="rId37" ref="R38"/>
    <hyperlink r:id="rId38" ref="A39"/>
    <hyperlink r:id="rId39" ref="A40"/>
    <hyperlink r:id="rId40" ref="R40"/>
    <hyperlink r:id="rId41" ref="A41"/>
    <hyperlink r:id="rId42" ref="A43"/>
    <hyperlink r:id="rId43" ref="R43"/>
    <hyperlink r:id="rId44" ref="A44"/>
    <hyperlink r:id="rId45" ref="A45"/>
    <hyperlink r:id="rId46" ref="A46"/>
    <hyperlink r:id="rId47" ref="R46"/>
    <hyperlink r:id="rId48" ref="A47"/>
    <hyperlink r:id="rId49" ref="R49"/>
    <hyperlink r:id="rId50" ref="A52"/>
    <hyperlink r:id="rId51" ref="A53"/>
    <hyperlink r:id="rId52" ref="R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R62"/>
    <hyperlink r:id="rId63" ref="A63"/>
    <hyperlink r:id="rId64" ref="R63"/>
    <hyperlink r:id="rId65" ref="A64"/>
    <hyperlink r:id="rId66" ref="R64"/>
    <hyperlink r:id="rId67" ref="A65"/>
    <hyperlink r:id="rId68" ref="A66"/>
    <hyperlink r:id="rId69" ref="A67"/>
    <hyperlink r:id="rId70" ref="A68"/>
    <hyperlink r:id="rId71" ref="A69"/>
    <hyperlink r:id="rId72" ref="A70"/>
    <hyperlink r:id="rId73" ref="A72"/>
    <hyperlink r:id="rId74" ref="R72"/>
    <hyperlink r:id="rId75" ref="A77"/>
    <hyperlink r:id="rId76" ref="R77"/>
    <hyperlink r:id="rId77" ref="A82"/>
    <hyperlink r:id="rId78" ref="A87"/>
    <hyperlink r:id="rId79" ref="R87"/>
    <hyperlink r:id="rId80" ref="A88"/>
    <hyperlink r:id="rId81" ref="R88"/>
    <hyperlink r:id="rId82" ref="A89"/>
    <hyperlink r:id="rId83" ref="A90"/>
    <hyperlink r:id="rId84" ref="A91"/>
    <hyperlink r:id="rId85" ref="A92"/>
    <hyperlink r:id="rId86" ref="A93"/>
    <hyperlink r:id="rId87" ref="A94"/>
    <hyperlink r:id="rId88" ref="A95"/>
    <hyperlink r:id="rId89" ref="A96"/>
    <hyperlink r:id="rId90" ref="A97"/>
    <hyperlink r:id="rId91" ref="A98"/>
    <hyperlink r:id="rId92" ref="A99"/>
    <hyperlink r:id="rId93" ref="A101"/>
    <hyperlink r:id="rId94" ref="A102"/>
    <hyperlink r:id="rId95" ref="A103"/>
    <hyperlink r:id="rId96" ref="A104"/>
    <hyperlink r:id="rId97" ref="A105"/>
    <hyperlink r:id="rId98" ref="A106"/>
    <hyperlink r:id="rId99" ref="A109"/>
    <hyperlink r:id="rId100" ref="A110"/>
    <hyperlink r:id="rId101" ref="A111"/>
    <hyperlink r:id="rId102" ref="A112"/>
    <hyperlink r:id="rId103" ref="A113"/>
    <hyperlink r:id="rId104" ref="A114"/>
    <hyperlink r:id="rId105" ref="A115"/>
    <hyperlink r:id="rId106" ref="A117"/>
    <hyperlink r:id="rId107" ref="A118"/>
    <hyperlink r:id="rId108" ref="A119"/>
    <hyperlink r:id="rId109" ref="A120"/>
    <hyperlink r:id="rId110" ref="A121"/>
    <hyperlink r:id="rId111" ref="A122"/>
    <hyperlink r:id="rId112" ref="A123"/>
    <hyperlink r:id="rId113" ref="A124"/>
    <hyperlink r:id="rId114" ref="A125"/>
    <hyperlink r:id="rId115" ref="A126"/>
    <hyperlink r:id="rId116" ref="A127"/>
    <hyperlink r:id="rId117" ref="A128"/>
    <hyperlink r:id="rId118" ref="A129"/>
    <hyperlink r:id="rId119" ref="A130"/>
    <hyperlink r:id="rId120" ref="A131"/>
    <hyperlink r:id="rId121" ref="A133"/>
    <hyperlink r:id="rId122" ref="A134"/>
    <hyperlink r:id="rId123" ref="A135"/>
    <hyperlink r:id="rId124" ref="A136"/>
    <hyperlink r:id="rId125" ref="A137"/>
    <hyperlink r:id="rId126" ref="A139"/>
    <hyperlink r:id="rId127" ref="A140"/>
    <hyperlink r:id="rId128" ref="A141"/>
    <hyperlink r:id="rId129" ref="A142"/>
    <hyperlink r:id="rId130" ref="A143"/>
    <hyperlink r:id="rId131" ref="A144"/>
    <hyperlink r:id="rId132" ref="A146"/>
    <hyperlink r:id="rId133" ref="A147"/>
    <hyperlink r:id="rId134" ref="A148"/>
    <hyperlink r:id="rId135" ref="A149"/>
    <hyperlink r:id="rId136" ref="A155"/>
    <hyperlink r:id="rId137" ref="A156"/>
    <hyperlink r:id="rId138" ref="A157"/>
    <hyperlink r:id="rId139" ref="A158"/>
    <hyperlink r:id="rId140" ref="A159"/>
    <hyperlink r:id="rId141" ref="A160"/>
    <hyperlink r:id="rId142" ref="A161"/>
    <hyperlink r:id="rId143" ref="A163"/>
    <hyperlink r:id="rId144" ref="A164"/>
    <hyperlink r:id="rId145" ref="R164"/>
    <hyperlink r:id="rId146" ref="A165"/>
    <hyperlink r:id="rId147" ref="R185"/>
    <hyperlink r:id="rId148" ref="R188"/>
    <hyperlink r:id="rId149" ref="A234"/>
    <hyperlink r:id="rId150" ref="A235"/>
    <hyperlink r:id="rId151" ref="R235"/>
    <hyperlink r:id="rId152" ref="A236"/>
    <hyperlink r:id="rId153" ref="R236"/>
    <hyperlink r:id="rId154" ref="A237"/>
    <hyperlink r:id="rId155" ref="A238"/>
    <hyperlink r:id="rId156" ref="A239"/>
    <hyperlink r:id="rId157" ref="A241"/>
    <hyperlink r:id="rId158" ref="A242"/>
    <hyperlink r:id="rId159" ref="R242"/>
    <hyperlink r:id="rId160" ref="A243"/>
    <hyperlink r:id="rId161" ref="R243"/>
    <hyperlink r:id="rId162" ref="A245"/>
    <hyperlink r:id="rId163" ref="R245"/>
    <hyperlink r:id="rId164" ref="A246"/>
    <hyperlink r:id="rId165" ref="R246"/>
    <hyperlink r:id="rId166" ref="A247"/>
    <hyperlink r:id="rId167" ref="R247"/>
    <hyperlink r:id="rId168" ref="A248"/>
    <hyperlink r:id="rId169" ref="A249"/>
    <hyperlink r:id="rId170" ref="A250"/>
    <hyperlink r:id="rId171" ref="R250"/>
    <hyperlink r:id="rId172" ref="A251"/>
    <hyperlink r:id="rId173" ref="A252"/>
    <hyperlink r:id="rId174" ref="A253"/>
    <hyperlink r:id="rId175" ref="R253"/>
    <hyperlink r:id="rId176" ref="A254"/>
    <hyperlink r:id="rId177" ref="R254"/>
    <hyperlink r:id="rId178" ref="A255"/>
    <hyperlink r:id="rId179" ref="R255"/>
    <hyperlink r:id="rId180" ref="A256"/>
    <hyperlink r:id="rId181" ref="A257"/>
    <hyperlink r:id="rId182" ref="A258"/>
    <hyperlink r:id="rId183" ref="R258"/>
    <hyperlink r:id="rId184" ref="A259"/>
    <hyperlink r:id="rId185" ref="R259"/>
    <hyperlink r:id="rId186" ref="A264"/>
    <hyperlink r:id="rId187" ref="A265"/>
    <hyperlink r:id="rId188" ref="A266"/>
    <hyperlink r:id="rId189" ref="A267"/>
    <hyperlink r:id="rId190" ref="A268"/>
    <hyperlink r:id="rId191" ref="R268"/>
    <hyperlink r:id="rId192" ref="A269"/>
    <hyperlink r:id="rId193" ref="A270"/>
    <hyperlink r:id="rId194" ref="A272"/>
    <hyperlink r:id="rId195" ref="A274"/>
    <hyperlink r:id="rId196" ref="A275"/>
    <hyperlink r:id="rId197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9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1.57"/>
    <col customWidth="1" min="2" max="2" width="7.86"/>
    <col customWidth="1" min="3" max="3" width="10.57"/>
    <col customWidth="1" min="4" max="4" width="7.0"/>
    <col customWidth="1" min="5" max="5" width="10.14"/>
    <col customWidth="1" min="6" max="6" width="6.57"/>
    <col customWidth="1" min="7" max="7" width="9.14"/>
    <col customWidth="1" min="8" max="8" width="6.86"/>
    <col customWidth="1" min="9" max="9" width="8.14"/>
    <col customWidth="1" min="10" max="10" width="6.86"/>
    <col customWidth="1" min="11" max="11" width="7.57"/>
    <col customWidth="1" min="12" max="12" width="7.0"/>
    <col customWidth="1" min="13" max="13" width="7.57"/>
    <col customWidth="1" min="14" max="14" width="6.86"/>
    <col customWidth="1" min="15" max="15" width="7.86"/>
    <col customWidth="1" min="16" max="16" width="6.71"/>
    <col customWidth="1" min="17" max="17" width="7.43"/>
    <col customWidth="1" min="18" max="18" width="7.57"/>
    <col customWidth="1" min="19" max="19" width="9.29"/>
    <col customWidth="1" min="20" max="20" width="28.43"/>
    <col customWidth="1" min="21" max="21" width="24.0"/>
    <col customWidth="1" min="22" max="26" width="10.0"/>
  </cols>
  <sheetData>
    <row r="1" ht="19.5" customHeight="1">
      <c r="A1" s="419" t="s">
        <v>363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5"/>
      <c r="V1" s="5"/>
      <c r="W1" s="5"/>
      <c r="X1" s="5"/>
      <c r="Y1" s="5"/>
      <c r="Z1" s="5"/>
    </row>
    <row r="2" ht="15.0" customHeight="1">
      <c r="A2" s="6" t="s">
        <v>1</v>
      </c>
      <c r="B2" s="7" t="s">
        <v>2</v>
      </c>
      <c r="C2" s="3"/>
      <c r="D2" s="8" t="s">
        <v>364</v>
      </c>
      <c r="E2" s="3"/>
      <c r="F2" s="8" t="s">
        <v>365</v>
      </c>
      <c r="G2" s="3"/>
      <c r="H2" s="8" t="s">
        <v>366</v>
      </c>
      <c r="I2" s="3"/>
      <c r="J2" s="8" t="s">
        <v>367</v>
      </c>
      <c r="K2" s="3"/>
      <c r="L2" s="8" t="s">
        <v>368</v>
      </c>
      <c r="M2" s="3"/>
      <c r="N2" s="8" t="s">
        <v>369</v>
      </c>
      <c r="O2" s="3"/>
      <c r="P2" s="8" t="s">
        <v>370</v>
      </c>
      <c r="Q2" s="3"/>
      <c r="R2" s="8" t="s">
        <v>371</v>
      </c>
      <c r="S2" s="3"/>
      <c r="T2" s="4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1"/>
      <c r="T3" s="4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420" t="s">
        <v>372</v>
      </c>
      <c r="E4" s="393"/>
      <c r="F4" s="421" t="s">
        <v>373</v>
      </c>
      <c r="G4" s="393"/>
      <c r="H4" s="421" t="s">
        <v>374</v>
      </c>
      <c r="I4" s="393"/>
      <c r="J4" s="421" t="s">
        <v>375</v>
      </c>
      <c r="K4" s="393"/>
      <c r="L4" s="421" t="s">
        <v>376</v>
      </c>
      <c r="M4" s="393"/>
      <c r="N4" s="421" t="s">
        <v>377</v>
      </c>
      <c r="O4" s="393"/>
      <c r="P4" s="421" t="s">
        <v>378</v>
      </c>
      <c r="Q4" s="393"/>
      <c r="R4" s="421" t="s">
        <v>379</v>
      </c>
      <c r="S4" s="393"/>
      <c r="T4" s="4" t="s">
        <v>12</v>
      </c>
      <c r="U4" s="5"/>
      <c r="V4" s="5"/>
      <c r="W4" s="5"/>
      <c r="X4" s="5"/>
      <c r="Y4" s="5"/>
      <c r="Z4" s="5"/>
    </row>
    <row r="5" ht="15.0" customHeight="1">
      <c r="A5" s="422" t="s">
        <v>13</v>
      </c>
      <c r="B5" s="423"/>
      <c r="C5" s="312">
        <v>52.38</v>
      </c>
      <c r="D5" s="424" t="s">
        <v>380</v>
      </c>
      <c r="E5" s="425"/>
      <c r="F5" s="426" t="s">
        <v>381</v>
      </c>
      <c r="G5" s="425"/>
      <c r="H5" s="426" t="s">
        <v>382</v>
      </c>
      <c r="I5" s="425"/>
      <c r="J5" s="426" t="s">
        <v>383</v>
      </c>
      <c r="K5" s="425"/>
      <c r="L5" s="426" t="s">
        <v>384</v>
      </c>
      <c r="M5" s="425"/>
      <c r="N5" s="426" t="s">
        <v>385</v>
      </c>
      <c r="O5" s="425"/>
      <c r="P5" s="426" t="s">
        <v>386</v>
      </c>
      <c r="Q5" s="425"/>
      <c r="R5" s="426" t="s">
        <v>387</v>
      </c>
      <c r="S5" s="425"/>
      <c r="T5" s="4" t="s">
        <v>12</v>
      </c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  <c r="T6" s="4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"/>
      <c r="T7" s="4"/>
      <c r="U7" s="5"/>
      <c r="V7" s="5"/>
      <c r="W7" s="5"/>
      <c r="X7" s="5"/>
      <c r="Y7" s="5"/>
      <c r="Z7" s="5"/>
    </row>
    <row r="8" ht="14.25" customHeight="1">
      <c r="A8" s="25" t="s">
        <v>16</v>
      </c>
      <c r="B8" s="26"/>
      <c r="C8" s="27">
        <v>3165883.0</v>
      </c>
      <c r="D8" s="26"/>
      <c r="E8" s="27">
        <v>151520.0</v>
      </c>
      <c r="F8" s="26"/>
      <c r="G8" s="427">
        <v>22679.0</v>
      </c>
      <c r="H8" s="26"/>
      <c r="I8" s="427">
        <v>36610.0</v>
      </c>
      <c r="J8" s="26"/>
      <c r="K8" s="427">
        <v>19919.0</v>
      </c>
      <c r="L8" s="26"/>
      <c r="M8" s="427">
        <v>18399.0</v>
      </c>
      <c r="N8" s="26"/>
      <c r="O8" s="427">
        <v>27114.0</v>
      </c>
      <c r="P8" s="26"/>
      <c r="Q8" s="427">
        <v>25688.0</v>
      </c>
      <c r="R8" s="26"/>
      <c r="S8" s="364">
        <v>1111.0</v>
      </c>
      <c r="T8" s="4" t="s">
        <v>17</v>
      </c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43.95</v>
      </c>
      <c r="F9" s="26"/>
      <c r="G9" s="428">
        <v>45.18</v>
      </c>
      <c r="H9" s="26"/>
      <c r="I9" s="428">
        <v>45.55</v>
      </c>
      <c r="J9" s="26"/>
      <c r="K9" s="428">
        <v>46.36</v>
      </c>
      <c r="L9" s="26"/>
      <c r="M9" s="428">
        <v>37.11</v>
      </c>
      <c r="N9" s="26"/>
      <c r="O9" s="428">
        <v>42.55</v>
      </c>
      <c r="P9" s="26"/>
      <c r="Q9" s="428">
        <v>45.34</v>
      </c>
      <c r="R9" s="26"/>
      <c r="S9" s="429">
        <v>37.54</v>
      </c>
      <c r="T9" s="29" t="s">
        <v>17</v>
      </c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0.1244258184</v>
      </c>
      <c r="E10" s="34">
        <v>18853.0</v>
      </c>
      <c r="F10" s="33">
        <f t="shared" ref="F10:F16" si="3">G10/$G$8</f>
        <v>0.1206843335</v>
      </c>
      <c r="G10" s="34">
        <v>2737.0</v>
      </c>
      <c r="H10" s="33">
        <f t="shared" ref="H10:H16" si="4">I10/$I$8</f>
        <v>0.1063643813</v>
      </c>
      <c r="I10" s="34">
        <v>3894.0</v>
      </c>
      <c r="J10" s="33">
        <f t="shared" ref="J10:J16" si="5">K10/$K$8</f>
        <v>0.1037200663</v>
      </c>
      <c r="K10" s="34">
        <v>2066.0</v>
      </c>
      <c r="L10" s="33">
        <f t="shared" ref="L10:L16" si="6">M10/$M$8</f>
        <v>0.1957171585</v>
      </c>
      <c r="M10" s="34">
        <v>3601.0</v>
      </c>
      <c r="N10" s="33">
        <f t="shared" ref="N10:N16" si="7">O10/$O$8</f>
        <v>0.141144796</v>
      </c>
      <c r="O10" s="34">
        <v>3827.0</v>
      </c>
      <c r="P10" s="33">
        <f t="shared" ref="P10:P16" si="8">Q10/$Q$8</f>
        <v>0.09685456244</v>
      </c>
      <c r="Q10" s="34">
        <v>2488.0</v>
      </c>
      <c r="R10" s="33">
        <f t="shared" ref="R10:R16" si="9">S10/$S$8</f>
        <v>0.2160216022</v>
      </c>
      <c r="S10" s="35">
        <v>240.0</v>
      </c>
      <c r="T10" s="4" t="s">
        <v>20</v>
      </c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0.1403313094</v>
      </c>
      <c r="E11" s="34">
        <v>21263.0</v>
      </c>
      <c r="F11" s="33">
        <f t="shared" si="3"/>
        <v>0.134044711</v>
      </c>
      <c r="G11" s="34">
        <v>3040.0</v>
      </c>
      <c r="H11" s="33">
        <f t="shared" si="4"/>
        <v>0.1499317126</v>
      </c>
      <c r="I11" s="34">
        <v>5489.0</v>
      </c>
      <c r="J11" s="33">
        <f t="shared" si="5"/>
        <v>0.1335910437</v>
      </c>
      <c r="K11" s="34">
        <v>2661.0</v>
      </c>
      <c r="L11" s="33">
        <f t="shared" si="6"/>
        <v>0.129898364</v>
      </c>
      <c r="M11" s="34">
        <v>2390.0</v>
      </c>
      <c r="N11" s="33">
        <f t="shared" si="7"/>
        <v>0.1356125987</v>
      </c>
      <c r="O11" s="34">
        <v>3677.0</v>
      </c>
      <c r="P11" s="33">
        <f t="shared" si="8"/>
        <v>0.1502257864</v>
      </c>
      <c r="Q11" s="34">
        <v>3859.0</v>
      </c>
      <c r="R11" s="33">
        <f t="shared" si="9"/>
        <v>0.1323132313</v>
      </c>
      <c r="S11" s="35">
        <v>147.0</v>
      </c>
      <c r="T11" s="4" t="s">
        <v>20</v>
      </c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0.2576161563</v>
      </c>
      <c r="E12" s="34">
        <v>39034.0</v>
      </c>
      <c r="F12" s="33">
        <f t="shared" si="3"/>
        <v>0.2369152079</v>
      </c>
      <c r="G12" s="34">
        <v>5373.0</v>
      </c>
      <c r="H12" s="33">
        <f t="shared" si="4"/>
        <v>0.2270417919</v>
      </c>
      <c r="I12" s="34">
        <v>8312.0</v>
      </c>
      <c r="J12" s="33">
        <f t="shared" si="5"/>
        <v>0.2574426427</v>
      </c>
      <c r="K12" s="34">
        <v>5128.0</v>
      </c>
      <c r="L12" s="33">
        <f t="shared" si="6"/>
        <v>0.3078428175</v>
      </c>
      <c r="M12" s="34">
        <v>5664.0</v>
      </c>
      <c r="N12" s="33">
        <f t="shared" si="7"/>
        <v>0.2735487202</v>
      </c>
      <c r="O12" s="34">
        <v>7417.0</v>
      </c>
      <c r="P12" s="33">
        <f t="shared" si="8"/>
        <v>0.2677514793</v>
      </c>
      <c r="Q12" s="34">
        <v>6878.0</v>
      </c>
      <c r="R12" s="33">
        <f t="shared" si="9"/>
        <v>0.2358235824</v>
      </c>
      <c r="S12" s="35">
        <v>262.0</v>
      </c>
      <c r="T12" s="4" t="s">
        <v>388</v>
      </c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0.2933870116</v>
      </c>
      <c r="E13" s="34">
        <v>44454.0</v>
      </c>
      <c r="F13" s="33">
        <f t="shared" si="3"/>
        <v>0.3063186208</v>
      </c>
      <c r="G13" s="34">
        <v>6947.0</v>
      </c>
      <c r="H13" s="33">
        <f t="shared" si="4"/>
        <v>0.310680142</v>
      </c>
      <c r="I13" s="34">
        <v>11374.0</v>
      </c>
      <c r="J13" s="33">
        <f t="shared" si="5"/>
        <v>0.2744615694</v>
      </c>
      <c r="K13" s="34">
        <v>5467.0</v>
      </c>
      <c r="L13" s="33">
        <f t="shared" si="6"/>
        <v>0.2912658297</v>
      </c>
      <c r="M13" s="34">
        <v>5359.0</v>
      </c>
      <c r="N13" s="33">
        <f t="shared" si="7"/>
        <v>0.2833960316</v>
      </c>
      <c r="O13" s="34">
        <v>7684.0</v>
      </c>
      <c r="P13" s="33">
        <f t="shared" si="8"/>
        <v>0.2828947368</v>
      </c>
      <c r="Q13" s="34">
        <v>7267.0</v>
      </c>
      <c r="R13" s="33">
        <f t="shared" si="9"/>
        <v>0.3204320432</v>
      </c>
      <c r="S13" s="35">
        <v>356.0</v>
      </c>
      <c r="T13" s="4" t="s">
        <v>388</v>
      </c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0.1182088173</v>
      </c>
      <c r="E14" s="34">
        <v>17911.0</v>
      </c>
      <c r="F14" s="33">
        <f t="shared" si="3"/>
        <v>0.1279156929</v>
      </c>
      <c r="G14" s="34">
        <v>2901.0</v>
      </c>
      <c r="H14" s="33">
        <f t="shared" si="4"/>
        <v>0.1407265774</v>
      </c>
      <c r="I14" s="34">
        <v>5152.0</v>
      </c>
      <c r="J14" s="33">
        <f t="shared" si="5"/>
        <v>0.1388623927</v>
      </c>
      <c r="K14" s="34">
        <v>2766.0</v>
      </c>
      <c r="L14" s="33">
        <f t="shared" si="6"/>
        <v>0.05364421979</v>
      </c>
      <c r="M14" s="34">
        <v>987.0</v>
      </c>
      <c r="N14" s="33">
        <f t="shared" si="7"/>
        <v>0.1063288338</v>
      </c>
      <c r="O14" s="34">
        <v>2883.0</v>
      </c>
      <c r="P14" s="33">
        <f t="shared" si="8"/>
        <v>0.1222749922</v>
      </c>
      <c r="Q14" s="34">
        <v>3141.0</v>
      </c>
      <c r="R14" s="33">
        <f t="shared" si="9"/>
        <v>0.07290729073</v>
      </c>
      <c r="S14" s="35">
        <v>81.0</v>
      </c>
      <c r="T14" s="4" t="s">
        <v>388</v>
      </c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0.06603088701</v>
      </c>
      <c r="E15" s="34">
        <v>10005.0</v>
      </c>
      <c r="F15" s="33">
        <f t="shared" si="3"/>
        <v>0.07412143393</v>
      </c>
      <c r="G15" s="34">
        <v>1681.0</v>
      </c>
      <c r="H15" s="33">
        <f t="shared" si="4"/>
        <v>0.0652553947</v>
      </c>
      <c r="I15" s="34">
        <v>2389.0</v>
      </c>
      <c r="J15" s="33">
        <f t="shared" si="5"/>
        <v>0.09192228526</v>
      </c>
      <c r="K15" s="34">
        <v>1831.0</v>
      </c>
      <c r="L15" s="33">
        <f t="shared" si="6"/>
        <v>0.02163161041</v>
      </c>
      <c r="M15" s="34">
        <v>398.0</v>
      </c>
      <c r="N15" s="33">
        <f t="shared" si="7"/>
        <v>0.05996901969</v>
      </c>
      <c r="O15" s="34">
        <v>1626.0</v>
      </c>
      <c r="P15" s="33">
        <f t="shared" si="8"/>
        <v>0.07999844285</v>
      </c>
      <c r="Q15" s="34">
        <v>2055.0</v>
      </c>
      <c r="R15" s="33">
        <f t="shared" si="9"/>
        <v>0.02250225023</v>
      </c>
      <c r="S15" s="35">
        <v>25.0</v>
      </c>
      <c r="T15" s="4" t="s">
        <v>388</v>
      </c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0.1842397043</v>
      </c>
      <c r="E16" s="34">
        <f>E14+E15</f>
        <v>27916</v>
      </c>
      <c r="F16" s="33">
        <f t="shared" si="3"/>
        <v>0.2020371269</v>
      </c>
      <c r="G16" s="34">
        <f>G14+G15</f>
        <v>4582</v>
      </c>
      <c r="H16" s="33">
        <f t="shared" si="4"/>
        <v>0.2059819721</v>
      </c>
      <c r="I16" s="34">
        <f>I14+I15</f>
        <v>7541</v>
      </c>
      <c r="J16" s="33">
        <f t="shared" si="5"/>
        <v>0.2307846779</v>
      </c>
      <c r="K16" s="34">
        <f>K14+K15</f>
        <v>4597</v>
      </c>
      <c r="L16" s="33">
        <f t="shared" si="6"/>
        <v>0.07527583021</v>
      </c>
      <c r="M16" s="34">
        <f>M14+M15</f>
        <v>1385</v>
      </c>
      <c r="N16" s="33">
        <f t="shared" si="7"/>
        <v>0.1662978535</v>
      </c>
      <c r="O16" s="34">
        <f>O14+O15</f>
        <v>4509</v>
      </c>
      <c r="P16" s="33">
        <f t="shared" si="8"/>
        <v>0.2022734351</v>
      </c>
      <c r="Q16" s="34">
        <f>Q14+Q15</f>
        <v>5196</v>
      </c>
      <c r="R16" s="33">
        <f t="shared" si="9"/>
        <v>0.09540954095</v>
      </c>
      <c r="S16" s="35">
        <f>S14+S15</f>
        <v>106</v>
      </c>
      <c r="T16" s="4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0.1047518479</v>
      </c>
      <c r="E17" s="427">
        <v>15872.0</v>
      </c>
      <c r="F17" s="40">
        <f>G17/G8</f>
        <v>0.1067507386</v>
      </c>
      <c r="G17" s="427">
        <v>2421.0</v>
      </c>
      <c r="H17" s="40">
        <f>I17/I8</f>
        <v>0.09360830374</v>
      </c>
      <c r="I17" s="427">
        <v>3427.0</v>
      </c>
      <c r="J17" s="40">
        <f>K17/K8</f>
        <v>0.08288568703</v>
      </c>
      <c r="K17" s="427">
        <v>1651.0</v>
      </c>
      <c r="L17" s="40">
        <f>M17/M8</f>
        <v>0.1606065547</v>
      </c>
      <c r="M17" s="427">
        <v>2955.0</v>
      </c>
      <c r="N17" s="40">
        <f>O17/O8</f>
        <v>0.1163974331</v>
      </c>
      <c r="O17" s="427">
        <v>3156.0</v>
      </c>
      <c r="P17" s="40">
        <f>Q17/Q8</f>
        <v>0.07957022734</v>
      </c>
      <c r="Q17" s="364">
        <v>2044.0</v>
      </c>
      <c r="R17" s="40">
        <f>S17/S8</f>
        <v>0.196219622</v>
      </c>
      <c r="S17" s="364">
        <v>218.0</v>
      </c>
      <c r="T17" s="29" t="s">
        <v>28</v>
      </c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3"/>
      <c r="D18" s="40">
        <v>0.1326</v>
      </c>
      <c r="E18" s="46"/>
      <c r="F18" s="40">
        <v>0.13</v>
      </c>
      <c r="G18" s="47"/>
      <c r="H18" s="40">
        <v>0.115</v>
      </c>
      <c r="I18" s="47"/>
      <c r="J18" s="40">
        <v>0.1104</v>
      </c>
      <c r="K18" s="47"/>
      <c r="L18" s="40">
        <v>0.2057</v>
      </c>
      <c r="M18" s="47"/>
      <c r="N18" s="40">
        <v>0.1491</v>
      </c>
      <c r="O18" s="47"/>
      <c r="P18" s="40">
        <v>0.1031</v>
      </c>
      <c r="Q18" s="46"/>
      <c r="R18" s="40">
        <v>0.2313</v>
      </c>
      <c r="S18" s="47"/>
      <c r="T18" s="4" t="s">
        <v>30</v>
      </c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3"/>
      <c r="D19" s="40">
        <v>0.18420000000000003</v>
      </c>
      <c r="E19" s="46"/>
      <c r="F19" s="40">
        <v>0.20199999999999999</v>
      </c>
      <c r="G19" s="47"/>
      <c r="H19" s="40">
        <v>0.20600000000000002</v>
      </c>
      <c r="I19" s="47"/>
      <c r="J19" s="40">
        <v>0.23079999999999998</v>
      </c>
      <c r="K19" s="47"/>
      <c r="L19" s="40">
        <v>0.0753</v>
      </c>
      <c r="M19" s="47"/>
      <c r="N19" s="40">
        <v>0.1663</v>
      </c>
      <c r="O19" s="47"/>
      <c r="P19" s="40">
        <v>0.2023</v>
      </c>
      <c r="Q19" s="46"/>
      <c r="R19" s="40">
        <v>0.09539999999999998</v>
      </c>
      <c r="S19" s="47"/>
      <c r="T19" s="4" t="s">
        <v>30</v>
      </c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3"/>
      <c r="D20" s="40">
        <v>0.35840000000000005</v>
      </c>
      <c r="E20" s="430"/>
      <c r="F20" s="40">
        <v>0.3669</v>
      </c>
      <c r="G20" s="47"/>
      <c r="H20" s="40">
        <v>0.31679999999999997</v>
      </c>
      <c r="I20" s="47"/>
      <c r="J20" s="40">
        <v>0.3983</v>
      </c>
      <c r="K20" s="47"/>
      <c r="L20" s="40">
        <v>0.2874</v>
      </c>
      <c r="M20" s="47"/>
      <c r="N20" s="40">
        <v>0.36060000000000003</v>
      </c>
      <c r="O20" s="47"/>
      <c r="P20" s="40">
        <v>0.39549999999999996</v>
      </c>
      <c r="Q20" s="46"/>
      <c r="R20" s="40">
        <v>0.23579999999999998</v>
      </c>
      <c r="S20" s="47"/>
      <c r="T20" s="4" t="s">
        <v>30</v>
      </c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3"/>
      <c r="D21" s="40">
        <v>0.46380000000000005</v>
      </c>
      <c r="E21" s="430"/>
      <c r="F21" s="40">
        <v>0.4971</v>
      </c>
      <c r="G21" s="47"/>
      <c r="H21" s="40">
        <v>0.4728</v>
      </c>
      <c r="I21" s="47"/>
      <c r="J21" s="40">
        <v>0.518</v>
      </c>
      <c r="K21" s="47"/>
      <c r="L21" s="40">
        <v>0.3907</v>
      </c>
      <c r="M21" s="47"/>
      <c r="N21" s="40">
        <v>0.4607</v>
      </c>
      <c r="O21" s="47"/>
      <c r="P21" s="40">
        <v>0.4396</v>
      </c>
      <c r="Q21" s="46"/>
      <c r="R21" s="40">
        <v>0.4853</v>
      </c>
      <c r="S21" s="47"/>
      <c r="T21" s="29" t="s">
        <v>30</v>
      </c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10">C22/$C$8</f>
        <v>0.8780953055</v>
      </c>
      <c r="C22" s="34">
        <v>2779947.0</v>
      </c>
      <c r="D22" s="431">
        <f t="shared" ref="D22:D23" si="11">E22/$E$8</f>
        <v>0.9041512672</v>
      </c>
      <c r="E22" s="34">
        <v>136997.0</v>
      </c>
      <c r="F22" s="431">
        <f t="shared" ref="F22:F23" si="12">G22/$G$8</f>
        <v>0.9344327351</v>
      </c>
      <c r="G22" s="35">
        <v>21192.0</v>
      </c>
      <c r="H22" s="431">
        <f t="shared" ref="H22:H23" si="13">I22/$I$8</f>
        <v>0.9351816444</v>
      </c>
      <c r="I22" s="35">
        <v>34237.0</v>
      </c>
      <c r="J22" s="431">
        <f t="shared" ref="J22:J23" si="14">K22/$K$8</f>
        <v>0.8672624128</v>
      </c>
      <c r="K22" s="35">
        <v>17275.0</v>
      </c>
      <c r="L22" s="431">
        <f t="shared" ref="L22:L23" si="15">M22/$M$8</f>
        <v>0.9288548291</v>
      </c>
      <c r="M22" s="35">
        <v>17090.0</v>
      </c>
      <c r="N22" s="431">
        <f t="shared" ref="N22:N23" si="16">O22/$O$8</f>
        <v>0.8895035775</v>
      </c>
      <c r="O22" s="35">
        <v>24118.0</v>
      </c>
      <c r="P22" s="431">
        <f t="shared" ref="P22:P23" si="17">Q22/$Q$8</f>
        <v>0.8575210215</v>
      </c>
      <c r="Q22" s="34">
        <v>22028.0</v>
      </c>
      <c r="R22" s="431">
        <f t="shared" ref="R22:R23" si="18">S22/$S$8</f>
        <v>0.9513951395</v>
      </c>
      <c r="S22" s="35">
        <v>1057.0</v>
      </c>
      <c r="T22" s="4" t="s">
        <v>35</v>
      </c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10"/>
        <v>0.1218974296</v>
      </c>
      <c r="C23" s="34">
        <v>385913.0</v>
      </c>
      <c r="D23" s="431">
        <f t="shared" si="11"/>
        <v>0.09584213305</v>
      </c>
      <c r="E23" s="34">
        <v>14522.0</v>
      </c>
      <c r="F23" s="431">
        <f t="shared" si="12"/>
        <v>0.06556726487</v>
      </c>
      <c r="G23" s="35">
        <v>1487.0</v>
      </c>
      <c r="H23" s="431">
        <f t="shared" si="13"/>
        <v>0.06481835564</v>
      </c>
      <c r="I23" s="35">
        <v>2373.0</v>
      </c>
      <c r="J23" s="431">
        <f t="shared" si="14"/>
        <v>0.1327375872</v>
      </c>
      <c r="K23" s="35">
        <v>2644.0</v>
      </c>
      <c r="L23" s="431">
        <f t="shared" si="15"/>
        <v>0.07114517093</v>
      </c>
      <c r="M23" s="35">
        <v>1309.0</v>
      </c>
      <c r="N23" s="431">
        <f t="shared" si="16"/>
        <v>0.1104964225</v>
      </c>
      <c r="O23" s="35">
        <v>2996.0</v>
      </c>
      <c r="P23" s="431">
        <f t="shared" si="17"/>
        <v>0.1424400498</v>
      </c>
      <c r="Q23" s="34">
        <v>3659.0</v>
      </c>
      <c r="R23" s="431">
        <f t="shared" si="18"/>
        <v>0.04860486049</v>
      </c>
      <c r="S23" s="49">
        <v>54.0</v>
      </c>
      <c r="T23" s="29" t="s">
        <v>37</v>
      </c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0.0642</v>
      </c>
      <c r="E24" s="46"/>
      <c r="F24" s="33">
        <v>0.0358</v>
      </c>
      <c r="G24" s="46"/>
      <c r="H24" s="33">
        <v>0.0385</v>
      </c>
      <c r="I24" s="46"/>
      <c r="J24" s="33">
        <v>0.1036</v>
      </c>
      <c r="K24" s="46"/>
      <c r="L24" s="33">
        <v>0.0413</v>
      </c>
      <c r="M24" s="46"/>
      <c r="N24" s="33">
        <v>0.0767</v>
      </c>
      <c r="O24" s="46"/>
      <c r="P24" s="33">
        <v>0.1005</v>
      </c>
      <c r="Q24" s="46"/>
      <c r="R24" s="33">
        <v>0.0234</v>
      </c>
      <c r="S24" s="47"/>
      <c r="T24" s="4" t="s">
        <v>39</v>
      </c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431">
        <f t="shared" ref="D25:D27" si="19">E25/$E$23</f>
        <v>0.05915163201</v>
      </c>
      <c r="E25" s="48">
        <v>859.0</v>
      </c>
      <c r="F25" s="431">
        <f t="shared" ref="F25:F27" si="20">G25/$G$23</f>
        <v>0.07464694015</v>
      </c>
      <c r="G25" s="49">
        <v>111.0</v>
      </c>
      <c r="H25" s="431">
        <f t="shared" ref="H25:H27" si="21">I25/$I$23</f>
        <v>0.06194690265</v>
      </c>
      <c r="I25" s="49">
        <v>147.0</v>
      </c>
      <c r="J25" s="431">
        <f t="shared" ref="J25:J27" si="22">K25/$K$23</f>
        <v>0.06921331316</v>
      </c>
      <c r="K25" s="49">
        <v>183.0</v>
      </c>
      <c r="L25" s="431">
        <f t="shared" ref="L25:L27" si="23">M25/$M$23</f>
        <v>0.06417112299</v>
      </c>
      <c r="M25" s="49">
        <v>84.0</v>
      </c>
      <c r="N25" s="431">
        <f t="shared" ref="N25:N27" si="24">O25/$O$23</f>
        <v>0.05607476636</v>
      </c>
      <c r="O25" s="49">
        <v>168.0</v>
      </c>
      <c r="P25" s="431">
        <f t="shared" ref="P25:P27" si="25">Q25/$Q$23</f>
        <v>0.04427439191</v>
      </c>
      <c r="Q25" s="48">
        <v>162.0</v>
      </c>
      <c r="R25" s="431">
        <f t="shared" ref="R25:R27" si="26">S25/$S$23</f>
        <v>0.07407407407</v>
      </c>
      <c r="S25" s="49">
        <v>4.0</v>
      </c>
      <c r="T25" s="4" t="s">
        <v>41</v>
      </c>
      <c r="U25" s="5"/>
      <c r="V25" s="5"/>
      <c r="W25" s="5"/>
      <c r="X25" s="5"/>
      <c r="Y25" s="5"/>
      <c r="Z25" s="5"/>
    </row>
    <row r="26" ht="14.25" customHeight="1">
      <c r="A26" s="45" t="s">
        <v>389</v>
      </c>
      <c r="B26" s="33">
        <f>C26/C23</f>
        <v>0.08842407486</v>
      </c>
      <c r="C26" s="34">
        <v>34124.0</v>
      </c>
      <c r="D26" s="431">
        <f t="shared" si="19"/>
        <v>0.1002616719</v>
      </c>
      <c r="E26" s="34">
        <v>1456.0</v>
      </c>
      <c r="F26" s="431">
        <f t="shared" si="20"/>
        <v>0.108271688</v>
      </c>
      <c r="G26" s="49">
        <v>161.0</v>
      </c>
      <c r="H26" s="431">
        <f t="shared" si="21"/>
        <v>0.1078803203</v>
      </c>
      <c r="I26" s="49">
        <v>256.0</v>
      </c>
      <c r="J26" s="431">
        <f t="shared" si="22"/>
        <v>0.08320726172</v>
      </c>
      <c r="K26" s="49">
        <v>220.0</v>
      </c>
      <c r="L26" s="431">
        <f t="shared" si="23"/>
        <v>0.1734148205</v>
      </c>
      <c r="M26" s="49">
        <v>227.0</v>
      </c>
      <c r="N26" s="431">
        <f t="shared" si="24"/>
        <v>0.09779706275</v>
      </c>
      <c r="O26" s="49">
        <v>293.0</v>
      </c>
      <c r="P26" s="431">
        <f t="shared" si="25"/>
        <v>0.08171631593</v>
      </c>
      <c r="Q26" s="48">
        <v>299.0</v>
      </c>
      <c r="R26" s="431">
        <f t="shared" si="26"/>
        <v>0</v>
      </c>
      <c r="S26" s="49">
        <v>0.0</v>
      </c>
      <c r="T26" s="4" t="s">
        <v>41</v>
      </c>
      <c r="U26" s="5"/>
      <c r="V26" s="5"/>
      <c r="W26" s="5"/>
      <c r="X26" s="5"/>
      <c r="Y26" s="5"/>
      <c r="Z26" s="5"/>
    </row>
    <row r="27" ht="15.0" customHeight="1">
      <c r="A27" s="338" t="s">
        <v>390</v>
      </c>
      <c r="B27" s="33">
        <f>C27/C23</f>
        <v>0.03844648923</v>
      </c>
      <c r="C27" s="34">
        <v>14837.0</v>
      </c>
      <c r="D27" s="431">
        <f t="shared" si="19"/>
        <v>0.06996281504</v>
      </c>
      <c r="E27" s="34">
        <v>1016.0</v>
      </c>
      <c r="F27" s="431">
        <f t="shared" si="20"/>
        <v>0.1042367182</v>
      </c>
      <c r="G27" s="49">
        <v>155.0</v>
      </c>
      <c r="H27" s="431">
        <f t="shared" si="21"/>
        <v>0.08849557522</v>
      </c>
      <c r="I27" s="49">
        <v>210.0</v>
      </c>
      <c r="J27" s="431">
        <f t="shared" si="22"/>
        <v>0.03177004539</v>
      </c>
      <c r="K27" s="49">
        <v>84.0</v>
      </c>
      <c r="L27" s="431">
        <f t="shared" si="23"/>
        <v>0.09702062643</v>
      </c>
      <c r="M27" s="49">
        <v>127.0</v>
      </c>
      <c r="N27" s="431">
        <f t="shared" si="24"/>
        <v>0.0670894526</v>
      </c>
      <c r="O27" s="49">
        <v>201.0</v>
      </c>
      <c r="P27" s="431">
        <f t="shared" si="25"/>
        <v>0.06395189943</v>
      </c>
      <c r="Q27" s="48">
        <v>234.0</v>
      </c>
      <c r="R27" s="431">
        <f t="shared" si="26"/>
        <v>0.07407407407</v>
      </c>
      <c r="S27" s="49">
        <v>4.0</v>
      </c>
      <c r="T27" s="4" t="s">
        <v>41</v>
      </c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63629.0</v>
      </c>
      <c r="F29" s="51"/>
      <c r="G29" s="52">
        <v>9501.0</v>
      </c>
      <c r="H29" s="51"/>
      <c r="I29" s="52">
        <v>15255.0</v>
      </c>
      <c r="J29" s="51"/>
      <c r="K29" s="52">
        <v>8397.0</v>
      </c>
      <c r="L29" s="51"/>
      <c r="M29" s="52">
        <v>7226.0</v>
      </c>
      <c r="N29" s="51"/>
      <c r="O29" s="52">
        <v>11277.0</v>
      </c>
      <c r="P29" s="51"/>
      <c r="Q29" s="52">
        <v>11556.0</v>
      </c>
      <c r="R29" s="51"/>
      <c r="S29" s="146">
        <v>417.0</v>
      </c>
      <c r="T29" s="4" t="s">
        <v>46</v>
      </c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2.38</v>
      </c>
      <c r="F30" s="51"/>
      <c r="G30" s="54">
        <v>2.39</v>
      </c>
      <c r="H30" s="51"/>
      <c r="I30" s="54">
        <v>2.4</v>
      </c>
      <c r="J30" s="51"/>
      <c r="K30" s="54">
        <v>2.37</v>
      </c>
      <c r="L30" s="51"/>
      <c r="M30" s="54">
        <v>2.55</v>
      </c>
      <c r="N30" s="51"/>
      <c r="O30" s="54">
        <v>2.4</v>
      </c>
      <c r="P30" s="51"/>
      <c r="Q30" s="54">
        <v>2.22</v>
      </c>
      <c r="R30" s="51"/>
      <c r="S30" s="54">
        <v>2.66</v>
      </c>
      <c r="T30" s="4" t="s">
        <v>48</v>
      </c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431">
        <f t="shared" ref="D31:D34" si="27">E31/$E$29</f>
        <v>0.09160917192</v>
      </c>
      <c r="E31" s="34">
        <v>5829.0</v>
      </c>
      <c r="F31" s="431">
        <f t="shared" ref="F31:F34" si="28">G31/$G$29</f>
        <v>0.08999052731</v>
      </c>
      <c r="G31" s="49">
        <v>855.0</v>
      </c>
      <c r="H31" s="431">
        <f t="shared" ref="H31:H34" si="29">I31/$I$29</f>
        <v>0.09328089151</v>
      </c>
      <c r="I31" s="35">
        <v>1423.0</v>
      </c>
      <c r="J31" s="431">
        <f t="shared" ref="J31:J34" si="30">K31/$K$29</f>
        <v>0.1273073717</v>
      </c>
      <c r="K31" s="35">
        <v>1069.0</v>
      </c>
      <c r="L31" s="431">
        <f t="shared" ref="L31:L34" si="31">M31/$M$29</f>
        <v>0.02740105176</v>
      </c>
      <c r="M31" s="49">
        <v>198.0</v>
      </c>
      <c r="N31" s="431">
        <f t="shared" ref="N31:N34" si="32">O31/$O$29</f>
        <v>0.08778930567</v>
      </c>
      <c r="O31" s="49">
        <v>990.0</v>
      </c>
      <c r="P31" s="431">
        <f t="shared" ref="P31:P34" si="33">Q31/$Q$29</f>
        <v>0.1103322949</v>
      </c>
      <c r="Q31" s="34">
        <v>1275.0</v>
      </c>
      <c r="R31" s="431">
        <f t="shared" ref="R31:R34" si="34">S31/$S$29</f>
        <v>0.04556354916</v>
      </c>
      <c r="S31" s="49">
        <v>19.0</v>
      </c>
      <c r="T31" s="4" t="s">
        <v>50</v>
      </c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431">
        <f t="shared" si="27"/>
        <v>0.02481572868</v>
      </c>
      <c r="E32" s="34">
        <v>1579.0</v>
      </c>
      <c r="F32" s="431">
        <f t="shared" si="28"/>
        <v>0.02483949058</v>
      </c>
      <c r="G32" s="49">
        <v>236.0</v>
      </c>
      <c r="H32" s="431">
        <f t="shared" si="29"/>
        <v>0.02392658145</v>
      </c>
      <c r="I32" s="49">
        <v>365.0</v>
      </c>
      <c r="J32" s="431">
        <f t="shared" si="30"/>
        <v>0.02774800524</v>
      </c>
      <c r="K32" s="49">
        <v>233.0</v>
      </c>
      <c r="L32" s="431">
        <f t="shared" si="31"/>
        <v>0.01107113202</v>
      </c>
      <c r="M32" s="49">
        <v>80.0</v>
      </c>
      <c r="N32" s="431">
        <f t="shared" si="32"/>
        <v>0.02624811563</v>
      </c>
      <c r="O32" s="49">
        <v>296.0</v>
      </c>
      <c r="P32" s="431">
        <f t="shared" si="33"/>
        <v>0.03167185877</v>
      </c>
      <c r="Q32" s="48">
        <v>366.0</v>
      </c>
      <c r="R32" s="431">
        <f t="shared" si="34"/>
        <v>0.007194244604</v>
      </c>
      <c r="S32" s="49">
        <v>3.0</v>
      </c>
      <c r="T32" s="4" t="s">
        <v>52</v>
      </c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431">
        <f t="shared" si="27"/>
        <v>0.01772776564</v>
      </c>
      <c r="E33" s="34">
        <v>1128.0</v>
      </c>
      <c r="F33" s="431">
        <f t="shared" si="28"/>
        <v>0.01810335754</v>
      </c>
      <c r="G33" s="49">
        <v>172.0</v>
      </c>
      <c r="H33" s="431">
        <f t="shared" si="29"/>
        <v>0.0151425762</v>
      </c>
      <c r="I33" s="49">
        <v>231.0</v>
      </c>
      <c r="J33" s="431">
        <f t="shared" si="30"/>
        <v>0.01583899012</v>
      </c>
      <c r="K33" s="49">
        <v>133.0</v>
      </c>
      <c r="L33" s="431">
        <f t="shared" si="31"/>
        <v>0.02698588431</v>
      </c>
      <c r="M33" s="49">
        <v>195.0</v>
      </c>
      <c r="N33" s="431">
        <f t="shared" si="32"/>
        <v>0.02004079099</v>
      </c>
      <c r="O33" s="49">
        <v>226.0</v>
      </c>
      <c r="P33" s="431">
        <f t="shared" si="33"/>
        <v>0.01358601592</v>
      </c>
      <c r="Q33" s="48">
        <v>157.0</v>
      </c>
      <c r="R33" s="431">
        <f t="shared" si="34"/>
        <v>0.03357314149</v>
      </c>
      <c r="S33" s="49">
        <v>14.0</v>
      </c>
      <c r="T33" s="4" t="s">
        <v>54</v>
      </c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4">
        <f t="shared" si="27"/>
        <v>0.003677568404</v>
      </c>
      <c r="E34" s="435">
        <v>234.0</v>
      </c>
      <c r="F34" s="434">
        <f t="shared" si="28"/>
        <v>0.003789074834</v>
      </c>
      <c r="G34" s="436">
        <v>36.0</v>
      </c>
      <c r="H34" s="434">
        <f t="shared" si="29"/>
        <v>0.003343166175</v>
      </c>
      <c r="I34" s="436">
        <v>51.0</v>
      </c>
      <c r="J34" s="434">
        <f t="shared" si="30"/>
        <v>0.001786352269</v>
      </c>
      <c r="K34" s="436">
        <v>15.0</v>
      </c>
      <c r="L34" s="434">
        <f t="shared" si="31"/>
        <v>0.006227511763</v>
      </c>
      <c r="M34" s="436">
        <v>45.0</v>
      </c>
      <c r="N34" s="434">
        <f t="shared" si="32"/>
        <v>0.004699831515</v>
      </c>
      <c r="O34" s="436">
        <v>53.0</v>
      </c>
      <c r="P34" s="434">
        <f t="shared" si="33"/>
        <v>0.002336448598</v>
      </c>
      <c r="Q34" s="435">
        <v>27.0</v>
      </c>
      <c r="R34" s="434">
        <f t="shared" si="34"/>
        <v>0.01678657074</v>
      </c>
      <c r="S34" s="436">
        <v>7.0</v>
      </c>
      <c r="T34" s="4" t="s">
        <v>56</v>
      </c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"/>
      <c r="T35" s="4"/>
      <c r="U35" s="5"/>
      <c r="V35" s="5"/>
      <c r="W35" s="5"/>
      <c r="X35" s="5"/>
      <c r="Y35" s="5"/>
      <c r="Z35" s="5"/>
    </row>
    <row r="36" ht="14.25" customHeight="1">
      <c r="A36" s="50" t="s">
        <v>58</v>
      </c>
      <c r="B36" s="51"/>
      <c r="C36" s="437">
        <v>9.428533290297175</v>
      </c>
      <c r="D36" s="92"/>
      <c r="E36" s="438">
        <v>9.46</v>
      </c>
      <c r="F36" s="92"/>
      <c r="G36" s="146">
        <v>7.55</v>
      </c>
      <c r="H36" s="92"/>
      <c r="I36" s="146">
        <v>7.57</v>
      </c>
      <c r="J36" s="92"/>
      <c r="K36" s="146">
        <v>9.05</v>
      </c>
      <c r="L36" s="92"/>
      <c r="M36" s="146">
        <v>14.21</v>
      </c>
      <c r="N36" s="92"/>
      <c r="O36" s="146">
        <v>11.47</v>
      </c>
      <c r="P36" s="92"/>
      <c r="Q36" s="439">
        <v>8.63</v>
      </c>
      <c r="R36" s="92"/>
      <c r="S36" s="146">
        <v>10.89</v>
      </c>
      <c r="T36" s="4" t="s">
        <v>59</v>
      </c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440">
        <v>1.0900000000000016</v>
      </c>
      <c r="F37" s="60"/>
      <c r="G37" s="66">
        <v>-1.4500000000000002</v>
      </c>
      <c r="H37" s="60"/>
      <c r="I37" s="66">
        <v>-1.9399999999999995</v>
      </c>
      <c r="J37" s="60"/>
      <c r="K37" s="66">
        <v>-0.5999999999999996</v>
      </c>
      <c r="L37" s="60"/>
      <c r="M37" s="66">
        <v>10.360000000000001</v>
      </c>
      <c r="N37" s="60"/>
      <c r="O37" s="66">
        <v>3.99</v>
      </c>
      <c r="P37" s="60"/>
      <c r="Q37" s="441">
        <v>-0.8199999999999985</v>
      </c>
      <c r="R37" s="60"/>
      <c r="S37" s="66">
        <v>5.44</v>
      </c>
      <c r="T37" s="4" t="s">
        <v>61</v>
      </c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68">
        <v>86.39</v>
      </c>
      <c r="F38" s="63"/>
      <c r="G38" s="442">
        <v>85.96</v>
      </c>
      <c r="H38" s="63"/>
      <c r="I38" s="442">
        <v>87.11</v>
      </c>
      <c r="J38" s="63"/>
      <c r="K38" s="442">
        <v>85.82</v>
      </c>
      <c r="L38" s="63"/>
      <c r="M38" s="442">
        <v>85.51</v>
      </c>
      <c r="N38" s="63"/>
      <c r="O38" s="442">
        <v>86.71</v>
      </c>
      <c r="P38" s="63"/>
      <c r="Q38" s="443">
        <v>85.91</v>
      </c>
      <c r="R38" s="63"/>
      <c r="S38" s="442">
        <v>80.2</v>
      </c>
      <c r="T38" s="4" t="s">
        <v>63</v>
      </c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68">
        <v>80.43</v>
      </c>
      <c r="F39" s="63"/>
      <c r="G39" s="442">
        <v>80.84</v>
      </c>
      <c r="H39" s="63"/>
      <c r="I39" s="442">
        <v>81.0</v>
      </c>
      <c r="J39" s="63"/>
      <c r="K39" s="442">
        <v>80.03</v>
      </c>
      <c r="L39" s="63"/>
      <c r="M39" s="442">
        <v>79.99</v>
      </c>
      <c r="N39" s="63"/>
      <c r="O39" s="442">
        <v>79.45</v>
      </c>
      <c r="P39" s="63"/>
      <c r="Q39" s="443">
        <v>79.84</v>
      </c>
      <c r="R39" s="63"/>
      <c r="S39" s="442">
        <v>76.84</v>
      </c>
      <c r="T39" s="4" t="s">
        <v>63</v>
      </c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24.7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444"/>
      <c r="R40" s="63"/>
      <c r="S40" s="70"/>
      <c r="T40" s="4" t="s">
        <v>66</v>
      </c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445">
        <v>20.59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446"/>
      <c r="R41" s="74"/>
      <c r="S41" s="447"/>
      <c r="T41" s="4" t="s">
        <v>66</v>
      </c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"/>
      <c r="T42" s="4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264">
        <v>39919.80512483131</v>
      </c>
      <c r="H43" s="56"/>
      <c r="I43" s="264">
        <v>42748.800701144726</v>
      </c>
      <c r="J43" s="56"/>
      <c r="K43" s="264">
        <v>30279.721580019166</v>
      </c>
      <c r="L43" s="56"/>
      <c r="M43" s="264">
        <v>45690.82735857205</v>
      </c>
      <c r="N43" s="56"/>
      <c r="O43" s="264">
        <v>37010.00566966312</v>
      </c>
      <c r="P43" s="56"/>
      <c r="Q43" s="264">
        <v>32028.695440726828</v>
      </c>
      <c r="R43" s="56"/>
      <c r="S43" s="264">
        <v>34606.587091346155</v>
      </c>
      <c r="T43" s="29" t="s">
        <v>70</v>
      </c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83">
        <v>21937.58155067122</v>
      </c>
      <c r="D44" s="60"/>
      <c r="E44" s="448">
        <v>22588.176111205525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8"/>
      <c r="R44" s="85"/>
      <c r="S44" s="86"/>
      <c r="T44" s="4" t="s">
        <v>72</v>
      </c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507.2698352163352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8"/>
      <c r="R45" s="85"/>
      <c r="S45" s="86"/>
      <c r="T45" s="4" t="s">
        <v>72</v>
      </c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89">
        <v>1428.47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8"/>
      <c r="R46" s="85"/>
      <c r="S46" s="86"/>
      <c r="T46" s="4" t="s">
        <v>75</v>
      </c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99">
        <v>935.53</v>
      </c>
      <c r="F47" s="101"/>
      <c r="G47" s="102"/>
      <c r="H47" s="101"/>
      <c r="I47" s="102"/>
      <c r="J47" s="103"/>
      <c r="K47" s="104"/>
      <c r="L47" s="101"/>
      <c r="M47" s="102"/>
      <c r="N47" s="101"/>
      <c r="O47" s="102"/>
      <c r="P47" s="101"/>
      <c r="Q47" s="104"/>
      <c r="R47" s="449"/>
      <c r="S47" s="450"/>
      <c r="T47" s="4" t="s">
        <v>77</v>
      </c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"/>
      <c r="T48" s="4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7"/>
      <c r="R49" s="456"/>
      <c r="S49" s="455"/>
      <c r="T49" s="29" t="s">
        <v>80</v>
      </c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8"/>
      <c r="R50" s="85"/>
      <c r="S50" s="86"/>
      <c r="T50" s="4" t="s">
        <v>80</v>
      </c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8"/>
      <c r="R51" s="85"/>
      <c r="S51" s="86"/>
      <c r="T51" s="4" t="s">
        <v>80</v>
      </c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38">
        <f>E52/C52</f>
        <v>0.04192098224</v>
      </c>
      <c r="E52" s="39">
        <v>8290.0</v>
      </c>
      <c r="F52" s="115"/>
      <c r="G52" s="39">
        <v>1169.0</v>
      </c>
      <c r="H52" s="115"/>
      <c r="I52" s="39">
        <v>1803.0</v>
      </c>
      <c r="J52" s="115"/>
      <c r="K52" s="39">
        <v>1274.0</v>
      </c>
      <c r="L52" s="115"/>
      <c r="M52" s="39">
        <v>755.0</v>
      </c>
      <c r="N52" s="115"/>
      <c r="O52" s="39">
        <v>1384.0</v>
      </c>
      <c r="P52" s="115"/>
      <c r="Q52" s="39">
        <v>1517.0</v>
      </c>
      <c r="R52" s="115"/>
      <c r="S52" s="39">
        <v>64.0</v>
      </c>
      <c r="T52" s="29" t="s">
        <v>84</v>
      </c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26"/>
      <c r="E53" s="117">
        <v>0.086</v>
      </c>
      <c r="F53" s="26"/>
      <c r="G53" s="119">
        <v>0.0889</v>
      </c>
      <c r="H53" s="60"/>
      <c r="I53" s="119">
        <v>0.0782</v>
      </c>
      <c r="J53" s="60"/>
      <c r="K53" s="119">
        <v>0.11019999999999999</v>
      </c>
      <c r="L53" s="60"/>
      <c r="M53" s="119">
        <v>0.064</v>
      </c>
      <c r="N53" s="60"/>
      <c r="O53" s="119">
        <v>0.0843</v>
      </c>
      <c r="P53" s="60"/>
      <c r="Q53" s="119">
        <v>0.0946</v>
      </c>
      <c r="R53" s="60"/>
      <c r="S53" s="119">
        <v>0.0821</v>
      </c>
      <c r="T53" s="29" t="s">
        <v>86</v>
      </c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26"/>
      <c r="E54" s="117">
        <v>0.0895</v>
      </c>
      <c r="F54" s="60"/>
      <c r="G54" s="119">
        <v>0.09630000000000001</v>
      </c>
      <c r="H54" s="60"/>
      <c r="I54" s="119">
        <v>0.0827</v>
      </c>
      <c r="J54" s="60"/>
      <c r="K54" s="119">
        <v>0.1097</v>
      </c>
      <c r="L54" s="60"/>
      <c r="M54" s="119">
        <v>0.0764</v>
      </c>
      <c r="N54" s="60"/>
      <c r="O54" s="119">
        <v>0.08460000000000001</v>
      </c>
      <c r="P54" s="60"/>
      <c r="Q54" s="119">
        <v>0.0932</v>
      </c>
      <c r="R54" s="60"/>
      <c r="S54" s="119">
        <v>0.08810000000000001</v>
      </c>
      <c r="T54" s="29" t="s">
        <v>86</v>
      </c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26"/>
      <c r="E55" s="122">
        <v>0.0399</v>
      </c>
      <c r="F55" s="60"/>
      <c r="G55" s="123">
        <v>0.042199999999999994</v>
      </c>
      <c r="H55" s="60"/>
      <c r="I55" s="123">
        <v>0.0375</v>
      </c>
      <c r="J55" s="60"/>
      <c r="K55" s="123">
        <v>0.0519</v>
      </c>
      <c r="L55" s="60"/>
      <c r="M55" s="123">
        <v>0.0258</v>
      </c>
      <c r="N55" s="60"/>
      <c r="O55" s="123">
        <v>0.0331</v>
      </c>
      <c r="P55" s="60"/>
      <c r="Q55" s="123">
        <v>0.0521</v>
      </c>
      <c r="R55" s="60"/>
      <c r="S55" s="123">
        <v>0.0258</v>
      </c>
      <c r="T55" s="29" t="s">
        <v>86</v>
      </c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26"/>
      <c r="E56" s="122">
        <v>0.0888</v>
      </c>
      <c r="F56" s="60"/>
      <c r="G56" s="123">
        <v>0.0962</v>
      </c>
      <c r="H56" s="60"/>
      <c r="I56" s="123">
        <v>0.087</v>
      </c>
      <c r="J56" s="60"/>
      <c r="K56" s="123">
        <v>0.1115</v>
      </c>
      <c r="L56" s="60"/>
      <c r="M56" s="123">
        <v>0.0687</v>
      </c>
      <c r="N56" s="60"/>
      <c r="O56" s="123">
        <v>0.0842</v>
      </c>
      <c r="P56" s="60"/>
      <c r="Q56" s="123">
        <v>0.0875</v>
      </c>
      <c r="R56" s="60"/>
      <c r="S56" s="123">
        <v>0.11869999999999999</v>
      </c>
      <c r="T56" s="29" t="s">
        <v>86</v>
      </c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26"/>
      <c r="E57" s="122">
        <v>0.1017</v>
      </c>
      <c r="F57" s="60"/>
      <c r="G57" s="123">
        <v>0.1072</v>
      </c>
      <c r="H57" s="60"/>
      <c r="I57" s="123">
        <v>0.09</v>
      </c>
      <c r="J57" s="60"/>
      <c r="K57" s="123">
        <v>0.1204</v>
      </c>
      <c r="L57" s="60"/>
      <c r="M57" s="123">
        <v>0.0981</v>
      </c>
      <c r="N57" s="60"/>
      <c r="O57" s="123">
        <v>0.0975</v>
      </c>
      <c r="P57" s="60"/>
      <c r="Q57" s="123">
        <v>0.1093</v>
      </c>
      <c r="R57" s="60"/>
      <c r="S57" s="123">
        <v>0.0781</v>
      </c>
      <c r="T57" s="29" t="s">
        <v>86</v>
      </c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26"/>
      <c r="E58" s="117">
        <v>0.0821</v>
      </c>
      <c r="F58" s="26"/>
      <c r="G58" s="119">
        <v>0.08070000000000001</v>
      </c>
      <c r="H58" s="60"/>
      <c r="I58" s="119">
        <v>0.0732</v>
      </c>
      <c r="J58" s="60"/>
      <c r="K58" s="119">
        <v>0.1107</v>
      </c>
      <c r="L58" s="60"/>
      <c r="M58" s="119">
        <v>0.051</v>
      </c>
      <c r="N58" s="60"/>
      <c r="O58" s="119">
        <v>0.08410000000000001</v>
      </c>
      <c r="P58" s="60"/>
      <c r="Q58" s="119">
        <v>0.09609999999999999</v>
      </c>
      <c r="R58" s="60"/>
      <c r="S58" s="119">
        <v>0.076</v>
      </c>
      <c r="T58" s="29" t="s">
        <v>86</v>
      </c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26"/>
      <c r="E59" s="122">
        <v>0.0462</v>
      </c>
      <c r="F59" s="60"/>
      <c r="G59" s="123">
        <v>0.0407</v>
      </c>
      <c r="H59" s="60"/>
      <c r="I59" s="123">
        <v>0.037000000000000005</v>
      </c>
      <c r="J59" s="60"/>
      <c r="K59" s="123">
        <v>0.0626</v>
      </c>
      <c r="L59" s="60"/>
      <c r="M59" s="123">
        <v>0.034300000000000004</v>
      </c>
      <c r="N59" s="60"/>
      <c r="O59" s="123">
        <v>0.051500000000000004</v>
      </c>
      <c r="P59" s="60"/>
      <c r="Q59" s="123">
        <v>0.057300000000000004</v>
      </c>
      <c r="R59" s="60"/>
      <c r="S59" s="123">
        <v>0.046799999999999994</v>
      </c>
      <c r="T59" s="29" t="s">
        <v>86</v>
      </c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26"/>
      <c r="E60" s="122">
        <v>0.0791</v>
      </c>
      <c r="F60" s="60"/>
      <c r="G60" s="123">
        <v>0.07919999999999999</v>
      </c>
      <c r="H60" s="60"/>
      <c r="I60" s="123">
        <v>0.075</v>
      </c>
      <c r="J60" s="60"/>
      <c r="K60" s="123">
        <v>0.1015</v>
      </c>
      <c r="L60" s="60"/>
      <c r="M60" s="123">
        <v>0.050300000000000004</v>
      </c>
      <c r="N60" s="60"/>
      <c r="O60" s="123">
        <v>0.0837</v>
      </c>
      <c r="P60" s="60"/>
      <c r="Q60" s="123">
        <v>0.0843</v>
      </c>
      <c r="R60" s="60"/>
      <c r="S60" s="123">
        <v>0.0808</v>
      </c>
      <c r="T60" s="29" t="s">
        <v>86</v>
      </c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26"/>
      <c r="E61" s="122">
        <v>0.0951</v>
      </c>
      <c r="F61" s="60"/>
      <c r="G61" s="123">
        <v>0.0925</v>
      </c>
      <c r="H61" s="60"/>
      <c r="I61" s="123">
        <v>0.08199999999999999</v>
      </c>
      <c r="J61" s="60"/>
      <c r="K61" s="123">
        <v>0.1348</v>
      </c>
      <c r="L61" s="60"/>
      <c r="M61" s="123">
        <v>0.056100000000000004</v>
      </c>
      <c r="N61" s="60"/>
      <c r="O61" s="123">
        <v>0.0934</v>
      </c>
      <c r="P61" s="60"/>
      <c r="Q61" s="123">
        <v>0.12179999999999999</v>
      </c>
      <c r="R61" s="60"/>
      <c r="S61" s="123">
        <v>0.0793</v>
      </c>
      <c r="T61" s="29" t="s">
        <v>86</v>
      </c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40">
        <f>E62/E52</f>
        <v>0.4153196622</v>
      </c>
      <c r="E62" s="28">
        <v>3443.0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458"/>
      <c r="R62" s="126"/>
      <c r="S62" s="127"/>
      <c r="T62" s="29" t="s">
        <v>93</v>
      </c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8">
        <f>E63/E62</f>
        <v>0.4092361313</v>
      </c>
      <c r="E63" s="35">
        <v>1409.0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458"/>
      <c r="R63" s="126"/>
      <c r="S63" s="127"/>
      <c r="T63" s="29" t="s">
        <v>93</v>
      </c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8">
        <f>E64/E62</f>
        <v>0.5907638687</v>
      </c>
      <c r="E64" s="35">
        <v>2034.0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458"/>
      <c r="R64" s="126"/>
      <c r="S64" s="127"/>
      <c r="T64" s="29" t="s">
        <v>93</v>
      </c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0.4155609168</v>
      </c>
      <c r="E65" s="130">
        <v>3445.0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458"/>
      <c r="R65" s="126"/>
      <c r="S65" s="127"/>
      <c r="T65" s="4" t="s">
        <v>97</v>
      </c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0.4748911466</v>
      </c>
      <c r="E66" s="131">
        <v>1636.0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458"/>
      <c r="R66" s="126"/>
      <c r="S66" s="127"/>
      <c r="T66" s="4" t="s">
        <v>97</v>
      </c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32">
        <f>E67/E65</f>
        <v>0.5251088534</v>
      </c>
      <c r="E67" s="131">
        <v>1809.0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205"/>
      <c r="R67" s="134"/>
      <c r="S67" s="135"/>
      <c r="T67" s="4" t="s">
        <v>97</v>
      </c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0.5844390832</v>
      </c>
      <c r="E68" s="130">
        <v>4845.0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205"/>
      <c r="R68" s="134"/>
      <c r="S68" s="135"/>
      <c r="T68" s="4" t="s">
        <v>97</v>
      </c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0.426006192</v>
      </c>
      <c r="E69" s="131">
        <v>2064.0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205"/>
      <c r="R69" s="134"/>
      <c r="S69" s="135"/>
      <c r="T69" s="4" t="s">
        <v>97</v>
      </c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28">
        <f>E70/E68</f>
        <v>0.573993808</v>
      </c>
      <c r="E70" s="137">
        <v>2781.0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290"/>
      <c r="R70" s="138"/>
      <c r="S70" s="139"/>
      <c r="T70" s="4" t="s">
        <v>97</v>
      </c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"/>
      <c r="T71" s="4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459">
        <v>1.0</v>
      </c>
      <c r="C72" s="142">
        <v>459482.0</v>
      </c>
      <c r="D72" s="459">
        <v>1.0</v>
      </c>
      <c r="E72" s="460">
        <f>SUM(E73:E76)</f>
        <v>20091</v>
      </c>
      <c r="F72" s="459">
        <v>1.0</v>
      </c>
      <c r="G72" s="460">
        <f>SUM(G73:G76)</f>
        <v>2948</v>
      </c>
      <c r="H72" s="459">
        <v>1.0</v>
      </c>
      <c r="I72" s="460">
        <f>SUM(I73:I76)</f>
        <v>4211</v>
      </c>
      <c r="J72" s="459">
        <v>1.0</v>
      </c>
      <c r="K72" s="460">
        <f>SUM(K73:K76)</f>
        <v>2200</v>
      </c>
      <c r="L72" s="459">
        <v>1.0</v>
      </c>
      <c r="M72" s="460">
        <f>SUM(M73:M76)</f>
        <v>3784</v>
      </c>
      <c r="N72" s="459">
        <v>1.0</v>
      </c>
      <c r="O72" s="460">
        <f>SUM(O73:O76)</f>
        <v>4043</v>
      </c>
      <c r="P72" s="459">
        <v>1.0</v>
      </c>
      <c r="Q72" s="460">
        <f>SUM(Q73:Q76)</f>
        <v>2648</v>
      </c>
      <c r="R72" s="459">
        <v>1.0</v>
      </c>
      <c r="S72" s="460">
        <f>SUM(S73:S76)</f>
        <v>257</v>
      </c>
      <c r="T72" s="29" t="s">
        <v>101</v>
      </c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5">C73/$C$72</f>
        <v>0.1907931105</v>
      </c>
      <c r="C73" s="52">
        <v>87666.0</v>
      </c>
      <c r="D73" s="145">
        <f t="shared" ref="D73:D76" si="36">E73/$E$72</f>
        <v>0.2099945249</v>
      </c>
      <c r="E73" s="52">
        <v>4219.0</v>
      </c>
      <c r="F73" s="145">
        <f t="shared" ref="F73:F76" si="37">G73/$G$72</f>
        <v>0.1787652646</v>
      </c>
      <c r="G73" s="146">
        <v>527.0</v>
      </c>
      <c r="H73" s="145">
        <f t="shared" ref="H73:H76" si="38">I73/$I$72</f>
        <v>0.1861790549</v>
      </c>
      <c r="I73" s="146">
        <v>784.0</v>
      </c>
      <c r="J73" s="145">
        <f t="shared" ref="J73:J76" si="39">K73/$K$72</f>
        <v>0.2495454545</v>
      </c>
      <c r="K73" s="146">
        <v>549.0</v>
      </c>
      <c r="L73" s="145">
        <f t="shared" ref="L73:L76" si="40">M73/$M$72</f>
        <v>0.2190803383</v>
      </c>
      <c r="M73" s="146">
        <v>829.0</v>
      </c>
      <c r="N73" s="145">
        <f t="shared" ref="N73:N76" si="41">O73/$O$72</f>
        <v>0.2193915409</v>
      </c>
      <c r="O73" s="146">
        <v>887.0</v>
      </c>
      <c r="P73" s="145">
        <f t="shared" ref="P73:P76" si="42">Q73/$Q$72</f>
        <v>0.2280966767</v>
      </c>
      <c r="Q73" s="146">
        <v>604.0</v>
      </c>
      <c r="R73" s="145">
        <f t="shared" ref="R73:R76" si="43">S73/$S$72</f>
        <v>0.1517509728</v>
      </c>
      <c r="S73" s="146">
        <v>39.0</v>
      </c>
      <c r="T73" s="4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5"/>
        <v>0.1931065852</v>
      </c>
      <c r="C74" s="52">
        <v>88729.0</v>
      </c>
      <c r="D74" s="145">
        <f t="shared" si="36"/>
        <v>0.1909312628</v>
      </c>
      <c r="E74" s="52">
        <v>3836.0</v>
      </c>
      <c r="F74" s="145">
        <f t="shared" si="37"/>
        <v>0.1811397558</v>
      </c>
      <c r="G74" s="146">
        <v>534.0</v>
      </c>
      <c r="H74" s="145">
        <f t="shared" si="38"/>
        <v>0.185466635</v>
      </c>
      <c r="I74" s="146">
        <v>781.0</v>
      </c>
      <c r="J74" s="145">
        <f t="shared" si="39"/>
        <v>0.1877272727</v>
      </c>
      <c r="K74" s="146">
        <v>413.0</v>
      </c>
      <c r="L74" s="145">
        <f t="shared" si="40"/>
        <v>0.2108879493</v>
      </c>
      <c r="M74" s="146">
        <v>798.0</v>
      </c>
      <c r="N74" s="145">
        <f t="shared" si="41"/>
        <v>0.1953994558</v>
      </c>
      <c r="O74" s="146">
        <v>790.0</v>
      </c>
      <c r="P74" s="145">
        <f t="shared" si="42"/>
        <v>0.1820241692</v>
      </c>
      <c r="Q74" s="146">
        <v>482.0</v>
      </c>
      <c r="R74" s="145">
        <f t="shared" si="43"/>
        <v>0.1478599222</v>
      </c>
      <c r="S74" s="146">
        <v>38.0</v>
      </c>
      <c r="T74" s="4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5"/>
        <v>0.3794969117</v>
      </c>
      <c r="C75" s="52">
        <v>174372.0</v>
      </c>
      <c r="D75" s="145">
        <f t="shared" si="36"/>
        <v>0.3591160221</v>
      </c>
      <c r="E75" s="52">
        <v>7215.0</v>
      </c>
      <c r="F75" s="145">
        <f t="shared" si="37"/>
        <v>0.3744911805</v>
      </c>
      <c r="G75" s="52">
        <v>1104.0</v>
      </c>
      <c r="H75" s="145">
        <f t="shared" si="38"/>
        <v>0.3478983614</v>
      </c>
      <c r="I75" s="52">
        <v>1465.0</v>
      </c>
      <c r="J75" s="145">
        <f t="shared" si="39"/>
        <v>0.3368181818</v>
      </c>
      <c r="K75" s="146">
        <v>741.0</v>
      </c>
      <c r="L75" s="145">
        <f t="shared" si="40"/>
        <v>0.3580866808</v>
      </c>
      <c r="M75" s="52">
        <v>1355.0</v>
      </c>
      <c r="N75" s="145">
        <f t="shared" si="41"/>
        <v>0.3581498887</v>
      </c>
      <c r="O75" s="52">
        <v>1448.0</v>
      </c>
      <c r="P75" s="145">
        <f t="shared" si="42"/>
        <v>0.375</v>
      </c>
      <c r="Q75" s="146">
        <v>993.0</v>
      </c>
      <c r="R75" s="145">
        <f t="shared" si="43"/>
        <v>0.4241245136</v>
      </c>
      <c r="S75" s="146">
        <v>109.0</v>
      </c>
      <c r="T75" s="4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5"/>
        <v>0.2366033925</v>
      </c>
      <c r="C76" s="152">
        <v>108715.0</v>
      </c>
      <c r="D76" s="158">
        <f t="shared" si="36"/>
        <v>0.2399581902</v>
      </c>
      <c r="E76" s="152">
        <v>4821.0</v>
      </c>
      <c r="F76" s="158">
        <f t="shared" si="37"/>
        <v>0.2656037992</v>
      </c>
      <c r="G76" s="153">
        <v>783.0</v>
      </c>
      <c r="H76" s="158">
        <f t="shared" si="38"/>
        <v>0.2804559487</v>
      </c>
      <c r="I76" s="152">
        <v>1181.0</v>
      </c>
      <c r="J76" s="158">
        <f t="shared" si="39"/>
        <v>0.2259090909</v>
      </c>
      <c r="K76" s="153">
        <v>497.0</v>
      </c>
      <c r="L76" s="158">
        <f t="shared" si="40"/>
        <v>0.2119450317</v>
      </c>
      <c r="M76" s="153">
        <v>802.0</v>
      </c>
      <c r="N76" s="158">
        <f t="shared" si="41"/>
        <v>0.2270591145</v>
      </c>
      <c r="O76" s="153">
        <v>918.0</v>
      </c>
      <c r="P76" s="158">
        <f t="shared" si="42"/>
        <v>0.2148791541</v>
      </c>
      <c r="Q76" s="153">
        <v>569.0</v>
      </c>
      <c r="R76" s="158">
        <f t="shared" si="43"/>
        <v>0.2762645914</v>
      </c>
      <c r="S76" s="153">
        <v>71.0</v>
      </c>
      <c r="T76" s="4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5"/>
        <v>0.5110972791</v>
      </c>
      <c r="C77" s="155">
        <v>234840.0</v>
      </c>
      <c r="D77" s="38">
        <f>E77/E72</f>
        <v>0.5074909163</v>
      </c>
      <c r="E77" s="28">
        <f>SUM(E78:E81)</f>
        <v>10196</v>
      </c>
      <c r="F77" s="38">
        <f>G77/G72</f>
        <v>0.5</v>
      </c>
      <c r="G77" s="28">
        <f>SUM(G78:G81)</f>
        <v>1474</v>
      </c>
      <c r="H77" s="38">
        <f>I77/I72</f>
        <v>0.5070054619</v>
      </c>
      <c r="I77" s="28">
        <f>SUM(I78:I81)</f>
        <v>2135</v>
      </c>
      <c r="J77" s="38">
        <f>K77/K72</f>
        <v>0.495</v>
      </c>
      <c r="K77" s="28">
        <f>SUM(K78:K81)</f>
        <v>1089</v>
      </c>
      <c r="L77" s="38">
        <f>M77/M72</f>
        <v>0.5134778013</v>
      </c>
      <c r="M77" s="28">
        <f>SUM(M78:M81)</f>
        <v>1943</v>
      </c>
      <c r="N77" s="38">
        <f>O77/O72</f>
        <v>0.5080385852</v>
      </c>
      <c r="O77" s="28">
        <f>SUM(O78:O81)</f>
        <v>2054</v>
      </c>
      <c r="P77" s="38">
        <f>Q77/Q72</f>
        <v>0.5135951662</v>
      </c>
      <c r="Q77" s="28">
        <f>SUM(Q78:Q81)</f>
        <v>1360</v>
      </c>
      <c r="R77" s="38">
        <f>S77/S72</f>
        <v>0.5486381323</v>
      </c>
      <c r="S77" s="28">
        <f>SUM(S78:S81)</f>
        <v>141</v>
      </c>
      <c r="T77" s="29" t="s">
        <v>101</v>
      </c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44">C78/$C$77</f>
        <v>0.1912706524</v>
      </c>
      <c r="C78" s="52">
        <v>44918.0</v>
      </c>
      <c r="D78" s="145">
        <f t="shared" ref="D78:D81" si="45">E78/$E$77</f>
        <v>0.2173401334</v>
      </c>
      <c r="E78" s="52">
        <v>2216.0</v>
      </c>
      <c r="F78" s="145">
        <f t="shared" ref="F78:F81" si="46">G78/$G$77</f>
        <v>0.184531886</v>
      </c>
      <c r="G78" s="146">
        <v>272.0</v>
      </c>
      <c r="H78" s="145">
        <f t="shared" ref="H78:H81" si="47">I78/$I$77</f>
        <v>0.1953161593</v>
      </c>
      <c r="I78" s="146">
        <v>417.0</v>
      </c>
      <c r="J78" s="145">
        <f t="shared" ref="J78:J81" si="48">K78/$K$77</f>
        <v>0.2470156107</v>
      </c>
      <c r="K78" s="146">
        <v>269.0</v>
      </c>
      <c r="L78" s="145">
        <f t="shared" ref="L78:L81" si="49">M78/$M$77</f>
        <v>0.2254246011</v>
      </c>
      <c r="M78" s="146">
        <v>438.0</v>
      </c>
      <c r="N78" s="145">
        <f t="shared" ref="N78:N81" si="50">O78/$O$77</f>
        <v>0.2312560857</v>
      </c>
      <c r="O78" s="146">
        <v>475.0</v>
      </c>
      <c r="P78" s="145">
        <f t="shared" ref="P78:P81" si="51">Q78/$Q$77</f>
        <v>0.2360294118</v>
      </c>
      <c r="Q78" s="146">
        <v>321.0</v>
      </c>
      <c r="R78" s="145">
        <f t="shared" ref="R78:R81" si="52">S78/$S$77</f>
        <v>0.170212766</v>
      </c>
      <c r="S78" s="146">
        <v>24.0</v>
      </c>
      <c r="T78" s="4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44"/>
        <v>0.1927908363</v>
      </c>
      <c r="C79" s="52">
        <v>45275.0</v>
      </c>
      <c r="D79" s="145">
        <f t="shared" si="45"/>
        <v>0.1896822283</v>
      </c>
      <c r="E79" s="52">
        <v>1934.0</v>
      </c>
      <c r="F79" s="145">
        <f t="shared" si="46"/>
        <v>0.1763907734</v>
      </c>
      <c r="G79" s="146">
        <v>260.0</v>
      </c>
      <c r="H79" s="145">
        <f t="shared" si="47"/>
        <v>0.17470726</v>
      </c>
      <c r="I79" s="146">
        <v>373.0</v>
      </c>
      <c r="J79" s="145">
        <f t="shared" si="48"/>
        <v>0.189164371</v>
      </c>
      <c r="K79" s="146">
        <v>206.0</v>
      </c>
      <c r="L79" s="145">
        <f t="shared" si="49"/>
        <v>0.2161605764</v>
      </c>
      <c r="M79" s="146">
        <v>420.0</v>
      </c>
      <c r="N79" s="145">
        <f t="shared" si="50"/>
        <v>0.1991236611</v>
      </c>
      <c r="O79" s="146">
        <v>409.0</v>
      </c>
      <c r="P79" s="145">
        <f t="shared" si="51"/>
        <v>0.1852941176</v>
      </c>
      <c r="Q79" s="146">
        <v>252.0</v>
      </c>
      <c r="R79" s="145">
        <f t="shared" si="52"/>
        <v>0.09929078014</v>
      </c>
      <c r="S79" s="146">
        <v>14.0</v>
      </c>
      <c r="T79" s="4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44"/>
        <v>0.3801652189</v>
      </c>
      <c r="C80" s="52">
        <v>89278.0</v>
      </c>
      <c r="D80" s="145">
        <f t="shared" si="45"/>
        <v>0.3501373087</v>
      </c>
      <c r="E80" s="52">
        <v>3570.0</v>
      </c>
      <c r="F80" s="145">
        <f t="shared" si="46"/>
        <v>0.3575305292</v>
      </c>
      <c r="G80" s="146">
        <v>527.0</v>
      </c>
      <c r="H80" s="145">
        <f t="shared" si="47"/>
        <v>0.3545667447</v>
      </c>
      <c r="I80" s="146">
        <v>757.0</v>
      </c>
      <c r="J80" s="145">
        <f t="shared" si="48"/>
        <v>0.334251607</v>
      </c>
      <c r="K80" s="146">
        <v>364.0</v>
      </c>
      <c r="L80" s="145">
        <f t="shared" si="49"/>
        <v>0.3494595986</v>
      </c>
      <c r="M80" s="146">
        <v>679.0</v>
      </c>
      <c r="N80" s="145">
        <f t="shared" si="50"/>
        <v>0.3403115871</v>
      </c>
      <c r="O80" s="146">
        <v>699.0</v>
      </c>
      <c r="P80" s="145">
        <f t="shared" si="51"/>
        <v>0.3544117647</v>
      </c>
      <c r="Q80" s="146">
        <v>482.0</v>
      </c>
      <c r="R80" s="145">
        <f t="shared" si="52"/>
        <v>0.4397163121</v>
      </c>
      <c r="S80" s="146">
        <v>62.0</v>
      </c>
      <c r="T80" s="4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44"/>
        <v>0.2357732925</v>
      </c>
      <c r="C81" s="152">
        <v>55369.0</v>
      </c>
      <c r="D81" s="158">
        <f t="shared" si="45"/>
        <v>0.2428403295</v>
      </c>
      <c r="E81" s="152">
        <v>2476.0</v>
      </c>
      <c r="F81" s="158">
        <f t="shared" si="46"/>
        <v>0.2815468114</v>
      </c>
      <c r="G81" s="153">
        <v>415.0</v>
      </c>
      <c r="H81" s="158">
        <f t="shared" si="47"/>
        <v>0.2754098361</v>
      </c>
      <c r="I81" s="153">
        <v>588.0</v>
      </c>
      <c r="J81" s="158">
        <f t="shared" si="48"/>
        <v>0.2295684114</v>
      </c>
      <c r="K81" s="153">
        <v>250.0</v>
      </c>
      <c r="L81" s="158">
        <f t="shared" si="49"/>
        <v>0.2089552239</v>
      </c>
      <c r="M81" s="153">
        <v>406.0</v>
      </c>
      <c r="N81" s="158">
        <f t="shared" si="50"/>
        <v>0.229308666</v>
      </c>
      <c r="O81" s="153">
        <v>471.0</v>
      </c>
      <c r="P81" s="158">
        <f t="shared" si="51"/>
        <v>0.2242647059</v>
      </c>
      <c r="Q81" s="153">
        <v>305.0</v>
      </c>
      <c r="R81" s="158">
        <f t="shared" si="52"/>
        <v>0.2907801418</v>
      </c>
      <c r="S81" s="153">
        <v>41.0</v>
      </c>
      <c r="T81" s="4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0.4925090837</v>
      </c>
      <c r="E82" s="28">
        <f>SUM(E83:E86)</f>
        <v>9895</v>
      </c>
      <c r="F82" s="38">
        <f>G82/G72</f>
        <v>0.5</v>
      </c>
      <c r="G82" s="28">
        <f>SUM(G83:G86)</f>
        <v>1474</v>
      </c>
      <c r="H82" s="38">
        <f>I82/I72</f>
        <v>0.4929945381</v>
      </c>
      <c r="I82" s="28">
        <f>SUM(I83:I86)</f>
        <v>2076</v>
      </c>
      <c r="J82" s="38">
        <f>K82/K72</f>
        <v>0.505</v>
      </c>
      <c r="K82" s="28">
        <f>SUM(K83:K86)</f>
        <v>1111</v>
      </c>
      <c r="L82" s="38">
        <f>M82/M72</f>
        <v>0.4865221987</v>
      </c>
      <c r="M82" s="28">
        <f>SUM(M83:M86)</f>
        <v>1841</v>
      </c>
      <c r="N82" s="38">
        <f>O82/O72</f>
        <v>0.4919614148</v>
      </c>
      <c r="O82" s="28">
        <f>SUM(O83:O86)</f>
        <v>1989</v>
      </c>
      <c r="P82" s="38">
        <f>Q82/Q72</f>
        <v>0.4864048338</v>
      </c>
      <c r="Q82" s="28">
        <f>SUM(Q83:Q86)</f>
        <v>1288</v>
      </c>
      <c r="R82" s="38">
        <f>S82/S72</f>
        <v>0.4513618677</v>
      </c>
      <c r="S82" s="28">
        <f>SUM(S83:S86)</f>
        <v>116</v>
      </c>
      <c r="T82" s="4" t="s">
        <v>101</v>
      </c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53">C83/$C$82</f>
        <v>0.1902938898</v>
      </c>
      <c r="C83" s="52">
        <v>42748.0</v>
      </c>
      <c r="D83" s="145">
        <f t="shared" ref="D83:D86" si="54">E83/$E$82</f>
        <v>0.2024254674</v>
      </c>
      <c r="E83" s="52">
        <v>2003.0</v>
      </c>
      <c r="F83" s="145">
        <f t="shared" ref="F83:F86" si="55">G83/$G$82</f>
        <v>0.1729986431</v>
      </c>
      <c r="G83" s="52">
        <v>255.0</v>
      </c>
      <c r="H83" s="145">
        <f t="shared" ref="H83:H86" si="56">I83/$I$82</f>
        <v>0.1767822736</v>
      </c>
      <c r="I83" s="52">
        <v>367.0</v>
      </c>
      <c r="J83" s="145">
        <f t="shared" ref="J83:J86" si="57">K83/$K$82</f>
        <v>0.2520252025</v>
      </c>
      <c r="K83" s="52">
        <v>280.0</v>
      </c>
      <c r="L83" s="145">
        <f t="shared" ref="L83:L86" si="58">M83/$M$82</f>
        <v>0.2123845736</v>
      </c>
      <c r="M83" s="52">
        <v>391.0</v>
      </c>
      <c r="N83" s="145">
        <f t="shared" ref="N83:N86" si="59">O83/$O$82</f>
        <v>0.207139266</v>
      </c>
      <c r="O83" s="52">
        <v>412.0</v>
      </c>
      <c r="P83" s="145">
        <f t="shared" ref="P83:P86" si="60">Q83/$Q$82</f>
        <v>0.2197204969</v>
      </c>
      <c r="Q83" s="52">
        <v>283.0</v>
      </c>
      <c r="R83" s="145">
        <f t="shared" ref="R83:R86" si="61">S83/$S$82</f>
        <v>0.1293103448</v>
      </c>
      <c r="S83" s="52">
        <v>15.0</v>
      </c>
      <c r="T83" s="4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53"/>
        <v>0.1934366681</v>
      </c>
      <c r="C84" s="52">
        <v>43454.0</v>
      </c>
      <c r="D84" s="145">
        <f t="shared" si="54"/>
        <v>0.1922182921</v>
      </c>
      <c r="E84" s="52">
        <v>1902.0</v>
      </c>
      <c r="F84" s="145">
        <f t="shared" si="55"/>
        <v>0.1858887381</v>
      </c>
      <c r="G84" s="52">
        <v>274.0</v>
      </c>
      <c r="H84" s="145">
        <f t="shared" si="56"/>
        <v>0.1965317919</v>
      </c>
      <c r="I84" s="52">
        <v>408.0</v>
      </c>
      <c r="J84" s="145">
        <f t="shared" si="57"/>
        <v>0.1863186319</v>
      </c>
      <c r="K84" s="52">
        <v>207.0</v>
      </c>
      <c r="L84" s="145">
        <f t="shared" si="58"/>
        <v>0.2053231939</v>
      </c>
      <c r="M84" s="52">
        <v>378.0</v>
      </c>
      <c r="N84" s="145">
        <f t="shared" si="59"/>
        <v>0.1915535445</v>
      </c>
      <c r="O84" s="52">
        <v>381.0</v>
      </c>
      <c r="P84" s="145">
        <f t="shared" si="60"/>
        <v>0.1785714286</v>
      </c>
      <c r="Q84" s="52">
        <v>230.0</v>
      </c>
      <c r="R84" s="145">
        <f t="shared" si="61"/>
        <v>0.2068965517</v>
      </c>
      <c r="S84" s="52">
        <v>24.0</v>
      </c>
      <c r="T84" s="4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53"/>
        <v>0.3787982657</v>
      </c>
      <c r="C85" s="52">
        <v>85094.0</v>
      </c>
      <c r="D85" s="145">
        <f t="shared" si="54"/>
        <v>0.3683678626</v>
      </c>
      <c r="E85" s="52">
        <v>3645.0</v>
      </c>
      <c r="F85" s="145">
        <f t="shared" si="55"/>
        <v>0.3914518318</v>
      </c>
      <c r="G85" s="52">
        <v>577.0</v>
      </c>
      <c r="H85" s="145">
        <f t="shared" si="56"/>
        <v>0.3410404624</v>
      </c>
      <c r="I85" s="52">
        <v>708.0</v>
      </c>
      <c r="J85" s="145">
        <f t="shared" si="57"/>
        <v>0.3393339334</v>
      </c>
      <c r="K85" s="52">
        <v>377.0</v>
      </c>
      <c r="L85" s="145">
        <f t="shared" si="58"/>
        <v>0.3671917436</v>
      </c>
      <c r="M85" s="52">
        <v>676.0</v>
      </c>
      <c r="N85" s="145">
        <f t="shared" si="59"/>
        <v>0.3765711413</v>
      </c>
      <c r="O85" s="52">
        <v>749.0</v>
      </c>
      <c r="P85" s="145">
        <f t="shared" si="60"/>
        <v>0.3967391304</v>
      </c>
      <c r="Q85" s="52">
        <v>511.0</v>
      </c>
      <c r="R85" s="145">
        <f t="shared" si="61"/>
        <v>0.4051724138</v>
      </c>
      <c r="S85" s="52">
        <v>47.0</v>
      </c>
      <c r="T85" s="4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53"/>
        <v>0.2374711764</v>
      </c>
      <c r="C86" s="152">
        <v>53346.0</v>
      </c>
      <c r="D86" s="158">
        <f t="shared" si="54"/>
        <v>0.236988378</v>
      </c>
      <c r="E86" s="152">
        <v>2345.0</v>
      </c>
      <c r="F86" s="158">
        <f t="shared" si="55"/>
        <v>0.249660787</v>
      </c>
      <c r="G86" s="152">
        <v>368.0</v>
      </c>
      <c r="H86" s="158">
        <f t="shared" si="56"/>
        <v>0.2856454721</v>
      </c>
      <c r="I86" s="152">
        <v>593.0</v>
      </c>
      <c r="J86" s="158">
        <f t="shared" si="57"/>
        <v>0.2223222322</v>
      </c>
      <c r="K86" s="152">
        <v>247.0</v>
      </c>
      <c r="L86" s="158">
        <f t="shared" si="58"/>
        <v>0.2151004889</v>
      </c>
      <c r="M86" s="152">
        <v>396.0</v>
      </c>
      <c r="N86" s="158">
        <f t="shared" si="59"/>
        <v>0.2247360483</v>
      </c>
      <c r="O86" s="152">
        <v>447.0</v>
      </c>
      <c r="P86" s="158">
        <f t="shared" si="60"/>
        <v>0.2049689441</v>
      </c>
      <c r="Q86" s="152">
        <v>264.0</v>
      </c>
      <c r="R86" s="158">
        <f t="shared" si="61"/>
        <v>0.2586206897</v>
      </c>
      <c r="S86" s="152">
        <v>30.0</v>
      </c>
      <c r="T86" s="4"/>
      <c r="U86" s="5"/>
      <c r="V86" s="5"/>
      <c r="W86" s="5"/>
      <c r="X86" s="5"/>
      <c r="Y86" s="5"/>
      <c r="Z86" s="5"/>
    </row>
    <row r="87" ht="14.25" customHeight="1">
      <c r="A87" s="161" t="s">
        <v>111</v>
      </c>
      <c r="B87" s="461">
        <v>1.0</v>
      </c>
      <c r="C87" s="163">
        <v>498112.0</v>
      </c>
      <c r="D87" s="461">
        <v>1.0</v>
      </c>
      <c r="E87" s="164">
        <v>16799.0</v>
      </c>
      <c r="F87" s="165"/>
      <c r="G87" s="166"/>
      <c r="H87" s="167"/>
      <c r="I87" s="166"/>
      <c r="J87" s="167"/>
      <c r="K87" s="166"/>
      <c r="L87" s="167"/>
      <c r="M87" s="166"/>
      <c r="N87" s="167"/>
      <c r="O87" s="166"/>
      <c r="P87" s="167"/>
      <c r="Q87" s="462"/>
      <c r="R87" s="167"/>
      <c r="S87" s="166"/>
      <c r="T87" s="29" t="s">
        <v>112</v>
      </c>
      <c r="U87" s="5"/>
      <c r="V87" s="5"/>
      <c r="W87" s="5"/>
      <c r="X87" s="5"/>
      <c r="Y87" s="5"/>
      <c r="Z87" s="5"/>
    </row>
    <row r="88" ht="15.75" customHeight="1">
      <c r="A88" s="463" t="s">
        <v>113</v>
      </c>
      <c r="B88" s="318">
        <v>1.0</v>
      </c>
      <c r="C88" s="27">
        <v>498112.0</v>
      </c>
      <c r="D88" s="318">
        <v>1.0</v>
      </c>
      <c r="E88" s="28">
        <v>16799.0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205"/>
      <c r="R88" s="134"/>
      <c r="S88" s="135"/>
      <c r="T88" s="4" t="s">
        <v>112</v>
      </c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62">C89/$C$88</f>
        <v>0.435920034</v>
      </c>
      <c r="C89" s="171">
        <v>217137.0</v>
      </c>
      <c r="D89" s="145">
        <f t="shared" ref="D89:D99" si="63">E89/$E$88</f>
        <v>0.342163224</v>
      </c>
      <c r="E89" s="172">
        <v>5748.0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201"/>
      <c r="R89" s="175"/>
      <c r="S89" s="174"/>
      <c r="T89" s="4" t="s">
        <v>112</v>
      </c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62"/>
        <v>0.166819912</v>
      </c>
      <c r="C90" s="34">
        <v>83095.0</v>
      </c>
      <c r="D90" s="148">
        <f t="shared" si="63"/>
        <v>0.1345318174</v>
      </c>
      <c r="E90" s="35">
        <v>2260.0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205"/>
      <c r="R90" s="134"/>
      <c r="S90" s="135"/>
      <c r="T90" s="4" t="s">
        <v>112</v>
      </c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62"/>
        <v>0.397260054</v>
      </c>
      <c r="C91" s="34">
        <v>197880.0</v>
      </c>
      <c r="D91" s="148">
        <f t="shared" si="63"/>
        <v>0.5233049586</v>
      </c>
      <c r="E91" s="35">
        <v>8791.0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205"/>
      <c r="R91" s="134"/>
      <c r="S91" s="135"/>
      <c r="T91" s="4" t="s">
        <v>112</v>
      </c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63"/>
        <v>0.0918507054</v>
      </c>
      <c r="E92" s="28">
        <f>SUM(E93:E95)</f>
        <v>1543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205"/>
      <c r="R92" s="134"/>
      <c r="S92" s="135"/>
      <c r="T92" s="4" t="s">
        <v>112</v>
      </c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64">C93/$C$88</f>
        <v>0.03657209624</v>
      </c>
      <c r="C93" s="34">
        <v>18217.0</v>
      </c>
      <c r="D93" s="148">
        <f t="shared" si="63"/>
        <v>0.02863265671</v>
      </c>
      <c r="E93" s="35">
        <v>481.0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205"/>
      <c r="R93" s="134"/>
      <c r="S93" s="135"/>
      <c r="T93" s="4" t="s">
        <v>112</v>
      </c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64"/>
        <v>0.007948011692</v>
      </c>
      <c r="C94" s="34">
        <v>3959.0</v>
      </c>
      <c r="D94" s="148">
        <f t="shared" si="63"/>
        <v>0.002262039407</v>
      </c>
      <c r="E94" s="35">
        <v>38.0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205"/>
      <c r="R94" s="134"/>
      <c r="S94" s="135"/>
      <c r="T94" s="4" t="s">
        <v>112</v>
      </c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64"/>
        <v>0.06960482783</v>
      </c>
      <c r="C95" s="34">
        <v>34671.0</v>
      </c>
      <c r="D95" s="148">
        <f t="shared" si="63"/>
        <v>0.06095600929</v>
      </c>
      <c r="E95" s="35">
        <v>1024.0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205"/>
      <c r="R95" s="134"/>
      <c r="S95" s="135"/>
      <c r="T95" s="4" t="s">
        <v>112</v>
      </c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65">C96/$C$87</f>
        <v>0.03610031479</v>
      </c>
      <c r="C96" s="27">
        <v>17982.0</v>
      </c>
      <c r="D96" s="40">
        <f t="shared" si="63"/>
        <v>0.02470385142</v>
      </c>
      <c r="E96" s="28">
        <f>SUM(E97:E99)</f>
        <v>415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205"/>
      <c r="R96" s="134"/>
      <c r="S96" s="135"/>
      <c r="T96" s="4" t="s">
        <v>112</v>
      </c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65"/>
        <v>0.01799996788</v>
      </c>
      <c r="C97" s="34">
        <v>8966.0</v>
      </c>
      <c r="D97" s="128">
        <f t="shared" si="63"/>
        <v>0.01065539615</v>
      </c>
      <c r="E97" s="35">
        <v>179.0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8"/>
      <c r="R97" s="85"/>
      <c r="S97" s="86"/>
      <c r="T97" s="4" t="s">
        <v>112</v>
      </c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65"/>
        <v>0.0009295098291</v>
      </c>
      <c r="C98" s="48">
        <v>463.0</v>
      </c>
      <c r="D98" s="128">
        <f t="shared" si="63"/>
        <v>0.0002976367641</v>
      </c>
      <c r="E98" s="49">
        <v>5.0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8"/>
      <c r="R98" s="85"/>
      <c r="S98" s="86"/>
      <c r="T98" s="4" t="s">
        <v>112</v>
      </c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65"/>
        <v>0.01717083708</v>
      </c>
      <c r="C99" s="180">
        <v>8553.0</v>
      </c>
      <c r="D99" s="136">
        <f t="shared" si="63"/>
        <v>0.0137508185</v>
      </c>
      <c r="E99" s="271">
        <v>231.0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227"/>
      <c r="R99" s="138"/>
      <c r="S99" s="139"/>
      <c r="T99" s="4" t="s">
        <v>112</v>
      </c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66">C101/(C$101+C$102+C$103+C$104+C$105+C$106)</f>
        <v>0.1896207894</v>
      </c>
      <c r="C101" s="186">
        <v>464588.0</v>
      </c>
      <c r="D101" s="185">
        <f t="shared" ref="D101:D106" si="67">E101/(E$101+E$102+E$103+E$104+E$105+E$106)</f>
        <v>0.128178283</v>
      </c>
      <c r="E101" s="186">
        <v>15426.0</v>
      </c>
      <c r="F101" s="185">
        <f t="shared" ref="F101:F106" si="68">G101/(G$101+G$102+G$103+G$104+G$105+G$106)</f>
        <v>0.124654963</v>
      </c>
      <c r="G101" s="186">
        <v>2258.0</v>
      </c>
      <c r="H101" s="185">
        <f t="shared" ref="H101:H106" si="69">I101/(I$101+I$102+I$103+I$104+I$105+I$106)</f>
        <v>0.1233399169</v>
      </c>
      <c r="I101" s="186">
        <v>3622.0</v>
      </c>
      <c r="J101" s="185">
        <f t="shared" ref="J101:J106" si="70">K101/(K$101+K$102+K$103+K$104+K$105+K$106)</f>
        <v>0.1718826108</v>
      </c>
      <c r="K101" s="186">
        <v>2823.0</v>
      </c>
      <c r="L101" s="185">
        <f t="shared" ref="L101:L106" si="71">M101/(M$101+M$102+M$103+M$104+M$105+M$106)</f>
        <v>0.0666466301</v>
      </c>
      <c r="M101" s="186">
        <v>887.0</v>
      </c>
      <c r="N101" s="185">
        <f t="shared" ref="N101:N106" si="72">O101/(O$101+O$102+O$103+O$104+O$105+O$106)</f>
        <v>0.1228376973</v>
      </c>
      <c r="O101" s="186">
        <v>2599.0</v>
      </c>
      <c r="P101" s="185">
        <f t="shared" ref="P101:P106" si="73">Q101/(Q$101+Q$102+Q$103+Q$104+Q$105+Q$106)</f>
        <v>0.1485951348</v>
      </c>
      <c r="Q101" s="186">
        <v>3152.0</v>
      </c>
      <c r="R101" s="185">
        <f t="shared" ref="R101:R106" si="74">S101/(S$101+S$102+S$103+S$104+S$105+S$106)</f>
        <v>0.1111111111</v>
      </c>
      <c r="S101" s="186">
        <v>85.0</v>
      </c>
      <c r="T101" s="4" t="s">
        <v>121</v>
      </c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66"/>
        <v>0.2644727337</v>
      </c>
      <c r="C102" s="159">
        <v>647982.0</v>
      </c>
      <c r="D102" s="187">
        <f t="shared" si="67"/>
        <v>0.212168046</v>
      </c>
      <c r="E102" s="159">
        <v>25534.0</v>
      </c>
      <c r="F102" s="187">
        <f t="shared" si="68"/>
        <v>0.1916197416</v>
      </c>
      <c r="G102" s="159">
        <v>3471.0</v>
      </c>
      <c r="H102" s="187">
        <f t="shared" si="69"/>
        <v>0.1856228291</v>
      </c>
      <c r="I102" s="159">
        <v>5451.0</v>
      </c>
      <c r="J102" s="187">
        <f t="shared" si="70"/>
        <v>0.2919508037</v>
      </c>
      <c r="K102" s="159">
        <v>4795.0</v>
      </c>
      <c r="L102" s="187">
        <f t="shared" si="71"/>
        <v>0.148170411</v>
      </c>
      <c r="M102" s="159">
        <v>1972.0</v>
      </c>
      <c r="N102" s="187">
        <f t="shared" si="72"/>
        <v>0.2194914453</v>
      </c>
      <c r="O102" s="159">
        <v>4644.0</v>
      </c>
      <c r="P102" s="187">
        <f t="shared" si="73"/>
        <v>0.2361399208</v>
      </c>
      <c r="Q102" s="159">
        <v>5009.0</v>
      </c>
      <c r="R102" s="187">
        <f t="shared" si="74"/>
        <v>0.2509803922</v>
      </c>
      <c r="S102" s="159">
        <v>192.0</v>
      </c>
      <c r="T102" s="4" t="s">
        <v>123</v>
      </c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66"/>
        <v>0.1909733928</v>
      </c>
      <c r="C103" s="159">
        <v>467902.0</v>
      </c>
      <c r="D103" s="187">
        <f t="shared" si="67"/>
        <v>0.1989979061</v>
      </c>
      <c r="E103" s="159">
        <v>23949.0</v>
      </c>
      <c r="F103" s="187">
        <f t="shared" si="68"/>
        <v>0.2101137242</v>
      </c>
      <c r="G103" s="159">
        <v>3806.0</v>
      </c>
      <c r="H103" s="187">
        <f t="shared" si="69"/>
        <v>0.1994483416</v>
      </c>
      <c r="I103" s="159">
        <v>5857.0</v>
      </c>
      <c r="J103" s="187">
        <f t="shared" si="70"/>
        <v>0.2090233804</v>
      </c>
      <c r="K103" s="159">
        <v>3433.0</v>
      </c>
      <c r="L103" s="187">
        <f t="shared" si="71"/>
        <v>0.1879930874</v>
      </c>
      <c r="M103" s="159">
        <v>2502.0</v>
      </c>
      <c r="N103" s="187">
        <f t="shared" si="72"/>
        <v>0.1936856036</v>
      </c>
      <c r="O103" s="159">
        <v>4098.0</v>
      </c>
      <c r="P103" s="187">
        <f t="shared" si="73"/>
        <v>0.1910710918</v>
      </c>
      <c r="Q103" s="159">
        <v>4053.0</v>
      </c>
      <c r="R103" s="187">
        <f t="shared" si="74"/>
        <v>0.2614379085</v>
      </c>
      <c r="S103" s="159">
        <v>200.0</v>
      </c>
      <c r="T103" s="4" t="s">
        <v>125</v>
      </c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66"/>
        <v>0.09901717896</v>
      </c>
      <c r="C104" s="159">
        <v>242601.0</v>
      </c>
      <c r="D104" s="187">
        <f t="shared" si="67"/>
        <v>0.1277129657</v>
      </c>
      <c r="E104" s="159">
        <v>15370.0</v>
      </c>
      <c r="F104" s="187">
        <f t="shared" si="68"/>
        <v>0.127360053</v>
      </c>
      <c r="G104" s="159">
        <v>2307.0</v>
      </c>
      <c r="H104" s="187">
        <f t="shared" si="69"/>
        <v>0.1349860383</v>
      </c>
      <c r="I104" s="159">
        <v>3964.0</v>
      </c>
      <c r="J104" s="187">
        <f t="shared" si="70"/>
        <v>0.1036897224</v>
      </c>
      <c r="K104" s="159">
        <v>1703.0</v>
      </c>
      <c r="L104" s="187">
        <f t="shared" si="71"/>
        <v>0.1599669397</v>
      </c>
      <c r="M104" s="159">
        <v>2129.0</v>
      </c>
      <c r="N104" s="187">
        <f t="shared" si="72"/>
        <v>0.1304943756</v>
      </c>
      <c r="O104" s="159">
        <v>2761.0</v>
      </c>
      <c r="P104" s="187">
        <f t="shared" si="73"/>
        <v>0.1134263624</v>
      </c>
      <c r="Q104" s="159">
        <v>2406.0</v>
      </c>
      <c r="R104" s="187">
        <f t="shared" si="74"/>
        <v>0.1307189542</v>
      </c>
      <c r="S104" s="159">
        <v>100.0</v>
      </c>
      <c r="T104" s="4" t="s">
        <v>127</v>
      </c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66"/>
        <v>0.2542241305</v>
      </c>
      <c r="C105" s="159">
        <v>622872.0</v>
      </c>
      <c r="D105" s="187">
        <f t="shared" si="67"/>
        <v>0.3312394057</v>
      </c>
      <c r="E105" s="159">
        <v>39864.0</v>
      </c>
      <c r="F105" s="187">
        <f t="shared" si="68"/>
        <v>0.3439328696</v>
      </c>
      <c r="G105" s="159">
        <v>6230.0</v>
      </c>
      <c r="H105" s="187">
        <f t="shared" si="69"/>
        <v>0.3536062113</v>
      </c>
      <c r="I105" s="159">
        <v>10384.0</v>
      </c>
      <c r="J105" s="187">
        <f t="shared" si="70"/>
        <v>0.2223575256</v>
      </c>
      <c r="K105" s="159">
        <v>3652.0</v>
      </c>
      <c r="L105" s="187">
        <f t="shared" si="71"/>
        <v>0.4367721091</v>
      </c>
      <c r="M105" s="159">
        <v>5813.0</v>
      </c>
      <c r="N105" s="187">
        <f t="shared" si="72"/>
        <v>0.3324983458</v>
      </c>
      <c r="O105" s="159">
        <v>7035.0</v>
      </c>
      <c r="P105" s="187">
        <f t="shared" si="73"/>
        <v>0.3093531963</v>
      </c>
      <c r="Q105" s="159">
        <v>6562.0</v>
      </c>
      <c r="R105" s="187">
        <f t="shared" si="74"/>
        <v>0.245751634</v>
      </c>
      <c r="S105" s="159">
        <v>188.0</v>
      </c>
      <c r="T105" s="4" t="s">
        <v>129</v>
      </c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66"/>
        <v>0.001691774588</v>
      </c>
      <c r="C106" s="190">
        <v>4145.0</v>
      </c>
      <c r="D106" s="189">
        <f t="shared" si="67"/>
        <v>0.001703393492</v>
      </c>
      <c r="E106" s="190">
        <v>205.0</v>
      </c>
      <c r="F106" s="189">
        <f t="shared" si="68"/>
        <v>0.002318648559</v>
      </c>
      <c r="G106" s="190">
        <v>42.0</v>
      </c>
      <c r="H106" s="189">
        <f t="shared" si="69"/>
        <v>0.002996662807</v>
      </c>
      <c r="I106" s="190">
        <v>88.0</v>
      </c>
      <c r="J106" s="189">
        <f t="shared" si="70"/>
        <v>0.001095957136</v>
      </c>
      <c r="K106" s="190">
        <v>18.0</v>
      </c>
      <c r="L106" s="189">
        <f t="shared" si="71"/>
        <v>0.0004508227515</v>
      </c>
      <c r="M106" s="190">
        <v>6.0</v>
      </c>
      <c r="N106" s="189">
        <f t="shared" si="72"/>
        <v>0.0009925323755</v>
      </c>
      <c r="O106" s="190">
        <v>21.0</v>
      </c>
      <c r="P106" s="189">
        <f t="shared" si="73"/>
        <v>0.001414293796</v>
      </c>
      <c r="Q106" s="190">
        <v>30.0</v>
      </c>
      <c r="R106" s="189">
        <f t="shared" si="74"/>
        <v>0</v>
      </c>
      <c r="S106" s="190">
        <v>0.0</v>
      </c>
      <c r="T106" s="4" t="s">
        <v>131</v>
      </c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0.05751055966</v>
      </c>
      <c r="E109" s="315" t="s">
        <v>393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201"/>
      <c r="R109" s="231"/>
      <c r="S109" s="200"/>
      <c r="T109" s="4" t="s">
        <v>135</v>
      </c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75">C110/$C$109</f>
        <v>0.4841445683</v>
      </c>
      <c r="C110" s="203">
        <v>83910.0</v>
      </c>
      <c r="D110" s="128">
        <f t="shared" ref="D110:D111" si="76">E110/$E$109</f>
        <v>0.4535230663</v>
      </c>
      <c r="E110" s="131" t="s">
        <v>394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205"/>
      <c r="R110" s="134"/>
      <c r="S110" s="135"/>
      <c r="T110" s="4" t="s">
        <v>135</v>
      </c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75"/>
        <v>0.5158554317</v>
      </c>
      <c r="C111" s="203">
        <v>89406.0</v>
      </c>
      <c r="D111" s="128">
        <f t="shared" si="76"/>
        <v>0.5464769337</v>
      </c>
      <c r="E111" s="131" t="s">
        <v>395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10"/>
      <c r="R111" s="208"/>
      <c r="S111" s="207"/>
      <c r="T111" s="4" t="s">
        <v>135</v>
      </c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464" t="s">
        <v>396</v>
      </c>
      <c r="E112" s="47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205"/>
      <c r="R112" s="134"/>
      <c r="S112" s="135"/>
      <c r="T112" s="4" t="s">
        <v>135</v>
      </c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465">
        <v>56.3</v>
      </c>
      <c r="E113" s="47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10"/>
      <c r="R113" s="208"/>
      <c r="S113" s="207"/>
      <c r="T113" s="4" t="s">
        <v>135</v>
      </c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465">
        <v>58.5</v>
      </c>
      <c r="E114" s="47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205"/>
      <c r="R114" s="134"/>
      <c r="S114" s="135"/>
      <c r="T114" s="4" t="s">
        <v>135</v>
      </c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466">
        <v>120.5</v>
      </c>
      <c r="E115" s="25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290"/>
      <c r="R115" s="138"/>
      <c r="S115" s="139"/>
      <c r="T115" s="4" t="s">
        <v>135</v>
      </c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83"/>
      <c r="R117" s="231"/>
      <c r="S117" s="200"/>
      <c r="T117" s="4" t="s">
        <v>66</v>
      </c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205"/>
      <c r="R118" s="134"/>
      <c r="S118" s="135"/>
      <c r="T118" s="4" t="s">
        <v>66</v>
      </c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205"/>
      <c r="R119" s="134"/>
      <c r="S119" s="135"/>
      <c r="T119" s="4" t="s">
        <v>66</v>
      </c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205"/>
      <c r="R120" s="134"/>
      <c r="S120" s="135"/>
      <c r="T120" s="4" t="s">
        <v>66</v>
      </c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205"/>
      <c r="R121" s="134"/>
      <c r="S121" s="135"/>
      <c r="T121" s="4" t="s">
        <v>66</v>
      </c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205"/>
      <c r="R122" s="134"/>
      <c r="S122" s="135"/>
      <c r="T122" s="4" t="s">
        <v>66</v>
      </c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205"/>
      <c r="R123" s="134"/>
      <c r="S123" s="135"/>
      <c r="T123" s="4" t="s">
        <v>66</v>
      </c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205"/>
      <c r="R124" s="134"/>
      <c r="S124" s="135"/>
      <c r="T124" s="4" t="s">
        <v>66</v>
      </c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205"/>
      <c r="R125" s="134"/>
      <c r="S125" s="135"/>
      <c r="T125" s="4" t="s">
        <v>66</v>
      </c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205"/>
      <c r="R126" s="134"/>
      <c r="S126" s="135"/>
      <c r="T126" s="4" t="s">
        <v>66</v>
      </c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205"/>
      <c r="R127" s="134"/>
      <c r="S127" s="135"/>
      <c r="T127" s="4" t="s">
        <v>66</v>
      </c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205"/>
      <c r="R128" s="134"/>
      <c r="S128" s="135"/>
      <c r="T128" s="4" t="s">
        <v>66</v>
      </c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205"/>
      <c r="R129" s="134"/>
      <c r="S129" s="135"/>
      <c r="T129" s="4" t="s">
        <v>66</v>
      </c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205"/>
      <c r="R130" s="134"/>
      <c r="S130" s="135"/>
      <c r="T130" s="4" t="s">
        <v>66</v>
      </c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290"/>
      <c r="R131" s="138"/>
      <c r="S131" s="139"/>
      <c r="T131" s="4" t="s">
        <v>66</v>
      </c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 t="s">
        <v>155</v>
      </c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71.5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201"/>
      <c r="R133" s="231"/>
      <c r="S133" s="200"/>
      <c r="T133" s="4" t="s">
        <v>155</v>
      </c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74.2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205"/>
      <c r="R134" s="134"/>
      <c r="S134" s="135"/>
      <c r="T134" s="4" t="s">
        <v>158</v>
      </c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69.7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205"/>
      <c r="R135" s="134"/>
      <c r="S135" s="135"/>
      <c r="T135" s="4" t="s">
        <v>155</v>
      </c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74.0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205"/>
      <c r="R136" s="134"/>
      <c r="S136" s="135"/>
      <c r="T136" s="4" t="s">
        <v>158</v>
      </c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54.1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227"/>
      <c r="R137" s="183"/>
      <c r="S137" s="184"/>
      <c r="T137" s="4" t="s">
        <v>155</v>
      </c>
      <c r="U137" s="5"/>
      <c r="V137" s="5"/>
      <c r="W137" s="5"/>
      <c r="X137" s="5"/>
      <c r="Y137" s="5"/>
      <c r="Z137" s="5"/>
    </row>
    <row r="138" ht="14.25" customHeight="1">
      <c r="A138" s="245" t="s">
        <v>162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1"/>
      <c r="T138" s="4" t="s">
        <v>155</v>
      </c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72.1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201"/>
      <c r="R139" s="175"/>
      <c r="S139" s="174"/>
      <c r="T139" s="4" t="s">
        <v>155</v>
      </c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72.3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205"/>
      <c r="R140" s="134"/>
      <c r="S140" s="135"/>
      <c r="T140" s="4" t="s">
        <v>155</v>
      </c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52.1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205"/>
      <c r="R141" s="134"/>
      <c r="S141" s="135"/>
      <c r="T141" s="4" t="s">
        <v>155</v>
      </c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54.8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205"/>
      <c r="R142" s="134"/>
      <c r="S142" s="135"/>
      <c r="T142" s="4" t="s">
        <v>155</v>
      </c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0.1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205"/>
      <c r="R143" s="134"/>
      <c r="S143" s="135"/>
      <c r="T143" s="4" t="s">
        <v>155</v>
      </c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0.05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227"/>
      <c r="R144" s="183"/>
      <c r="S144" s="184"/>
      <c r="T144" s="4" t="s">
        <v>155</v>
      </c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1"/>
      <c r="T145" s="4" t="s">
        <v>155</v>
      </c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7">
        <v>6.7</v>
      </c>
      <c r="C146" s="248"/>
      <c r="D146" s="469">
        <v>5.7</v>
      </c>
      <c r="E146" s="248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201"/>
      <c r="R146" s="175"/>
      <c r="S146" s="174"/>
      <c r="T146" s="4" t="s">
        <v>155</v>
      </c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47"/>
      <c r="D147" s="470">
        <v>3.7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205"/>
      <c r="R147" s="134"/>
      <c r="S147" s="135"/>
      <c r="T147" s="4" t="s">
        <v>155</v>
      </c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47"/>
      <c r="D148" s="470">
        <v>3.0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205"/>
      <c r="R148" s="134"/>
      <c r="S148" s="135"/>
      <c r="T148" s="4" t="s">
        <v>155</v>
      </c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255"/>
      <c r="D149" s="470">
        <v>4.2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205"/>
      <c r="R149" s="138"/>
      <c r="S149" s="139"/>
      <c r="T149" s="4" t="s">
        <v>155</v>
      </c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 t="s">
        <v>176</v>
      </c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77">E152/C152</f>
        <v>0</v>
      </c>
      <c r="E152" s="259">
        <v>0.0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83"/>
      <c r="R152" s="231"/>
      <c r="S152" s="200"/>
      <c r="T152" s="4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77"/>
        <v>0</v>
      </c>
      <c r="E153" s="35">
        <v>0.0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205"/>
      <c r="R153" s="134"/>
      <c r="S153" s="135"/>
      <c r="T153" s="4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5"/>
      <c r="V154" s="5"/>
      <c r="W154" s="5"/>
      <c r="X154" s="5"/>
      <c r="Y154" s="5"/>
      <c r="Z154" s="5"/>
    </row>
    <row r="155" ht="14.25" customHeight="1">
      <c r="A155" s="176" t="s">
        <v>180</v>
      </c>
      <c r="B155" s="262">
        <f t="shared" ref="B155:B161" si="78">C155/$C$155</f>
        <v>1</v>
      </c>
      <c r="C155" s="172">
        <v>1530955.0</v>
      </c>
      <c r="D155" s="262">
        <f>E155/C155</f>
        <v>0.04981204542</v>
      </c>
      <c r="E155" s="172">
        <v>76260.0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201"/>
      <c r="R155" s="175"/>
      <c r="S155" s="174"/>
      <c r="T155" s="4" t="s">
        <v>181</v>
      </c>
      <c r="U155" s="5"/>
      <c r="V155" s="5"/>
      <c r="W155" s="5"/>
      <c r="X155" s="5"/>
      <c r="Y155" s="5"/>
      <c r="Z155" s="5"/>
    </row>
    <row r="156" ht="14.25" customHeight="1">
      <c r="A156" s="176" t="s">
        <v>182</v>
      </c>
      <c r="B156" s="262">
        <f t="shared" si="78"/>
        <v>0.6935703531</v>
      </c>
      <c r="C156" s="172">
        <v>1061825.0</v>
      </c>
      <c r="D156" s="262">
        <f t="shared" ref="D156:D161" si="79">E156/$E$155</f>
        <v>0.6021505376</v>
      </c>
      <c r="E156" s="172">
        <v>45920.0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201"/>
      <c r="R156" s="175"/>
      <c r="S156" s="174"/>
      <c r="T156" s="4" t="s">
        <v>181</v>
      </c>
      <c r="U156" s="5"/>
      <c r="V156" s="5"/>
      <c r="W156" s="5"/>
      <c r="X156" s="5"/>
      <c r="Y156" s="5"/>
      <c r="Z156" s="5"/>
    </row>
    <row r="157" ht="14.25" customHeight="1">
      <c r="A157" s="176" t="s">
        <v>183</v>
      </c>
      <c r="B157" s="187">
        <f t="shared" si="78"/>
        <v>0.002250229432</v>
      </c>
      <c r="C157" s="35">
        <v>3445.0</v>
      </c>
      <c r="D157" s="187">
        <f t="shared" si="79"/>
        <v>0.007081038552</v>
      </c>
      <c r="E157" s="172">
        <v>540.0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205"/>
      <c r="R157" s="134"/>
      <c r="S157" s="135"/>
      <c r="T157" s="4" t="s">
        <v>181</v>
      </c>
      <c r="U157" s="5"/>
      <c r="V157" s="5"/>
      <c r="W157" s="5"/>
      <c r="X157" s="5"/>
      <c r="Y157" s="5"/>
      <c r="Z157" s="5"/>
    </row>
    <row r="158" ht="14.25" customHeight="1">
      <c r="A158" s="176" t="s">
        <v>184</v>
      </c>
      <c r="B158" s="187">
        <f t="shared" si="78"/>
        <v>0.008298741635</v>
      </c>
      <c r="C158" s="35">
        <v>12705.0</v>
      </c>
      <c r="D158" s="187">
        <f t="shared" si="79"/>
        <v>0.02471806976</v>
      </c>
      <c r="E158" s="172">
        <v>1885.0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205"/>
      <c r="R158" s="134"/>
      <c r="S158" s="135"/>
      <c r="T158" s="4" t="s">
        <v>181</v>
      </c>
      <c r="U158" s="5"/>
      <c r="V158" s="5"/>
      <c r="W158" s="5"/>
      <c r="X158" s="5"/>
      <c r="Y158" s="5"/>
      <c r="Z158" s="5"/>
    </row>
    <row r="159" ht="14.25" customHeight="1">
      <c r="A159" s="176" t="s">
        <v>185</v>
      </c>
      <c r="B159" s="187">
        <f t="shared" si="78"/>
        <v>0.04361656613</v>
      </c>
      <c r="C159" s="35">
        <v>66775.0</v>
      </c>
      <c r="D159" s="187">
        <f t="shared" si="79"/>
        <v>0.09441384736</v>
      </c>
      <c r="E159" s="172">
        <v>7200.0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205"/>
      <c r="R159" s="134"/>
      <c r="S159" s="135"/>
      <c r="T159" s="4" t="s">
        <v>181</v>
      </c>
      <c r="U159" s="5"/>
      <c r="V159" s="5"/>
      <c r="W159" s="5"/>
      <c r="X159" s="5"/>
      <c r="Y159" s="5"/>
      <c r="Z159" s="5"/>
    </row>
    <row r="160" ht="14.25" customHeight="1">
      <c r="A160" s="176" t="s">
        <v>186</v>
      </c>
      <c r="B160" s="187">
        <f t="shared" si="78"/>
        <v>0.927698724</v>
      </c>
      <c r="C160" s="35">
        <v>1420265.0</v>
      </c>
      <c r="D160" s="187">
        <f t="shared" si="79"/>
        <v>0.8564122738</v>
      </c>
      <c r="E160" s="172">
        <v>65310.0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205"/>
      <c r="R160" s="134"/>
      <c r="S160" s="135"/>
      <c r="T160" s="4" t="s">
        <v>181</v>
      </c>
      <c r="U160" s="5"/>
      <c r="V160" s="5"/>
      <c r="W160" s="5"/>
      <c r="X160" s="5"/>
      <c r="Y160" s="5"/>
      <c r="Z160" s="5"/>
    </row>
    <row r="161" ht="14.25" customHeight="1">
      <c r="A161" s="176" t="s">
        <v>187</v>
      </c>
      <c r="B161" s="187">
        <f t="shared" si="78"/>
        <v>0.01813900474</v>
      </c>
      <c r="C161" s="35">
        <v>27770.0</v>
      </c>
      <c r="D161" s="187">
        <f t="shared" si="79"/>
        <v>0.01730920535</v>
      </c>
      <c r="E161" s="172">
        <v>1320.0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205"/>
      <c r="R161" s="134"/>
      <c r="S161" s="135"/>
      <c r="T161" s="4" t="s">
        <v>181</v>
      </c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264">
        <v>118940.0662</v>
      </c>
      <c r="H162" s="60"/>
      <c r="I162" s="264">
        <v>96036.2825</v>
      </c>
      <c r="J162" s="60"/>
      <c r="K162" s="264">
        <v>92706.8349</v>
      </c>
      <c r="L162" s="60"/>
      <c r="M162" s="264">
        <v>108631.2526</v>
      </c>
      <c r="N162" s="60"/>
      <c r="O162" s="264">
        <v>119321.4314</v>
      </c>
      <c r="P162" s="60"/>
      <c r="Q162" s="264">
        <v>106801.7159</v>
      </c>
      <c r="R162" s="60"/>
      <c r="S162" s="264">
        <v>713344.563</v>
      </c>
      <c r="T162" s="4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471">
        <v>132805.912437659</v>
      </c>
      <c r="D163" s="266">
        <f>E163/C163</f>
        <v>0.8448719491</v>
      </c>
      <c r="E163" s="267">
        <v>112203.990095197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183"/>
      <c r="S163" s="135"/>
      <c r="T163" s="4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1">
        <v>78.59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205"/>
      <c r="R164" s="134"/>
      <c r="S164" s="135"/>
      <c r="T164" s="29" t="s">
        <v>191</v>
      </c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1">
        <v>262.0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290"/>
      <c r="R165" s="138"/>
      <c r="S165" s="139"/>
      <c r="T165" s="4" t="s">
        <v>193</v>
      </c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 t="s">
        <v>195</v>
      </c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472">
        <f t="shared" ref="B167:B171" si="80">C167/$C$167</f>
        <v>1</v>
      </c>
      <c r="C167" s="473">
        <v>1378931.0</v>
      </c>
      <c r="D167" s="472">
        <f t="shared" ref="D167:D171" si="81">E167/$E$167</f>
        <v>1</v>
      </c>
      <c r="E167" s="473">
        <v>66554.0</v>
      </c>
      <c r="F167" s="472">
        <f t="shared" ref="F167:F171" si="82">G167/$G$167</f>
        <v>1</v>
      </c>
      <c r="G167" s="473">
        <v>10363.0</v>
      </c>
      <c r="H167" s="472">
        <f t="shared" ref="H167:H171" si="83">I167/$I$167</f>
        <v>1</v>
      </c>
      <c r="I167" s="473">
        <v>16840.0</v>
      </c>
      <c r="J167" s="472">
        <f t="shared" ref="J167:J171" si="84">K167/$K$167</f>
        <v>1</v>
      </c>
      <c r="K167" s="473">
        <v>10078.0</v>
      </c>
      <c r="L167" s="472">
        <f t="shared" ref="L167:L171" si="85">M167/$M$167</f>
        <v>1</v>
      </c>
      <c r="M167" s="473">
        <v>3404.0</v>
      </c>
      <c r="N167" s="472">
        <f t="shared" ref="N167:N171" si="86">O167/$O$167</f>
        <v>1</v>
      </c>
      <c r="O167" s="473">
        <v>11398.0</v>
      </c>
      <c r="P167" s="472">
        <f t="shared" ref="P167:P171" si="87">Q167/$Q$167</f>
        <v>1</v>
      </c>
      <c r="Q167" s="473">
        <v>13852.0</v>
      </c>
      <c r="R167" s="472">
        <f t="shared" ref="R167:R171" si="88">S167/$S$167</f>
        <v>1</v>
      </c>
      <c r="S167" s="473">
        <v>619.0</v>
      </c>
      <c r="T167" s="275"/>
      <c r="U167" s="5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80"/>
        <v>0.7834373148</v>
      </c>
      <c r="C168" s="159">
        <v>1080306.0</v>
      </c>
      <c r="D168" s="187">
        <f t="shared" si="81"/>
        <v>0.7806292635</v>
      </c>
      <c r="E168" s="159">
        <v>51954.0</v>
      </c>
      <c r="F168" s="187">
        <f t="shared" si="82"/>
        <v>0.805558236</v>
      </c>
      <c r="G168" s="159">
        <v>8348.0</v>
      </c>
      <c r="H168" s="187">
        <f t="shared" si="83"/>
        <v>0.79804038</v>
      </c>
      <c r="I168" s="159">
        <v>13439.0</v>
      </c>
      <c r="J168" s="187">
        <f t="shared" si="84"/>
        <v>0.8088906529</v>
      </c>
      <c r="K168" s="159">
        <v>8152.0</v>
      </c>
      <c r="L168" s="187">
        <f t="shared" si="85"/>
        <v>0.7814336075</v>
      </c>
      <c r="M168" s="159">
        <v>2660.0</v>
      </c>
      <c r="N168" s="187">
        <f t="shared" si="86"/>
        <v>0.7496051939</v>
      </c>
      <c r="O168" s="159">
        <v>8544.0</v>
      </c>
      <c r="P168" s="187">
        <f t="shared" si="87"/>
        <v>0.7478342478</v>
      </c>
      <c r="Q168" s="159">
        <v>10359.0</v>
      </c>
      <c r="R168" s="187">
        <f t="shared" si="88"/>
        <v>0.7302100162</v>
      </c>
      <c r="S168" s="159">
        <v>452.0</v>
      </c>
      <c r="T168" s="4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80"/>
        <v>0.07701037978</v>
      </c>
      <c r="C169" s="159">
        <v>106192.0</v>
      </c>
      <c r="D169" s="187">
        <f t="shared" si="81"/>
        <v>0.08872494516</v>
      </c>
      <c r="E169" s="159">
        <v>5905.0</v>
      </c>
      <c r="F169" s="187">
        <f t="shared" si="82"/>
        <v>0.09051432983</v>
      </c>
      <c r="G169" s="159">
        <v>938.0</v>
      </c>
      <c r="H169" s="187">
        <f t="shared" si="83"/>
        <v>0.09507125891</v>
      </c>
      <c r="I169" s="159">
        <v>1601.0</v>
      </c>
      <c r="J169" s="187">
        <f t="shared" si="84"/>
        <v>0.07739630879</v>
      </c>
      <c r="K169" s="159">
        <v>780.0</v>
      </c>
      <c r="L169" s="187">
        <f t="shared" si="85"/>
        <v>0.05464159812</v>
      </c>
      <c r="M169" s="159">
        <v>186.0</v>
      </c>
      <c r="N169" s="187">
        <f t="shared" si="86"/>
        <v>0.08176873136</v>
      </c>
      <c r="O169" s="159">
        <v>932.0</v>
      </c>
      <c r="P169" s="187">
        <f t="shared" si="87"/>
        <v>0.1011406295</v>
      </c>
      <c r="Q169" s="159">
        <v>1401.0</v>
      </c>
      <c r="R169" s="187">
        <f t="shared" si="88"/>
        <v>0.1082390953</v>
      </c>
      <c r="S169" s="159">
        <v>67.0</v>
      </c>
      <c r="T169" s="4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80"/>
        <v>0.1293589019</v>
      </c>
      <c r="C170" s="159">
        <v>178377.0</v>
      </c>
      <c r="D170" s="187">
        <f t="shared" si="81"/>
        <v>0.1201730925</v>
      </c>
      <c r="E170" s="159">
        <v>7998.0</v>
      </c>
      <c r="F170" s="187">
        <f t="shared" si="82"/>
        <v>0.09611116472</v>
      </c>
      <c r="G170" s="159">
        <v>996.0</v>
      </c>
      <c r="H170" s="187">
        <f t="shared" si="83"/>
        <v>0.09994061758</v>
      </c>
      <c r="I170" s="159">
        <v>1683.0</v>
      </c>
      <c r="J170" s="187">
        <f t="shared" si="84"/>
        <v>0.1066679897</v>
      </c>
      <c r="K170" s="159">
        <v>1075.0</v>
      </c>
      <c r="L170" s="187">
        <f t="shared" si="85"/>
        <v>0.1639247944</v>
      </c>
      <c r="M170" s="159">
        <v>558.0</v>
      </c>
      <c r="N170" s="187">
        <f t="shared" si="86"/>
        <v>0.1431830146</v>
      </c>
      <c r="O170" s="159">
        <v>1632.0</v>
      </c>
      <c r="P170" s="187">
        <f t="shared" si="87"/>
        <v>0.1410626624</v>
      </c>
      <c r="Q170" s="159">
        <v>1954.0</v>
      </c>
      <c r="R170" s="187">
        <f t="shared" si="88"/>
        <v>0.1615508885</v>
      </c>
      <c r="S170" s="159">
        <v>100.0</v>
      </c>
      <c r="T170" s="4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80"/>
        <v>0.01015134187</v>
      </c>
      <c r="C171" s="159">
        <v>13998.0</v>
      </c>
      <c r="D171" s="187">
        <f t="shared" si="81"/>
        <v>0.01047269886</v>
      </c>
      <c r="E171" s="159">
        <v>697.0</v>
      </c>
      <c r="F171" s="187">
        <f t="shared" si="82"/>
        <v>0.00781626942</v>
      </c>
      <c r="G171" s="159">
        <v>81.0</v>
      </c>
      <c r="H171" s="187">
        <f t="shared" si="83"/>
        <v>0.006947743468</v>
      </c>
      <c r="I171" s="159">
        <v>117.0</v>
      </c>
      <c r="J171" s="187">
        <f t="shared" si="84"/>
        <v>0.007045048621</v>
      </c>
      <c r="K171" s="159">
        <v>71.0</v>
      </c>
      <c r="L171" s="187">
        <f t="shared" si="85"/>
        <v>0</v>
      </c>
      <c r="M171" s="159">
        <v>0.0</v>
      </c>
      <c r="N171" s="187">
        <f t="shared" si="86"/>
        <v>0.02544306019</v>
      </c>
      <c r="O171" s="159">
        <v>290.0</v>
      </c>
      <c r="P171" s="187">
        <f t="shared" si="87"/>
        <v>0.009962460295</v>
      </c>
      <c r="Q171" s="159">
        <v>138.0</v>
      </c>
      <c r="R171" s="187">
        <f t="shared" si="88"/>
        <v>0</v>
      </c>
      <c r="S171" s="159">
        <v>0.0</v>
      </c>
      <c r="T171" s="4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9"/>
      <c r="T172" s="4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 t="s">
        <v>202</v>
      </c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56"/>
      <c r="E174" s="283"/>
      <c r="F174" s="56"/>
      <c r="G174" s="200"/>
      <c r="H174" s="56"/>
      <c r="I174" s="283"/>
      <c r="J174" s="56"/>
      <c r="K174" s="284"/>
      <c r="L174" s="56"/>
      <c r="M174" s="285"/>
      <c r="N174" s="56"/>
      <c r="O174" s="200"/>
      <c r="P174" s="80"/>
      <c r="Q174" s="200"/>
      <c r="R174" s="56"/>
      <c r="S174" s="200"/>
      <c r="T174" s="4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48"/>
      <c r="Q175" s="135"/>
      <c r="R175" s="60"/>
      <c r="S175" s="135"/>
      <c r="T175" s="4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48"/>
      <c r="Q176" s="135"/>
      <c r="R176" s="60"/>
      <c r="S176" s="135"/>
      <c r="T176" s="4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48"/>
      <c r="Q177" s="135"/>
      <c r="R177" s="60"/>
      <c r="S177" s="135"/>
      <c r="T177" s="4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48"/>
      <c r="Q178" s="135"/>
      <c r="R178" s="60"/>
      <c r="S178" s="135"/>
      <c r="T178" s="4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48"/>
      <c r="Q179" s="135"/>
      <c r="R179" s="60"/>
      <c r="S179" s="135"/>
      <c r="T179" s="4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48"/>
      <c r="Q180" s="135"/>
      <c r="R180" s="60"/>
      <c r="S180" s="135"/>
      <c r="T180" s="4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48"/>
      <c r="Q181" s="135"/>
      <c r="R181" s="60"/>
      <c r="S181" s="135"/>
      <c r="T181" s="4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48"/>
      <c r="Q182" s="135"/>
      <c r="R182" s="60"/>
      <c r="S182" s="135"/>
      <c r="T182" s="4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48"/>
      <c r="Q183" s="135"/>
      <c r="R183" s="60"/>
      <c r="S183" s="135"/>
      <c r="T183" s="4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100"/>
      <c r="E184" s="290"/>
      <c r="F184" s="100"/>
      <c r="G184" s="139"/>
      <c r="H184" s="100"/>
      <c r="I184" s="290"/>
      <c r="J184" s="100"/>
      <c r="K184" s="291"/>
      <c r="L184" s="100"/>
      <c r="M184" s="292"/>
      <c r="N184" s="100"/>
      <c r="O184" s="139"/>
      <c r="P184" s="474"/>
      <c r="Q184" s="139"/>
      <c r="R184" s="100"/>
      <c r="S184" s="139"/>
      <c r="T184" s="4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29" t="s">
        <v>221</v>
      </c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3"/>
      <c r="T186" s="4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300"/>
      <c r="E187" s="476">
        <v>294.0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3"/>
      <c r="R187" s="304"/>
      <c r="S187" s="305"/>
      <c r="T187" s="4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1"/>
      <c r="T188" s="29" t="s">
        <v>225</v>
      </c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7">
        <v>326.29</v>
      </c>
      <c r="D189" s="92"/>
      <c r="E189" s="477">
        <v>262.566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201"/>
      <c r="R189" s="175"/>
      <c r="S189" s="174"/>
      <c r="T189" s="4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311"/>
      <c r="E190" s="478">
        <v>0.719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227"/>
      <c r="R190" s="138"/>
      <c r="S190" s="139"/>
      <c r="T190" s="4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 t="s">
        <v>229</v>
      </c>
      <c r="U191" s="5"/>
      <c r="V191" s="5"/>
      <c r="W191" s="5"/>
      <c r="X191" s="5"/>
      <c r="Y191" s="5"/>
      <c r="Z191" s="5"/>
    </row>
    <row r="192" ht="21.0" customHeight="1">
      <c r="A192" s="313" t="s">
        <v>230</v>
      </c>
      <c r="B192" s="314">
        <f t="shared" ref="B192:B222" si="89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317"/>
      <c r="R192" s="317"/>
      <c r="S192" s="200"/>
      <c r="T192" s="4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9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135"/>
      <c r="T193" s="4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9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135"/>
      <c r="T194" s="4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9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135"/>
      <c r="T195" s="4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9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135"/>
      <c r="T196" s="4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9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135"/>
      <c r="T197" s="4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9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135"/>
      <c r="T198" s="4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9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135"/>
      <c r="T199" s="4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9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135"/>
      <c r="T200" s="4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9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135"/>
      <c r="T201" s="4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9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135"/>
      <c r="T202" s="4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9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135"/>
      <c r="T203" s="4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9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135"/>
      <c r="T204" s="4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9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135"/>
      <c r="T205" s="4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9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135"/>
      <c r="T206" s="4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9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135"/>
      <c r="T207" s="4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9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135"/>
      <c r="T208" s="4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9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135"/>
      <c r="T209" s="4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9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135"/>
      <c r="T210" s="4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9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135"/>
      <c r="T211" s="4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9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135"/>
      <c r="T212" s="4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9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135"/>
      <c r="T213" s="4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9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135"/>
      <c r="T214" s="4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9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135"/>
      <c r="T215" s="4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9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135"/>
      <c r="T216" s="4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9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135"/>
      <c r="T217" s="4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9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135"/>
      <c r="T218" s="4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9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135"/>
      <c r="T219" s="4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9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135"/>
      <c r="T220" s="4"/>
      <c r="U220" s="5"/>
      <c r="V220" s="5"/>
      <c r="W220" s="5"/>
      <c r="X220" s="5"/>
      <c r="Y220" s="5"/>
      <c r="Z220" s="5"/>
    </row>
    <row r="221" ht="20.25" customHeight="1">
      <c r="A221" s="263" t="s">
        <v>259</v>
      </c>
      <c r="B221" s="321">
        <f t="shared" si="89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135"/>
      <c r="T221" s="4"/>
      <c r="U221" s="5"/>
      <c r="V221" s="5"/>
      <c r="W221" s="5"/>
      <c r="X221" s="5"/>
      <c r="Y221" s="5"/>
      <c r="Z221" s="5"/>
    </row>
    <row r="222" ht="15.0" customHeight="1">
      <c r="A222" s="263" t="s">
        <v>260</v>
      </c>
      <c r="B222" s="321">
        <f t="shared" si="89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135"/>
      <c r="T222" s="4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 t="s">
        <v>262</v>
      </c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90">C224/$C$224</f>
        <v>1</v>
      </c>
      <c r="C224" s="329">
        <v>2388047.0</v>
      </c>
      <c r="D224" s="33">
        <f t="shared" ref="D224:D231" si="91">E224/$E$224</f>
        <v>1</v>
      </c>
      <c r="E224" s="332">
        <v>119304.0</v>
      </c>
      <c r="F224" s="331">
        <f t="shared" ref="F224:F231" si="92">G224/$G$224</f>
        <v>1</v>
      </c>
      <c r="G224" s="332">
        <v>18563.0</v>
      </c>
      <c r="H224" s="331">
        <f t="shared" ref="H224:H231" si="93">I224/$I$224</f>
        <v>1</v>
      </c>
      <c r="I224" s="332">
        <v>30298.0</v>
      </c>
      <c r="J224" s="331">
        <f t="shared" ref="J224:J231" si="94">K224/$K$224</f>
        <v>1</v>
      </c>
      <c r="K224" s="332">
        <v>15745.0</v>
      </c>
      <c r="L224" s="331">
        <f t="shared" ref="L224:L231" si="95">M224/$M$224</f>
        <v>1</v>
      </c>
      <c r="M224" s="332">
        <v>13209.0</v>
      </c>
      <c r="N224" s="331">
        <f t="shared" ref="N224:N231" si="96">O224/$O$224</f>
        <v>1</v>
      </c>
      <c r="O224" s="332">
        <v>20452.0</v>
      </c>
      <c r="P224" s="331">
        <f t="shared" ref="P224:P231" si="97">Q224/$Q$224</f>
        <v>1</v>
      </c>
      <c r="Q224" s="332">
        <v>20248.0</v>
      </c>
      <c r="R224" s="331">
        <f t="shared" ref="R224:R231" si="98">S224/$S$224</f>
        <v>1</v>
      </c>
      <c r="S224" s="332">
        <v>789.0</v>
      </c>
      <c r="T224" s="4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90"/>
        <v>0.3115323945</v>
      </c>
      <c r="C225" s="335">
        <v>743954.0</v>
      </c>
      <c r="D225" s="33">
        <f t="shared" si="91"/>
        <v>0.2710051633</v>
      </c>
      <c r="E225" s="332">
        <v>32332.0</v>
      </c>
      <c r="F225" s="336">
        <f t="shared" si="92"/>
        <v>0.2523299036</v>
      </c>
      <c r="G225" s="332">
        <v>4684.0</v>
      </c>
      <c r="H225" s="336">
        <f t="shared" si="93"/>
        <v>0.2404449139</v>
      </c>
      <c r="I225" s="332">
        <v>7285.0</v>
      </c>
      <c r="J225" s="336">
        <f t="shared" si="94"/>
        <v>0.3098126389</v>
      </c>
      <c r="K225" s="332">
        <v>4878.0</v>
      </c>
      <c r="L225" s="336">
        <f t="shared" si="95"/>
        <v>0.2444545386</v>
      </c>
      <c r="M225" s="332">
        <v>3229.0</v>
      </c>
      <c r="N225" s="336">
        <f t="shared" si="96"/>
        <v>0.2799726188</v>
      </c>
      <c r="O225" s="332">
        <v>5726.0</v>
      </c>
      <c r="P225" s="336">
        <f t="shared" si="97"/>
        <v>0.3127716318</v>
      </c>
      <c r="Q225" s="332">
        <v>6333.0</v>
      </c>
      <c r="R225" s="336">
        <f t="shared" si="98"/>
        <v>0.2496831432</v>
      </c>
      <c r="S225" s="332">
        <v>197.0</v>
      </c>
      <c r="T225" s="4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90"/>
        <v>0.006626753996</v>
      </c>
      <c r="C226" s="335">
        <v>15825.0</v>
      </c>
      <c r="D226" s="33">
        <f t="shared" si="91"/>
        <v>0.006395426809</v>
      </c>
      <c r="E226" s="332">
        <v>763.0</v>
      </c>
      <c r="F226" s="337">
        <f t="shared" si="92"/>
        <v>0.007326401982</v>
      </c>
      <c r="G226" s="332">
        <v>136.0</v>
      </c>
      <c r="H226" s="337">
        <f t="shared" si="93"/>
        <v>0.006205030035</v>
      </c>
      <c r="I226" s="332">
        <v>188.0</v>
      </c>
      <c r="J226" s="337">
        <f t="shared" si="94"/>
        <v>0.005779612575</v>
      </c>
      <c r="K226" s="332">
        <v>91.0</v>
      </c>
      <c r="L226" s="337">
        <f t="shared" si="95"/>
        <v>0.009160420925</v>
      </c>
      <c r="M226" s="332">
        <v>121.0</v>
      </c>
      <c r="N226" s="337">
        <f t="shared" si="96"/>
        <v>0.005231762175</v>
      </c>
      <c r="O226" s="332">
        <v>107.0</v>
      </c>
      <c r="P226" s="337">
        <f t="shared" si="97"/>
        <v>0.005580798104</v>
      </c>
      <c r="Q226" s="332">
        <v>113.0</v>
      </c>
      <c r="R226" s="337">
        <f t="shared" si="98"/>
        <v>0.008871989861</v>
      </c>
      <c r="S226" s="332">
        <v>7.0</v>
      </c>
      <c r="T226" s="4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90"/>
        <v>0.6767944685</v>
      </c>
      <c r="C227" s="257">
        <v>1616217.0</v>
      </c>
      <c r="D227" s="33">
        <f t="shared" si="91"/>
        <v>0.7177797894</v>
      </c>
      <c r="E227" s="35">
        <v>85634.0</v>
      </c>
      <c r="F227" s="337">
        <f t="shared" si="92"/>
        <v>0.7354414696</v>
      </c>
      <c r="G227" s="35">
        <v>13652.0</v>
      </c>
      <c r="H227" s="337">
        <f t="shared" si="93"/>
        <v>0.7486632781</v>
      </c>
      <c r="I227" s="35">
        <v>22683.0</v>
      </c>
      <c r="J227" s="337">
        <f t="shared" si="94"/>
        <v>0.6798983804</v>
      </c>
      <c r="K227" s="35">
        <v>10705.0</v>
      </c>
      <c r="L227" s="337">
        <f t="shared" si="95"/>
        <v>0.7408585056</v>
      </c>
      <c r="M227" s="35">
        <v>9786.0</v>
      </c>
      <c r="N227" s="337">
        <f t="shared" si="96"/>
        <v>0.7097105418</v>
      </c>
      <c r="O227" s="35">
        <v>14515.0</v>
      </c>
      <c r="P227" s="337">
        <f t="shared" si="97"/>
        <v>0.6770545239</v>
      </c>
      <c r="Q227" s="35">
        <v>13709.0</v>
      </c>
      <c r="R227" s="337">
        <f t="shared" si="98"/>
        <v>0.7401774398</v>
      </c>
      <c r="S227" s="35">
        <v>584.0</v>
      </c>
      <c r="T227" s="4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90"/>
        <v>0.236240744</v>
      </c>
      <c r="C228" s="340">
        <v>564154.0</v>
      </c>
      <c r="D228" s="40">
        <f t="shared" si="91"/>
        <v>0.2270837524</v>
      </c>
      <c r="E228" s="340">
        <v>27092.0</v>
      </c>
      <c r="F228" s="341">
        <f t="shared" si="92"/>
        <v>0.2503366913</v>
      </c>
      <c r="G228" s="340">
        <v>4647.0</v>
      </c>
      <c r="H228" s="341">
        <f t="shared" si="93"/>
        <v>0.238728629</v>
      </c>
      <c r="I228" s="340">
        <v>7233.0</v>
      </c>
      <c r="J228" s="341">
        <f t="shared" si="94"/>
        <v>0.2207684979</v>
      </c>
      <c r="K228" s="340">
        <v>3476.0</v>
      </c>
      <c r="L228" s="341">
        <f t="shared" si="95"/>
        <v>0.1956241956</v>
      </c>
      <c r="M228" s="340">
        <v>2584.0</v>
      </c>
      <c r="N228" s="341">
        <f t="shared" si="96"/>
        <v>0.2234011344</v>
      </c>
      <c r="O228" s="340">
        <v>4569.0</v>
      </c>
      <c r="P228" s="341">
        <f t="shared" si="97"/>
        <v>0.2195278546</v>
      </c>
      <c r="Q228" s="340">
        <v>4445.0</v>
      </c>
      <c r="R228" s="341">
        <f t="shared" si="98"/>
        <v>0.174904943</v>
      </c>
      <c r="S228" s="340">
        <v>138.0</v>
      </c>
      <c r="T228" s="4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90"/>
        <v>0.1043890677</v>
      </c>
      <c r="C229" s="340">
        <v>249286.0</v>
      </c>
      <c r="D229" s="40">
        <f t="shared" si="91"/>
        <v>0.08669449474</v>
      </c>
      <c r="E229" s="340">
        <v>10343.0</v>
      </c>
      <c r="F229" s="341">
        <f t="shared" si="92"/>
        <v>0.07805850347</v>
      </c>
      <c r="G229" s="340">
        <v>1449.0</v>
      </c>
      <c r="H229" s="341">
        <f t="shared" si="93"/>
        <v>0.08861971087</v>
      </c>
      <c r="I229" s="340">
        <v>2685.0</v>
      </c>
      <c r="J229" s="341">
        <f t="shared" si="94"/>
        <v>0.1013020006</v>
      </c>
      <c r="K229" s="340">
        <v>1595.0</v>
      </c>
      <c r="L229" s="341">
        <f t="shared" si="95"/>
        <v>0.0788856083</v>
      </c>
      <c r="M229" s="340">
        <v>1042.0</v>
      </c>
      <c r="N229" s="341">
        <f t="shared" si="96"/>
        <v>0.08991785644</v>
      </c>
      <c r="O229" s="340">
        <v>1839.0</v>
      </c>
      <c r="P229" s="341">
        <f t="shared" si="97"/>
        <v>0.08163769261</v>
      </c>
      <c r="Q229" s="340">
        <v>1653.0</v>
      </c>
      <c r="R229" s="341">
        <f t="shared" si="98"/>
        <v>0.1013941698</v>
      </c>
      <c r="S229" s="340">
        <v>80.0</v>
      </c>
      <c r="T229" s="4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90"/>
        <v>0.2176343263</v>
      </c>
      <c r="C230" s="340">
        <v>519721.0</v>
      </c>
      <c r="D230" s="40">
        <f t="shared" si="91"/>
        <v>0.2804935291</v>
      </c>
      <c r="E230" s="340">
        <v>33464.0</v>
      </c>
      <c r="F230" s="341">
        <f t="shared" si="92"/>
        <v>0.2793190756</v>
      </c>
      <c r="G230" s="340">
        <v>5185.0</v>
      </c>
      <c r="H230" s="341">
        <f t="shared" si="93"/>
        <v>0.2972473431</v>
      </c>
      <c r="I230" s="340">
        <v>9006.0</v>
      </c>
      <c r="J230" s="341">
        <f t="shared" si="94"/>
        <v>0.2610987615</v>
      </c>
      <c r="K230" s="340">
        <v>4111.0</v>
      </c>
      <c r="L230" s="341">
        <f t="shared" si="95"/>
        <v>0.2943447649</v>
      </c>
      <c r="M230" s="340">
        <v>3888.0</v>
      </c>
      <c r="N230" s="341">
        <f t="shared" si="96"/>
        <v>0.2687756699</v>
      </c>
      <c r="O230" s="340">
        <v>5497.0</v>
      </c>
      <c r="P230" s="341">
        <f t="shared" si="97"/>
        <v>0.2734097195</v>
      </c>
      <c r="Q230" s="340">
        <v>5536.0</v>
      </c>
      <c r="R230" s="341">
        <f t="shared" si="98"/>
        <v>0.3054499366</v>
      </c>
      <c r="S230" s="340">
        <v>241.0</v>
      </c>
      <c r="T230" s="4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90"/>
        <v>0.0780918466</v>
      </c>
      <c r="C231" s="343">
        <v>186487.0</v>
      </c>
      <c r="D231" s="479">
        <f t="shared" si="91"/>
        <v>0.08500972306</v>
      </c>
      <c r="E231" s="345">
        <v>10142.0</v>
      </c>
      <c r="F231" s="344">
        <f t="shared" si="92"/>
        <v>0.08947907127</v>
      </c>
      <c r="G231" s="345">
        <v>1661.0</v>
      </c>
      <c r="H231" s="344">
        <f t="shared" si="93"/>
        <v>0.08304178494</v>
      </c>
      <c r="I231" s="345">
        <v>2516.0</v>
      </c>
      <c r="J231" s="344">
        <f t="shared" si="94"/>
        <v>0.05874880915</v>
      </c>
      <c r="K231" s="345">
        <v>925.0</v>
      </c>
      <c r="L231" s="344">
        <f t="shared" si="95"/>
        <v>0.1298357181</v>
      </c>
      <c r="M231" s="345">
        <v>1715.0</v>
      </c>
      <c r="N231" s="344">
        <f t="shared" si="96"/>
        <v>0.08933111676</v>
      </c>
      <c r="O231" s="345">
        <v>1827.0</v>
      </c>
      <c r="P231" s="344">
        <f t="shared" si="97"/>
        <v>0.06958711972</v>
      </c>
      <c r="Q231" s="345">
        <v>1409.0</v>
      </c>
      <c r="R231" s="344">
        <f t="shared" si="98"/>
        <v>0.1128010139</v>
      </c>
      <c r="S231" s="345">
        <v>89.0</v>
      </c>
      <c r="T231" s="4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99">E234/C234</f>
        <v>0.02564102564</v>
      </c>
      <c r="E234" s="259">
        <v>1.0</v>
      </c>
      <c r="F234" s="56"/>
      <c r="G234" s="259">
        <v>0.0</v>
      </c>
      <c r="H234" s="56"/>
      <c r="I234" s="259">
        <v>0.0</v>
      </c>
      <c r="J234" s="56"/>
      <c r="K234" s="259">
        <v>1.0</v>
      </c>
      <c r="L234" s="56"/>
      <c r="M234" s="259">
        <v>0.0</v>
      </c>
      <c r="N234" s="56"/>
      <c r="O234" s="349">
        <v>0.0</v>
      </c>
      <c r="P234" s="56"/>
      <c r="Q234" s="259">
        <v>0.0</v>
      </c>
      <c r="R234" s="56"/>
      <c r="S234" s="186">
        <v>0.0</v>
      </c>
      <c r="T234" s="4" t="s">
        <v>274</v>
      </c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99"/>
        <v>0.02247191011</v>
      </c>
      <c r="E235" s="35">
        <v>2.0</v>
      </c>
      <c r="F235" s="60"/>
      <c r="G235" s="35">
        <v>0.0</v>
      </c>
      <c r="H235" s="60"/>
      <c r="I235" s="35">
        <v>0.0</v>
      </c>
      <c r="J235" s="60"/>
      <c r="K235" s="35">
        <v>1.0</v>
      </c>
      <c r="L235" s="60"/>
      <c r="M235" s="35">
        <v>0.0</v>
      </c>
      <c r="N235" s="60"/>
      <c r="O235" s="34">
        <v>0.0</v>
      </c>
      <c r="P235" s="60"/>
      <c r="Q235" s="35">
        <v>1.0</v>
      </c>
      <c r="R235" s="92"/>
      <c r="S235" s="159">
        <v>0.0</v>
      </c>
      <c r="T235" s="29" t="s">
        <v>276</v>
      </c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99"/>
        <v>0.0404040404</v>
      </c>
      <c r="E236" s="351">
        <v>4.0</v>
      </c>
      <c r="F236" s="60"/>
      <c r="G236" s="351">
        <v>0.0</v>
      </c>
      <c r="H236" s="60"/>
      <c r="I236" s="351">
        <v>0.0</v>
      </c>
      <c r="J236" s="60"/>
      <c r="K236" s="351">
        <v>2.0</v>
      </c>
      <c r="L236" s="60"/>
      <c r="M236" s="351">
        <v>1.0</v>
      </c>
      <c r="N236" s="60"/>
      <c r="O236" s="352">
        <v>0.0</v>
      </c>
      <c r="P236" s="60"/>
      <c r="Q236" s="351">
        <v>1.0</v>
      </c>
      <c r="R236" s="92"/>
      <c r="S236" s="480">
        <v>0.0</v>
      </c>
      <c r="T236" s="4" t="s">
        <v>278</v>
      </c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9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92"/>
      <c r="S237" s="159">
        <v>0.0</v>
      </c>
      <c r="T237" s="4" t="s">
        <v>280</v>
      </c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9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92"/>
      <c r="S238" s="159">
        <v>0.0</v>
      </c>
      <c r="T238" s="4" t="s">
        <v>282</v>
      </c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9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5">
        <v>0.0</v>
      </c>
      <c r="P239" s="354"/>
      <c r="Q239" s="355">
        <v>0.0</v>
      </c>
      <c r="R239" s="311"/>
      <c r="S239" s="481">
        <v>0.0</v>
      </c>
      <c r="T239" s="4" t="s">
        <v>284</v>
      </c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100">E241/C241</f>
        <v>0.03225806452</v>
      </c>
      <c r="E241" s="172">
        <v>1.0</v>
      </c>
      <c r="F241" s="92"/>
      <c r="G241" s="35">
        <v>0.0</v>
      </c>
      <c r="H241" s="92"/>
      <c r="I241" s="172">
        <v>1.0</v>
      </c>
      <c r="J241" s="92"/>
      <c r="K241" s="172">
        <v>0.0</v>
      </c>
      <c r="L241" s="92"/>
      <c r="M241" s="172">
        <v>0.0</v>
      </c>
      <c r="N241" s="92"/>
      <c r="O241" s="171">
        <v>0.0</v>
      </c>
      <c r="P241" s="92"/>
      <c r="Q241" s="171">
        <v>0.0</v>
      </c>
      <c r="R241" s="56"/>
      <c r="S241" s="186">
        <v>0.0</v>
      </c>
      <c r="T241" s="4" t="s">
        <v>287</v>
      </c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100"/>
        <v>0</v>
      </c>
      <c r="E242" s="35">
        <v>0.0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4">
        <v>0.0</v>
      </c>
      <c r="R242" s="92"/>
      <c r="S242" s="159">
        <v>0.0</v>
      </c>
      <c r="T242" s="29" t="s">
        <v>289</v>
      </c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100"/>
        <v>0.0350877193</v>
      </c>
      <c r="E243" s="355">
        <v>4.0</v>
      </c>
      <c r="F243" s="354"/>
      <c r="G243" s="355">
        <v>0.0</v>
      </c>
      <c r="H243" s="354"/>
      <c r="I243" s="355">
        <v>0.0</v>
      </c>
      <c r="J243" s="354"/>
      <c r="K243" s="355">
        <v>3.0</v>
      </c>
      <c r="L243" s="354"/>
      <c r="M243" s="355">
        <v>0.0</v>
      </c>
      <c r="N243" s="354"/>
      <c r="O243" s="356">
        <v>0.0</v>
      </c>
      <c r="P243" s="354"/>
      <c r="Q243" s="356">
        <v>1.0</v>
      </c>
      <c r="R243" s="311"/>
      <c r="S243" s="190">
        <v>0.0</v>
      </c>
      <c r="T243" s="29" t="s">
        <v>291</v>
      </c>
      <c r="U243" s="5"/>
      <c r="V243" s="5"/>
      <c r="W243" s="5"/>
      <c r="X243" s="5"/>
      <c r="Y243" s="5"/>
      <c r="Z243" s="5"/>
    </row>
    <row r="244" ht="15.0" customHeight="1">
      <c r="A244" s="24" t="s">
        <v>397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185">
        <f t="shared" ref="D245:D259" si="101">E245/C245</f>
        <v>0.07246376812</v>
      </c>
      <c r="E245" s="482">
        <f t="shared" ref="E245:E250" si="102">SUM(G245,I245,K245,M245,O245,Q245,S245)</f>
        <v>5</v>
      </c>
      <c r="F245" s="92"/>
      <c r="G245" s="172">
        <v>1.0</v>
      </c>
      <c r="H245" s="92"/>
      <c r="I245" s="172">
        <v>1.0</v>
      </c>
      <c r="J245" s="92"/>
      <c r="K245" s="172">
        <v>0.0</v>
      </c>
      <c r="L245" s="92"/>
      <c r="M245" s="172">
        <v>1.0</v>
      </c>
      <c r="N245" s="92"/>
      <c r="O245" s="171">
        <v>1.0</v>
      </c>
      <c r="P245" s="92"/>
      <c r="Q245" s="171">
        <v>1.0</v>
      </c>
      <c r="R245" s="56"/>
      <c r="S245" s="186">
        <v>0.0</v>
      </c>
      <c r="T245" s="29" t="s">
        <v>294</v>
      </c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187">
        <f t="shared" si="101"/>
        <v>0.08928571429</v>
      </c>
      <c r="E246" s="204">
        <f t="shared" si="102"/>
        <v>5</v>
      </c>
      <c r="F246" s="60"/>
      <c r="G246" s="172">
        <v>1.0</v>
      </c>
      <c r="H246" s="92"/>
      <c r="I246" s="172">
        <v>1.0</v>
      </c>
      <c r="J246" s="92"/>
      <c r="K246" s="172">
        <v>0.0</v>
      </c>
      <c r="L246" s="92"/>
      <c r="M246" s="172">
        <v>1.0</v>
      </c>
      <c r="N246" s="92"/>
      <c r="O246" s="171">
        <v>1.0</v>
      </c>
      <c r="P246" s="92"/>
      <c r="Q246" s="171">
        <v>1.0</v>
      </c>
      <c r="R246" s="92"/>
      <c r="S246" s="52">
        <v>0.0</v>
      </c>
      <c r="T246" s="29" t="s">
        <v>294</v>
      </c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187">
        <f t="shared" si="101"/>
        <v>0</v>
      </c>
      <c r="E247" s="204">
        <f t="shared" si="102"/>
        <v>0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4">
        <v>0.0</v>
      </c>
      <c r="R247" s="92"/>
      <c r="S247" s="159">
        <v>0.0</v>
      </c>
      <c r="T247" s="29" t="s">
        <v>294</v>
      </c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187">
        <f t="shared" si="101"/>
        <v>0.03461669213</v>
      </c>
      <c r="E248" s="159">
        <f t="shared" si="102"/>
        <v>68370</v>
      </c>
      <c r="F248" s="60"/>
      <c r="G248" s="35">
        <v>37420.0</v>
      </c>
      <c r="H248" s="60"/>
      <c r="I248" s="35">
        <v>7000.0</v>
      </c>
      <c r="J248" s="60"/>
      <c r="K248" s="35">
        <v>0.0</v>
      </c>
      <c r="L248" s="60"/>
      <c r="M248" s="35">
        <v>7184.0</v>
      </c>
      <c r="N248" s="60"/>
      <c r="O248" s="34">
        <v>11866.0</v>
      </c>
      <c r="P248" s="60"/>
      <c r="Q248" s="34">
        <v>4900.0</v>
      </c>
      <c r="R248" s="92"/>
      <c r="S248" s="159">
        <v>0.0</v>
      </c>
      <c r="T248" s="29" t="s">
        <v>298</v>
      </c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187">
        <f t="shared" si="101"/>
        <v>0.03662389504</v>
      </c>
      <c r="E249" s="159">
        <f t="shared" si="102"/>
        <v>68370</v>
      </c>
      <c r="F249" s="60"/>
      <c r="G249" s="35">
        <v>37420.0</v>
      </c>
      <c r="H249" s="60"/>
      <c r="I249" s="35">
        <v>7000.0</v>
      </c>
      <c r="J249" s="60"/>
      <c r="K249" s="35">
        <v>0.0</v>
      </c>
      <c r="L249" s="60"/>
      <c r="M249" s="35">
        <v>7184.0</v>
      </c>
      <c r="N249" s="60"/>
      <c r="O249" s="34">
        <v>11866.0</v>
      </c>
      <c r="P249" s="60"/>
      <c r="Q249" s="34">
        <v>4900.0</v>
      </c>
      <c r="R249" s="92"/>
      <c r="S249" s="159">
        <v>0.0</v>
      </c>
      <c r="T249" s="29" t="s">
        <v>298</v>
      </c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187">
        <f t="shared" si="101"/>
        <v>0</v>
      </c>
      <c r="E250" s="159">
        <f t="shared" si="102"/>
        <v>0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4">
        <v>0.0</v>
      </c>
      <c r="N250" s="60"/>
      <c r="O250" s="34">
        <v>0.0</v>
      </c>
      <c r="P250" s="60"/>
      <c r="Q250" s="34">
        <v>0.0</v>
      </c>
      <c r="R250" s="92"/>
      <c r="S250" s="159">
        <v>0.0</v>
      </c>
      <c r="T250" s="29" t="s">
        <v>301</v>
      </c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38">
        <f t="shared" si="101"/>
        <v>0.03821656051</v>
      </c>
      <c r="E251" s="483">
        <v>18.0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205"/>
      <c r="R251" s="92"/>
      <c r="S251" s="484"/>
      <c r="T251" s="29" t="s">
        <v>298</v>
      </c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187">
        <f t="shared" si="101"/>
        <v>0.03125</v>
      </c>
      <c r="E252" s="480">
        <v>3.0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205"/>
      <c r="R252" s="92"/>
      <c r="S252" s="484"/>
      <c r="T252" s="29" t="s">
        <v>298</v>
      </c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187">
        <f t="shared" si="101"/>
        <v>0.001846172024</v>
      </c>
      <c r="E253" s="159">
        <v>1500.0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205"/>
      <c r="R253" s="92"/>
      <c r="S253" s="484"/>
      <c r="T253" s="29" t="s">
        <v>298</v>
      </c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187">
        <f t="shared" si="101"/>
        <v>0.04</v>
      </c>
      <c r="E254" s="159">
        <v>15.0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205"/>
      <c r="R254" s="92"/>
      <c r="S254" s="484"/>
      <c r="T254" s="29" t="s">
        <v>298</v>
      </c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187">
        <f t="shared" si="101"/>
        <v>0.02278937575</v>
      </c>
      <c r="E255" s="159">
        <v>17881.0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205"/>
      <c r="R255" s="92"/>
      <c r="S255" s="484"/>
      <c r="T255" s="29" t="s">
        <v>298</v>
      </c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187">
        <f t="shared" si="101"/>
        <v>0.05</v>
      </c>
      <c r="E256" s="480">
        <v>1.0</v>
      </c>
      <c r="F256" s="60"/>
      <c r="G256" s="35">
        <v>1.0</v>
      </c>
      <c r="H256" s="60"/>
      <c r="I256" s="35">
        <v>0.0</v>
      </c>
      <c r="J256" s="60"/>
      <c r="K256" s="35">
        <v>0.0</v>
      </c>
      <c r="L256" s="60"/>
      <c r="M256" s="35">
        <v>0.0</v>
      </c>
      <c r="N256" s="60"/>
      <c r="O256" s="34">
        <v>0.0</v>
      </c>
      <c r="P256" s="60"/>
      <c r="Q256" s="34">
        <v>0.0</v>
      </c>
      <c r="R256" s="92"/>
      <c r="S256" s="159">
        <v>0.0</v>
      </c>
      <c r="T256" s="4" t="s">
        <v>308</v>
      </c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187">
        <f t="shared" si="101"/>
        <v>0</v>
      </c>
      <c r="E257" s="480">
        <v>0.0</v>
      </c>
      <c r="F257" s="60"/>
      <c r="G257" s="35">
        <v>0.0</v>
      </c>
      <c r="H257" s="60"/>
      <c r="I257" s="35">
        <v>0.0</v>
      </c>
      <c r="J257" s="60"/>
      <c r="K257" s="35">
        <v>0.0</v>
      </c>
      <c r="L257" s="60"/>
      <c r="M257" s="35">
        <v>0.0</v>
      </c>
      <c r="N257" s="60"/>
      <c r="O257" s="34">
        <v>0.0</v>
      </c>
      <c r="P257" s="60"/>
      <c r="Q257" s="34">
        <v>0.0</v>
      </c>
      <c r="R257" s="92"/>
      <c r="S257" s="159">
        <v>0.0</v>
      </c>
      <c r="T257" s="4" t="s">
        <v>310</v>
      </c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187">
        <f t="shared" si="101"/>
        <v>0.04347826087</v>
      </c>
      <c r="E258" s="480">
        <v>2.0</v>
      </c>
      <c r="F258" s="60"/>
      <c r="G258" s="35">
        <v>1.0</v>
      </c>
      <c r="H258" s="60"/>
      <c r="I258" s="35">
        <v>0.0</v>
      </c>
      <c r="J258" s="60"/>
      <c r="K258" s="35">
        <v>0.0</v>
      </c>
      <c r="L258" s="60"/>
      <c r="M258" s="35">
        <v>0.0</v>
      </c>
      <c r="N258" s="60"/>
      <c r="O258" s="34">
        <v>0.0</v>
      </c>
      <c r="P258" s="60"/>
      <c r="Q258" s="34">
        <v>1.0</v>
      </c>
      <c r="R258" s="92"/>
      <c r="S258" s="159">
        <v>0.0</v>
      </c>
      <c r="T258" s="29" t="s">
        <v>312</v>
      </c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189">
        <f t="shared" si="101"/>
        <v>0.04347826087</v>
      </c>
      <c r="E259" s="485">
        <v>1.0</v>
      </c>
      <c r="F259" s="354"/>
      <c r="G259" s="355">
        <v>0.0</v>
      </c>
      <c r="H259" s="354"/>
      <c r="I259" s="355">
        <v>1.0</v>
      </c>
      <c r="J259" s="354"/>
      <c r="K259" s="355">
        <v>0.0</v>
      </c>
      <c r="L259" s="354"/>
      <c r="M259" s="355">
        <v>0.0</v>
      </c>
      <c r="N259" s="354"/>
      <c r="O259" s="356">
        <v>0.0</v>
      </c>
      <c r="P259" s="354"/>
      <c r="Q259" s="356">
        <v>0.0</v>
      </c>
      <c r="R259" s="311"/>
      <c r="S259" s="190">
        <v>0.0</v>
      </c>
      <c r="T259" s="29" t="s">
        <v>314</v>
      </c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486">
        <f>E261/C261</f>
        <v>0.02178664774</v>
      </c>
      <c r="E261" s="487">
        <v>131.37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201"/>
      <c r="R261" s="92"/>
      <c r="S261" s="488"/>
      <c r="T261" s="4" t="s">
        <v>317</v>
      </c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8.66511002057939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489"/>
      <c r="R262" s="490"/>
      <c r="S262" s="491"/>
      <c r="T262" s="4"/>
      <c r="U262" s="5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103">E264/C264</f>
        <v>0.05357142857</v>
      </c>
      <c r="E264" s="172">
        <v>3.0</v>
      </c>
      <c r="F264" s="92"/>
      <c r="G264" s="172">
        <v>0.0</v>
      </c>
      <c r="H264" s="92"/>
      <c r="I264" s="172">
        <v>1.0</v>
      </c>
      <c r="J264" s="92"/>
      <c r="K264" s="172">
        <v>0.0</v>
      </c>
      <c r="L264" s="92"/>
      <c r="M264" s="172">
        <v>0.0</v>
      </c>
      <c r="N264" s="92"/>
      <c r="O264" s="172">
        <v>1.0</v>
      </c>
      <c r="P264" s="92"/>
      <c r="Q264" s="171">
        <v>1.0</v>
      </c>
      <c r="R264" s="56"/>
      <c r="S264" s="259">
        <v>0.0</v>
      </c>
      <c r="T264" s="4" t="s">
        <v>321</v>
      </c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103"/>
        <v>0.02941176471</v>
      </c>
      <c r="E265" s="35">
        <v>4.0</v>
      </c>
      <c r="F265" s="92"/>
      <c r="G265" s="174"/>
      <c r="H265" s="92"/>
      <c r="I265" s="174"/>
      <c r="J265" s="92"/>
      <c r="K265" s="174"/>
      <c r="L265" s="92"/>
      <c r="M265" s="174"/>
      <c r="N265" s="92"/>
      <c r="O265" s="174"/>
      <c r="P265" s="92"/>
      <c r="Q265" s="201"/>
      <c r="R265" s="92"/>
      <c r="S265" s="488"/>
      <c r="T265" s="4" t="s">
        <v>323</v>
      </c>
      <c r="U265" s="5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103"/>
        <v>0.08009708738</v>
      </c>
      <c r="E266" s="35">
        <v>33.0</v>
      </c>
      <c r="F266" s="493"/>
      <c r="G266" s="496"/>
      <c r="H266" s="493"/>
      <c r="I266" s="496"/>
      <c r="J266" s="493"/>
      <c r="K266" s="496"/>
      <c r="L266" s="493"/>
      <c r="M266" s="496"/>
      <c r="N266" s="493"/>
      <c r="O266" s="496"/>
      <c r="P266" s="493"/>
      <c r="Q266" s="497"/>
      <c r="R266" s="493"/>
      <c r="S266" s="498"/>
      <c r="T266" s="4" t="s">
        <v>323</v>
      </c>
      <c r="U266" s="5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103"/>
        <v>0.03673469388</v>
      </c>
      <c r="E267" s="35">
        <v>9.0</v>
      </c>
      <c r="F267" s="60"/>
      <c r="G267" s="135"/>
      <c r="H267" s="60"/>
      <c r="I267" s="135"/>
      <c r="J267" s="60"/>
      <c r="K267" s="135"/>
      <c r="L267" s="60"/>
      <c r="M267" s="135"/>
      <c r="N267" s="60"/>
      <c r="O267" s="135"/>
      <c r="P267" s="60"/>
      <c r="Q267" s="205"/>
      <c r="R267" s="60"/>
      <c r="S267" s="484"/>
      <c r="T267" s="4" t="s">
        <v>323</v>
      </c>
      <c r="U267" s="5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103"/>
        <v>0.01801801802</v>
      </c>
      <c r="E268" s="35">
        <v>2.0</v>
      </c>
      <c r="F268" s="493"/>
      <c r="G268" s="496"/>
      <c r="H268" s="493"/>
      <c r="I268" s="496"/>
      <c r="J268" s="493"/>
      <c r="K268" s="496"/>
      <c r="L268" s="493"/>
      <c r="M268" s="496"/>
      <c r="N268" s="493"/>
      <c r="O268" s="496"/>
      <c r="P268" s="493"/>
      <c r="Q268" s="497"/>
      <c r="R268" s="493"/>
      <c r="S268" s="498"/>
      <c r="T268" s="4" t="s">
        <v>323</v>
      </c>
      <c r="U268" s="5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103"/>
        <v>0.02272727273</v>
      </c>
      <c r="E269" s="35">
        <v>2.0</v>
      </c>
      <c r="F269" s="60"/>
      <c r="G269" s="135"/>
      <c r="H269" s="60"/>
      <c r="I269" s="135"/>
      <c r="J269" s="60"/>
      <c r="K269" s="135"/>
      <c r="L269" s="60"/>
      <c r="M269" s="135"/>
      <c r="N269" s="60"/>
      <c r="O269" s="135"/>
      <c r="P269" s="60"/>
      <c r="Q269" s="205"/>
      <c r="R269" s="60"/>
      <c r="S269" s="484"/>
      <c r="T269" s="4" t="s">
        <v>323</v>
      </c>
      <c r="U269" s="5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103"/>
        <v>0.02554744526</v>
      </c>
      <c r="E270" s="35">
        <v>7.0</v>
      </c>
      <c r="F270" s="373"/>
      <c r="G270" s="499"/>
      <c r="H270" s="373"/>
      <c r="I270" s="499"/>
      <c r="J270" s="373"/>
      <c r="K270" s="499"/>
      <c r="L270" s="373"/>
      <c r="M270" s="499"/>
      <c r="N270" s="373"/>
      <c r="O270" s="499"/>
      <c r="P270" s="373"/>
      <c r="Q270" s="500"/>
      <c r="R270" s="373"/>
      <c r="S270" s="501"/>
      <c r="T270" s="4" t="s">
        <v>323</v>
      </c>
      <c r="U270" s="5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0.04347826087</v>
      </c>
      <c r="E272" s="172">
        <v>2.0</v>
      </c>
      <c r="F272" s="92"/>
      <c r="G272" s="172">
        <v>0.0</v>
      </c>
      <c r="H272" s="92"/>
      <c r="I272" s="172">
        <v>0.0</v>
      </c>
      <c r="J272" s="92"/>
      <c r="K272" s="172">
        <v>1.0</v>
      </c>
      <c r="L272" s="92"/>
      <c r="M272" s="172">
        <v>0.0</v>
      </c>
      <c r="N272" s="92"/>
      <c r="O272" s="172">
        <v>0.0</v>
      </c>
      <c r="P272" s="92"/>
      <c r="Q272" s="171">
        <v>1.0</v>
      </c>
      <c r="R272" s="56"/>
      <c r="S272" s="259">
        <v>0.0</v>
      </c>
      <c r="T272" s="4" t="s">
        <v>331</v>
      </c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185">
        <f t="shared" ref="D274:D276" si="104">E274/C274</f>
        <v>0.03852504128</v>
      </c>
      <c r="E274" s="146">
        <v>70.0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92"/>
      <c r="S274" s="248"/>
      <c r="T274" s="4" t="s">
        <v>334</v>
      </c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187">
        <f t="shared" si="104"/>
        <v>0.03703703704</v>
      </c>
      <c r="E275" s="54">
        <v>9.0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60"/>
      <c r="S275" s="47"/>
      <c r="T275" s="4" t="s">
        <v>334</v>
      </c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189">
        <f t="shared" si="104"/>
        <v>0.02777777778</v>
      </c>
      <c r="E276" s="502">
        <v>5.0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100"/>
      <c r="S276" s="255"/>
      <c r="T276" s="4" t="s">
        <v>334</v>
      </c>
      <c r="U276" s="5"/>
      <c r="V276" s="5"/>
      <c r="W276" s="5"/>
      <c r="X276" s="5"/>
      <c r="Y276" s="5"/>
      <c r="Z276" s="5"/>
    </row>
    <row r="277" ht="14.25" customHeight="1">
      <c r="A277" s="384"/>
      <c r="B277" s="385"/>
      <c r="C277" s="386"/>
      <c r="D277" s="387"/>
      <c r="E277" s="503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4"/>
      <c r="U277" s="5"/>
      <c r="V277" s="5"/>
      <c r="W277" s="5"/>
      <c r="X277" s="5"/>
      <c r="Y277" s="5"/>
      <c r="Z277" s="5"/>
    </row>
    <row r="278" ht="15.0" customHeight="1">
      <c r="A278" s="384"/>
      <c r="B278" s="385"/>
      <c r="C278" s="386"/>
      <c r="D278" s="387"/>
      <c r="E278" s="503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4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3"/>
      <c r="S279" s="504"/>
      <c r="T279" s="4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505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2"/>
      <c r="R280" s="393"/>
      <c r="S280" s="506"/>
      <c r="T280" s="4" t="s">
        <v>340</v>
      </c>
      <c r="U280" s="5"/>
      <c r="V280" s="5"/>
      <c r="W280" s="5"/>
      <c r="X280" s="5"/>
      <c r="Y280" s="5"/>
      <c r="Z280" s="5"/>
    </row>
    <row r="281" ht="14.25" customHeight="1">
      <c r="A281" s="394"/>
      <c r="B281" s="507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398" t="s">
        <v>341</v>
      </c>
      <c r="R281" s="21"/>
      <c r="S281" s="508"/>
      <c r="T281" s="4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509"/>
      <c r="C282" s="401"/>
      <c r="D282" s="397"/>
      <c r="E282" s="402">
        <v>6000.0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402">
        <f t="shared" ref="Q282:Q299" si="105">SUM(C282:P282)</f>
        <v>6000</v>
      </c>
      <c r="R282" s="21"/>
      <c r="S282" s="388"/>
      <c r="T282" s="4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510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408">
        <f t="shared" si="105"/>
        <v>0</v>
      </c>
      <c r="R283" s="21"/>
      <c r="S283" s="388"/>
      <c r="T283" s="4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509"/>
      <c r="C284" s="401"/>
      <c r="D284" s="397"/>
      <c r="E284" s="402">
        <v>193507.0</v>
      </c>
      <c r="F284" s="397"/>
      <c r="G284" s="402"/>
      <c r="H284" s="397"/>
      <c r="I284" s="402">
        <v>126219.0</v>
      </c>
      <c r="J284" s="397"/>
      <c r="K284" s="402"/>
      <c r="L284" s="397"/>
      <c r="M284" s="402"/>
      <c r="N284" s="397"/>
      <c r="O284" s="402"/>
      <c r="P284" s="397"/>
      <c r="Q284" s="402">
        <f t="shared" si="105"/>
        <v>319726</v>
      </c>
      <c r="R284" s="21"/>
      <c r="S284" s="388"/>
      <c r="T284" s="4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510"/>
      <c r="C285" s="406"/>
      <c r="D285" s="397"/>
      <c r="E285" s="408">
        <v>6777490.0</v>
      </c>
      <c r="F285" s="397"/>
      <c r="G285" s="408"/>
      <c r="H285" s="397"/>
      <c r="I285" s="408"/>
      <c r="J285" s="397"/>
      <c r="K285" s="408"/>
      <c r="L285" s="397"/>
      <c r="M285" s="408"/>
      <c r="N285" s="397"/>
      <c r="O285" s="408">
        <v>6000.0</v>
      </c>
      <c r="P285" s="397"/>
      <c r="Q285" s="511">
        <f t="shared" si="105"/>
        <v>6783490</v>
      </c>
      <c r="R285" s="21"/>
      <c r="S285" s="388"/>
      <c r="T285" s="4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509"/>
      <c r="C286" s="401">
        <v>1175754.0</v>
      </c>
      <c r="D286" s="397"/>
      <c r="E286" s="402">
        <v>148640.0</v>
      </c>
      <c r="F286" s="397"/>
      <c r="G286" s="402"/>
      <c r="H286" s="397"/>
      <c r="I286" s="402">
        <v>50206.0</v>
      </c>
      <c r="J286" s="397"/>
      <c r="K286" s="402"/>
      <c r="L286" s="397"/>
      <c r="M286" s="402"/>
      <c r="N286" s="397"/>
      <c r="O286" s="402"/>
      <c r="P286" s="397"/>
      <c r="Q286" s="402">
        <f t="shared" si="105"/>
        <v>1374600</v>
      </c>
      <c r="R286" s="21"/>
      <c r="S286" s="388"/>
      <c r="T286" s="4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510"/>
      <c r="C287" s="406"/>
      <c r="D287" s="397"/>
      <c r="E287" s="408"/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408">
        <f t="shared" si="105"/>
        <v>0</v>
      </c>
      <c r="R287" s="21"/>
      <c r="S287" s="388"/>
      <c r="T287" s="4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509"/>
      <c r="C288" s="401">
        <v>253284.0</v>
      </c>
      <c r="D288" s="397"/>
      <c r="E288" s="402">
        <v>2500.0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402">
        <f t="shared" si="105"/>
        <v>255784</v>
      </c>
      <c r="R288" s="21"/>
      <c r="S288" s="388"/>
      <c r="T288" s="4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510"/>
      <c r="C289" s="406"/>
      <c r="D289" s="397"/>
      <c r="E289" s="408">
        <v>1426493.0</v>
      </c>
      <c r="F289" s="397"/>
      <c r="G289" s="408"/>
      <c r="H289" s="397"/>
      <c r="I289" s="408"/>
      <c r="J289" s="397"/>
      <c r="K289" s="408"/>
      <c r="L289" s="397"/>
      <c r="M289" s="408">
        <v>200006.0</v>
      </c>
      <c r="N289" s="397"/>
      <c r="O289" s="408"/>
      <c r="P289" s="397"/>
      <c r="Q289" s="408">
        <f t="shared" si="105"/>
        <v>1626499</v>
      </c>
      <c r="R289" s="21"/>
      <c r="S289" s="388"/>
      <c r="T289" s="4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509"/>
      <c r="C290" s="401"/>
      <c r="D290" s="397"/>
      <c r="E290" s="402"/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402">
        <f t="shared" si="105"/>
        <v>0</v>
      </c>
      <c r="R290" s="21"/>
      <c r="S290" s="388"/>
      <c r="T290" s="4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510"/>
      <c r="C291" s="406"/>
      <c r="D291" s="397"/>
      <c r="E291" s="408">
        <v>137580.0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408">
        <f t="shared" si="105"/>
        <v>137580</v>
      </c>
      <c r="R291" s="21"/>
      <c r="S291" s="388"/>
      <c r="T291" s="4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509"/>
      <c r="C292" s="401">
        <v>195370.0</v>
      </c>
      <c r="D292" s="397"/>
      <c r="E292" s="402">
        <v>962626.0</v>
      </c>
      <c r="F292" s="397"/>
      <c r="G292" s="402"/>
      <c r="H292" s="397"/>
      <c r="I292" s="402">
        <v>10000.0</v>
      </c>
      <c r="J292" s="397"/>
      <c r="K292" s="402"/>
      <c r="L292" s="397"/>
      <c r="M292" s="402">
        <v>60000.0</v>
      </c>
      <c r="N292" s="397"/>
      <c r="O292" s="402"/>
      <c r="P292" s="397"/>
      <c r="Q292" s="402">
        <f t="shared" si="105"/>
        <v>1227996</v>
      </c>
      <c r="R292" s="21"/>
      <c r="S292" s="388"/>
      <c r="T292" s="4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510"/>
      <c r="C293" s="406"/>
      <c r="D293" s="397"/>
      <c r="E293" s="408">
        <v>15000.0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408">
        <f t="shared" si="105"/>
        <v>15000</v>
      </c>
      <c r="R293" s="21"/>
      <c r="S293" s="388"/>
      <c r="T293" s="4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509"/>
      <c r="C294" s="401">
        <v>5447577.0</v>
      </c>
      <c r="D294" s="397"/>
      <c r="E294" s="402">
        <v>320326.0</v>
      </c>
      <c r="F294" s="397"/>
      <c r="G294" s="402"/>
      <c r="H294" s="397"/>
      <c r="I294" s="402"/>
      <c r="J294" s="397"/>
      <c r="K294" s="402"/>
      <c r="L294" s="397"/>
      <c r="M294" s="402">
        <v>585000.0</v>
      </c>
      <c r="N294" s="397"/>
      <c r="O294" s="402"/>
      <c r="P294" s="397"/>
      <c r="Q294" s="402">
        <f t="shared" si="105"/>
        <v>6352903</v>
      </c>
      <c r="R294" s="21"/>
      <c r="S294" s="388"/>
      <c r="T294" s="4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510"/>
      <c r="C295" s="406">
        <v>247401.0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408">
        <f t="shared" si="105"/>
        <v>247401</v>
      </c>
      <c r="R295" s="21"/>
      <c r="S295" s="388"/>
      <c r="T295" s="4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509"/>
      <c r="C296" s="401">
        <v>279866.0</v>
      </c>
      <c r="D296" s="397"/>
      <c r="E296" s="402"/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402">
        <f t="shared" si="105"/>
        <v>279866</v>
      </c>
      <c r="R296" s="21"/>
      <c r="S296" s="388"/>
      <c r="T296" s="4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510"/>
      <c r="C297" s="406">
        <v>3333440.0</v>
      </c>
      <c r="D297" s="397"/>
      <c r="E297" s="408">
        <v>243344.0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408">
        <f t="shared" si="105"/>
        <v>3576784</v>
      </c>
      <c r="R297" s="21"/>
      <c r="S297" s="388"/>
      <c r="T297" s="4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509"/>
      <c r="C298" s="401"/>
      <c r="D298" s="397"/>
      <c r="E298" s="402"/>
      <c r="F298" s="397"/>
      <c r="G298" s="402"/>
      <c r="H298" s="397"/>
      <c r="I298" s="402"/>
      <c r="J298" s="397"/>
      <c r="K298" s="402"/>
      <c r="L298" s="397"/>
      <c r="M298" s="402"/>
      <c r="N298" s="397"/>
      <c r="O298" s="402">
        <v>160389.0</v>
      </c>
      <c r="P298" s="397"/>
      <c r="Q298" s="402">
        <f t="shared" si="105"/>
        <v>160389</v>
      </c>
      <c r="R298" s="21"/>
      <c r="S298" s="388"/>
      <c r="T298" s="4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510"/>
      <c r="C299" s="406"/>
      <c r="D299" s="397"/>
      <c r="E299" s="408">
        <v>989946.0</v>
      </c>
      <c r="F299" s="397"/>
      <c r="G299" s="408"/>
      <c r="H299" s="397"/>
      <c r="I299" s="408"/>
      <c r="J299" s="397"/>
      <c r="K299" s="408"/>
      <c r="L299" s="397"/>
      <c r="M299" s="408">
        <v>518158.0</v>
      </c>
      <c r="N299" s="397"/>
      <c r="O299" s="408"/>
      <c r="P299" s="397"/>
      <c r="Q299" s="408">
        <f t="shared" si="105"/>
        <v>1508104</v>
      </c>
      <c r="R299" s="21"/>
      <c r="S299" s="388"/>
      <c r="T299" s="4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507"/>
      <c r="C300" s="411">
        <f>SUM(C282:D299)</f>
        <v>10932692</v>
      </c>
      <c r="D300" s="397"/>
      <c r="E300" s="411">
        <f>SUM(E282:F299)</f>
        <v>11223452</v>
      </c>
      <c r="F300" s="397"/>
      <c r="G300" s="411">
        <f>SUM(G282:H299)</f>
        <v>0</v>
      </c>
      <c r="H300" s="397"/>
      <c r="I300" s="411">
        <f>SUM(I282:J299)</f>
        <v>186425</v>
      </c>
      <c r="J300" s="397"/>
      <c r="K300" s="411">
        <f>SUM(K282:L299)</f>
        <v>0</v>
      </c>
      <c r="L300" s="397"/>
      <c r="M300" s="411">
        <f>SUM(M282:N299)</f>
        <v>1363164</v>
      </c>
      <c r="N300" s="397"/>
      <c r="O300" s="411">
        <f>SUM(O282:P299)</f>
        <v>166389</v>
      </c>
      <c r="P300" s="397"/>
      <c r="Q300" s="512">
        <f>SUM(Q282:Q299)</f>
        <v>23872122</v>
      </c>
      <c r="R300" s="21"/>
      <c r="S300" s="386"/>
      <c r="T300" s="4"/>
      <c r="U300" s="5"/>
      <c r="V300" s="5"/>
      <c r="W300" s="5"/>
      <c r="X300" s="5"/>
      <c r="Y300" s="5"/>
      <c r="Z300" s="5"/>
    </row>
    <row r="301" ht="15.0" customHeight="1">
      <c r="A301" s="413" t="s">
        <v>398</v>
      </c>
      <c r="B301" s="513"/>
      <c r="C301" s="415">
        <f>SUM(C282:D299)</f>
        <v>10932692</v>
      </c>
      <c r="D301" s="416"/>
      <c r="E301" s="415">
        <f>SUM(E282:F299)</f>
        <v>11223452</v>
      </c>
      <c r="F301" s="416"/>
      <c r="G301" s="415">
        <f>SUM(G282:H299)</f>
        <v>0</v>
      </c>
      <c r="H301" s="416"/>
      <c r="I301" s="415">
        <f>SUM(I282:J299)</f>
        <v>186425</v>
      </c>
      <c r="J301" s="416"/>
      <c r="K301" s="415">
        <f>SUM(K282:L299)</f>
        <v>0</v>
      </c>
      <c r="L301" s="416"/>
      <c r="M301" s="415">
        <f>SUM(M282:N299)</f>
        <v>1363164</v>
      </c>
      <c r="N301" s="416"/>
      <c r="O301" s="415">
        <f>SUM(O282:P299)</f>
        <v>166389</v>
      </c>
      <c r="P301" s="416"/>
      <c r="Q301" s="514">
        <f>SUM(Q282:Q299)</f>
        <v>23872122</v>
      </c>
      <c r="R301" s="425"/>
      <c r="S301" s="386"/>
      <c r="T301" s="4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418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418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418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418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418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418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418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418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418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418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418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418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418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418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418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418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418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418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418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418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418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418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418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418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418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418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418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418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418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418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418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418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418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418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418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418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418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418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418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418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418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418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418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418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418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418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418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418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418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418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418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418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418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418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418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418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418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418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418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418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418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418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418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418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418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418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418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418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418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418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418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418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418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418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418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418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418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418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418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418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418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418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418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418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418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418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418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418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418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418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418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418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418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418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418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418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418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418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418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418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418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418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418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418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418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418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418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418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418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418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418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418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418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418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418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418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418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418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418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418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418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418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418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418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418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418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418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418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418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418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418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418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418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418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418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418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418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418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418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418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418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418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418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418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418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418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418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418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418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418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418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418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418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418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418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418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418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418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418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418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418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418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418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418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418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418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418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418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418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418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418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418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418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418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418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418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418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418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418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418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418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418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418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418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418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418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418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418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418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418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418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418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418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418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418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418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418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418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418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418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418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418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418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418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418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418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418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418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418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418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418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418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418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418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418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418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418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418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418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418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418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418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418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418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418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418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418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418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418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418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418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418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418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418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418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418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418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418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418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418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418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418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418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418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418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418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418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418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418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418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418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418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418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418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418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418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418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418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418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418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418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418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418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418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418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418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418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418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418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418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418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418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418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418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418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418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418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418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418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418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418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418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418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418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418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418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418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418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418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418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418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418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418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418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418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418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418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418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418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418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418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418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418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418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418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418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418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418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418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418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418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418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418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418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418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418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418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418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418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418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418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418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418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418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418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418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418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418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418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418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418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418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418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418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418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418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418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418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418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418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418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418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418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418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418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418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418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418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418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418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418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418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418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418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418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418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418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418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418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418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418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418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418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418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418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418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418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418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418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418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418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418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418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418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418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418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418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418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418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418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418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418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418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418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418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418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418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418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418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418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418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418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418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418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418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418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418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418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418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418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418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418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418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418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418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418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418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418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418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418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418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418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418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418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418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418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418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418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418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418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418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418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418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418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418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418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418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418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418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418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418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418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418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418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418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418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418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418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418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418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418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418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418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418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418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418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418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418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418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418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418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418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418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418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418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418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418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418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418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418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418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418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418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418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418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418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418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418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418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418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418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418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418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418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418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18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418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418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18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418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418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418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418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418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418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418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418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418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418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418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418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418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418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418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418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418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418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418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418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418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418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418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418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418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418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418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418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418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418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418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418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418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418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418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418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418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418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418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418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418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18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418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418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418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418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418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418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418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418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418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418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18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418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418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418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418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418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418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418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418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418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418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418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418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18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418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418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418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18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418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418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418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418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418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418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418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418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418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418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418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418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418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418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418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418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418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418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418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418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418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418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418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418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418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418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418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18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418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418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18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418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418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418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418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18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418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418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418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418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418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418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418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18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418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418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418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418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418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418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418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418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418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418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418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418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418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418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418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418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418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418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418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418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418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418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418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418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418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418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418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418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418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418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418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418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418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418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418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418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418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418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418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418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418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418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418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418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418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418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418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418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418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418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418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418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418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418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418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418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418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418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418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418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418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418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418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418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418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418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418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418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418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418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418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18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418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418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418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418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418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418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418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418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418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418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418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418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418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418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418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418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418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418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418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418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418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418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418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418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418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418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418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418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418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418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418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418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418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418"/>
      <c r="U1000" s="5"/>
      <c r="V1000" s="5"/>
      <c r="W1000" s="5"/>
      <c r="X1000" s="5"/>
      <c r="Y1000" s="5"/>
      <c r="Z1000" s="5"/>
    </row>
  </sheetData>
  <mergeCells count="230">
    <mergeCell ref="A71:S71"/>
    <mergeCell ref="A100:S100"/>
    <mergeCell ref="A107:S107"/>
    <mergeCell ref="A108:S108"/>
    <mergeCell ref="A116:S116"/>
    <mergeCell ref="A132:S132"/>
    <mergeCell ref="A138:S138"/>
    <mergeCell ref="A145:S145"/>
    <mergeCell ref="A150:S150"/>
    <mergeCell ref="A151:S151"/>
    <mergeCell ref="A154:S154"/>
    <mergeCell ref="A166:S166"/>
    <mergeCell ref="A172:S172"/>
    <mergeCell ref="A173:S173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P5:Q5"/>
    <mergeCell ref="R5:S5"/>
    <mergeCell ref="A6:S6"/>
    <mergeCell ref="A7:S7"/>
    <mergeCell ref="A28:S28"/>
    <mergeCell ref="A35:S35"/>
    <mergeCell ref="A42:S42"/>
    <mergeCell ref="A48:S48"/>
    <mergeCell ref="A185:S185"/>
    <mergeCell ref="A186:S186"/>
    <mergeCell ref="A188:S188"/>
    <mergeCell ref="A191:S191"/>
    <mergeCell ref="A223:S223"/>
    <mergeCell ref="A232:S232"/>
    <mergeCell ref="A233:S233"/>
    <mergeCell ref="K281:L281"/>
    <mergeCell ref="M281:N281"/>
    <mergeCell ref="K282:L282"/>
    <mergeCell ref="M282:N282"/>
    <mergeCell ref="K283:L283"/>
    <mergeCell ref="M283:N283"/>
    <mergeCell ref="M284:N284"/>
    <mergeCell ref="K284:L284"/>
    <mergeCell ref="K285:L285"/>
    <mergeCell ref="K287:L287"/>
    <mergeCell ref="K288:L288"/>
    <mergeCell ref="K289:L289"/>
    <mergeCell ref="K290:L290"/>
    <mergeCell ref="K291:L291"/>
    <mergeCell ref="M285:N285"/>
    <mergeCell ref="M287:N287"/>
    <mergeCell ref="M288:N288"/>
    <mergeCell ref="M289:N289"/>
    <mergeCell ref="M290:N290"/>
    <mergeCell ref="M291:N291"/>
    <mergeCell ref="M292:N292"/>
    <mergeCell ref="K299:L299"/>
    <mergeCell ref="K300:L300"/>
    <mergeCell ref="K301:L301"/>
    <mergeCell ref="K292:L292"/>
    <mergeCell ref="K293:L293"/>
    <mergeCell ref="K294:L294"/>
    <mergeCell ref="K295:L295"/>
    <mergeCell ref="K296:L296"/>
    <mergeCell ref="K297:L297"/>
    <mergeCell ref="K298:L298"/>
    <mergeCell ref="M300:N300"/>
    <mergeCell ref="M301:N301"/>
    <mergeCell ref="M293:N293"/>
    <mergeCell ref="M294:N294"/>
    <mergeCell ref="M295:N295"/>
    <mergeCell ref="M296:N296"/>
    <mergeCell ref="M297:N297"/>
    <mergeCell ref="M298:N298"/>
    <mergeCell ref="M299:N299"/>
    <mergeCell ref="O281:P281"/>
    <mergeCell ref="Q281:R281"/>
    <mergeCell ref="O282:P282"/>
    <mergeCell ref="Q282:R282"/>
    <mergeCell ref="O283:P283"/>
    <mergeCell ref="Q283:R283"/>
    <mergeCell ref="Q284:R284"/>
    <mergeCell ref="O284:P284"/>
    <mergeCell ref="O285:P285"/>
    <mergeCell ref="O286:P286"/>
    <mergeCell ref="O287:P287"/>
    <mergeCell ref="Q287:R287"/>
    <mergeCell ref="O288:P288"/>
    <mergeCell ref="Q288:R288"/>
    <mergeCell ref="O289:P289"/>
    <mergeCell ref="Q289:R289"/>
    <mergeCell ref="O290:P290"/>
    <mergeCell ref="Q290:R290"/>
    <mergeCell ref="O291:P291"/>
    <mergeCell ref="Q291:R291"/>
    <mergeCell ref="Q292:R292"/>
    <mergeCell ref="O299:P299"/>
    <mergeCell ref="O300:P300"/>
    <mergeCell ref="O301:P301"/>
    <mergeCell ref="O292:P292"/>
    <mergeCell ref="O293:P293"/>
    <mergeCell ref="O294:P294"/>
    <mergeCell ref="O295:P295"/>
    <mergeCell ref="O296:P296"/>
    <mergeCell ref="O297:P297"/>
    <mergeCell ref="O298:P298"/>
    <mergeCell ref="Q300:R300"/>
    <mergeCell ref="Q301:R301"/>
    <mergeCell ref="Q293:R293"/>
    <mergeCell ref="Q294:R294"/>
    <mergeCell ref="Q295:R295"/>
    <mergeCell ref="Q296:R296"/>
    <mergeCell ref="Q297:R297"/>
    <mergeCell ref="Q298:R298"/>
    <mergeCell ref="Q299:R299"/>
    <mergeCell ref="A279:R279"/>
    <mergeCell ref="C280:R280"/>
    <mergeCell ref="A240:S240"/>
    <mergeCell ref="A244:S244"/>
    <mergeCell ref="A260:S260"/>
    <mergeCell ref="A263:S263"/>
    <mergeCell ref="A271:S271"/>
    <mergeCell ref="A273:S273"/>
    <mergeCell ref="A280:A281"/>
    <mergeCell ref="G284:H284"/>
    <mergeCell ref="G285:H285"/>
    <mergeCell ref="G286:H286"/>
    <mergeCell ref="E285:F285"/>
    <mergeCell ref="E286:F286"/>
    <mergeCell ref="I285:J285"/>
    <mergeCell ref="I286:J286"/>
    <mergeCell ref="K286:L286"/>
    <mergeCell ref="M286:N286"/>
    <mergeCell ref="G281:H281"/>
    <mergeCell ref="I281:J281"/>
    <mergeCell ref="G282:H282"/>
    <mergeCell ref="I282:J282"/>
    <mergeCell ref="G283:H283"/>
    <mergeCell ref="I283:J283"/>
    <mergeCell ref="I284:J284"/>
    <mergeCell ref="Q285:R285"/>
    <mergeCell ref="Q286:R286"/>
    <mergeCell ref="C292:D292"/>
    <mergeCell ref="E292:F292"/>
    <mergeCell ref="G292:H292"/>
    <mergeCell ref="I292:J292"/>
    <mergeCell ref="E293:F293"/>
    <mergeCell ref="G293:H293"/>
    <mergeCell ref="I293:J293"/>
    <mergeCell ref="C293:D293"/>
    <mergeCell ref="C294:D294"/>
    <mergeCell ref="E294:F294"/>
    <mergeCell ref="G294:H294"/>
    <mergeCell ref="I294:J294"/>
    <mergeCell ref="C295:D295"/>
    <mergeCell ref="E295:F295"/>
    <mergeCell ref="C296:D296"/>
    <mergeCell ref="E296:F296"/>
    <mergeCell ref="G296:H296"/>
    <mergeCell ref="I296:J296"/>
    <mergeCell ref="E297:F297"/>
    <mergeCell ref="G297:H297"/>
    <mergeCell ref="I297:J297"/>
    <mergeCell ref="C297:D297"/>
    <mergeCell ref="C298:D298"/>
    <mergeCell ref="E298:F298"/>
    <mergeCell ref="G298:H298"/>
    <mergeCell ref="I298:J298"/>
    <mergeCell ref="C299:D299"/>
    <mergeCell ref="E299:F299"/>
    <mergeCell ref="C281:D281"/>
    <mergeCell ref="E281:F281"/>
    <mergeCell ref="C282:D282"/>
    <mergeCell ref="E282:F282"/>
    <mergeCell ref="C283:D283"/>
    <mergeCell ref="E283:F283"/>
    <mergeCell ref="E284:F284"/>
    <mergeCell ref="C284:D284"/>
    <mergeCell ref="C285:D285"/>
    <mergeCell ref="C286:D286"/>
    <mergeCell ref="C287:D287"/>
    <mergeCell ref="E287:F287"/>
    <mergeCell ref="G287:H287"/>
    <mergeCell ref="I287:J287"/>
    <mergeCell ref="C288:D288"/>
    <mergeCell ref="E288:F288"/>
    <mergeCell ref="G288:H288"/>
    <mergeCell ref="I288:J288"/>
    <mergeCell ref="E289:F289"/>
    <mergeCell ref="G289:H289"/>
    <mergeCell ref="I289:J289"/>
    <mergeCell ref="G291:H291"/>
    <mergeCell ref="I291:J291"/>
    <mergeCell ref="C289:D289"/>
    <mergeCell ref="C290:D290"/>
    <mergeCell ref="E290:F290"/>
    <mergeCell ref="G290:H290"/>
    <mergeCell ref="I290:J290"/>
    <mergeCell ref="C291:D291"/>
    <mergeCell ref="E291:F291"/>
    <mergeCell ref="G295:H295"/>
    <mergeCell ref="I295:J295"/>
    <mergeCell ref="E301:F301"/>
    <mergeCell ref="G301:H301"/>
    <mergeCell ref="G299:H299"/>
    <mergeCell ref="I299:J299"/>
    <mergeCell ref="C300:D300"/>
    <mergeCell ref="E300:F300"/>
    <mergeCell ref="G300:H300"/>
    <mergeCell ref="I300:J300"/>
    <mergeCell ref="C301:D301"/>
    <mergeCell ref="I301:J301"/>
  </mergeCells>
  <hyperlinks>
    <hyperlink r:id="rId1" ref="A4"/>
    <hyperlink r:id="rId2" ref="A5"/>
    <hyperlink r:id="rId3" ref="A8"/>
    <hyperlink r:id="rId4" ref="A9"/>
    <hyperlink r:id="rId5" ref="T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T17"/>
    <hyperlink r:id="rId14" ref="A18"/>
    <hyperlink r:id="rId15" ref="A19"/>
    <hyperlink r:id="rId16" ref="A20"/>
    <hyperlink r:id="rId17" ref="A21"/>
    <hyperlink r:id="rId18" ref="T21"/>
    <hyperlink r:id="rId19" ref="A22"/>
    <hyperlink r:id="rId20" ref="A23"/>
    <hyperlink r:id="rId21" ref="T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T43"/>
    <hyperlink r:id="rId39" ref="A44"/>
    <hyperlink r:id="rId40" ref="A45"/>
    <hyperlink r:id="rId41" ref="A46"/>
    <hyperlink r:id="rId42" ref="A47"/>
    <hyperlink r:id="rId43" ref="T49"/>
    <hyperlink r:id="rId44" ref="A52"/>
    <hyperlink r:id="rId45" ref="A53"/>
    <hyperlink r:id="rId46" ref="T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T62"/>
    <hyperlink r:id="rId57" ref="A63"/>
    <hyperlink r:id="rId58" ref="T63"/>
    <hyperlink r:id="rId59" ref="A64"/>
    <hyperlink r:id="rId60" ref="T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T72"/>
    <hyperlink r:id="rId69" ref="A77"/>
    <hyperlink r:id="rId70" ref="T77"/>
    <hyperlink r:id="rId71" ref="A82"/>
    <hyperlink r:id="rId72" ref="A87"/>
    <hyperlink r:id="rId73" ref="T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56"/>
    <hyperlink r:id="rId130" ref="A157"/>
    <hyperlink r:id="rId131" ref="A158"/>
    <hyperlink r:id="rId132" ref="A159"/>
    <hyperlink r:id="rId133" ref="A160"/>
    <hyperlink r:id="rId134" ref="A161"/>
    <hyperlink r:id="rId135" ref="A163"/>
    <hyperlink r:id="rId136" ref="A164"/>
    <hyperlink r:id="rId137" ref="T164"/>
    <hyperlink r:id="rId138" ref="A165"/>
    <hyperlink r:id="rId139" ref="T185"/>
    <hyperlink r:id="rId140" ref="T188"/>
    <hyperlink r:id="rId141" ref="A234"/>
    <hyperlink r:id="rId142" ref="A235"/>
    <hyperlink r:id="rId143" ref="T235"/>
    <hyperlink r:id="rId144" ref="A236"/>
    <hyperlink r:id="rId145" ref="A237"/>
    <hyperlink r:id="rId146" ref="A238"/>
    <hyperlink r:id="rId147" ref="A239"/>
    <hyperlink r:id="rId148" ref="A241"/>
    <hyperlink r:id="rId149" ref="A242"/>
    <hyperlink r:id="rId150" ref="T242"/>
    <hyperlink r:id="rId151" ref="A243"/>
    <hyperlink r:id="rId152" ref="T243"/>
    <hyperlink r:id="rId153" ref="A245"/>
    <hyperlink r:id="rId154" ref="T245"/>
    <hyperlink r:id="rId155" ref="A246"/>
    <hyperlink r:id="rId156" ref="T246"/>
    <hyperlink r:id="rId157" ref="A247"/>
    <hyperlink r:id="rId158" ref="T247"/>
    <hyperlink r:id="rId159" ref="A248"/>
    <hyperlink r:id="rId160" ref="T248"/>
    <hyperlink r:id="rId161" ref="A249"/>
    <hyperlink r:id="rId162" ref="T249"/>
    <hyperlink r:id="rId163" ref="A250"/>
    <hyperlink r:id="rId164" ref="T250"/>
    <hyperlink r:id="rId165" ref="A251"/>
    <hyperlink r:id="rId166" ref="T251"/>
    <hyperlink r:id="rId167" ref="A252"/>
    <hyperlink r:id="rId168" ref="T252"/>
    <hyperlink r:id="rId169" ref="A253"/>
    <hyperlink r:id="rId170" ref="T253"/>
    <hyperlink r:id="rId171" ref="A254"/>
    <hyperlink r:id="rId172" ref="T254"/>
    <hyperlink r:id="rId173" ref="A255"/>
    <hyperlink r:id="rId174" ref="T255"/>
    <hyperlink r:id="rId175" ref="A256"/>
    <hyperlink r:id="rId176" ref="A257"/>
    <hyperlink r:id="rId177" ref="A258"/>
    <hyperlink r:id="rId178" ref="T258"/>
    <hyperlink r:id="rId179" ref="A259"/>
    <hyperlink r:id="rId180" ref="T259"/>
    <hyperlink r:id="rId181" ref="A264"/>
    <hyperlink r:id="rId182" ref="A265"/>
    <hyperlink r:id="rId183" ref="A266"/>
    <hyperlink r:id="rId184" ref="A267"/>
    <hyperlink r:id="rId185" ref="A268"/>
    <hyperlink r:id="rId186" ref="A269"/>
    <hyperlink r:id="rId187" ref="A270"/>
    <hyperlink r:id="rId188" ref="A272"/>
    <hyperlink r:id="rId189" ref="A274"/>
    <hyperlink r:id="rId190" ref="A275"/>
    <hyperlink r:id="rId191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9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57"/>
    <col customWidth="1" min="5" max="5" width="11.0"/>
    <col customWidth="1" min="6" max="6" width="6.57"/>
    <col customWidth="1" min="7" max="7" width="10.14"/>
    <col customWidth="1" min="8" max="8" width="6.86"/>
    <col customWidth="1" min="9" max="9" width="11.43"/>
    <col customWidth="1" min="10" max="10" width="6.57"/>
    <col customWidth="1" min="11" max="11" width="9.0"/>
    <col customWidth="1" min="12" max="12" width="6.57"/>
    <col customWidth="1" min="13" max="13" width="9.29"/>
    <col customWidth="1" min="14" max="14" width="6.57"/>
    <col customWidth="1" min="15" max="15" width="10.29"/>
    <col customWidth="1" min="16" max="16" width="6.57"/>
    <col customWidth="1" min="17" max="17" width="10.0"/>
    <col customWidth="1" min="18" max="18" width="27.29"/>
    <col customWidth="1" min="19" max="26" width="10.0"/>
  </cols>
  <sheetData>
    <row r="1" ht="17.25" customHeight="1">
      <c r="A1" s="1" t="s">
        <v>399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15.0" customHeight="1">
      <c r="A2" s="6"/>
      <c r="B2" s="7" t="s">
        <v>2</v>
      </c>
      <c r="C2" s="3"/>
      <c r="D2" s="8" t="s">
        <v>400</v>
      </c>
      <c r="E2" s="3"/>
      <c r="F2" s="8" t="s">
        <v>401</v>
      </c>
      <c r="G2" s="3"/>
      <c r="H2" s="8" t="s">
        <v>402</v>
      </c>
      <c r="I2" s="3"/>
      <c r="J2" s="8" t="s">
        <v>403</v>
      </c>
      <c r="K2" s="3"/>
      <c r="L2" s="8" t="s">
        <v>404</v>
      </c>
      <c r="M2" s="3"/>
      <c r="N2" s="8" t="s">
        <v>405</v>
      </c>
      <c r="O2" s="3"/>
      <c r="P2" s="8" t="s">
        <v>406</v>
      </c>
      <c r="Q2" s="3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515">
        <v>546.62</v>
      </c>
      <c r="E4" s="393"/>
      <c r="F4" s="516">
        <v>75.83</v>
      </c>
      <c r="G4" s="393"/>
      <c r="H4" s="516">
        <v>64.08</v>
      </c>
      <c r="I4" s="393"/>
      <c r="J4" s="516">
        <v>102.55</v>
      </c>
      <c r="K4" s="393"/>
      <c r="L4" s="517">
        <v>49.2</v>
      </c>
      <c r="M4" s="16"/>
      <c r="N4" s="517">
        <v>190.64</v>
      </c>
      <c r="O4" s="16"/>
      <c r="P4" s="517">
        <v>64.33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13"/>
      <c r="C5" s="19">
        <v>52.38</v>
      </c>
      <c r="D5" s="20">
        <v>216.89</v>
      </c>
      <c r="E5" s="21"/>
      <c r="F5" s="22">
        <v>444.63</v>
      </c>
      <c r="G5" s="21"/>
      <c r="H5" s="22">
        <v>279.83</v>
      </c>
      <c r="I5" s="21"/>
      <c r="J5" s="22">
        <v>226.23</v>
      </c>
      <c r="K5" s="21"/>
      <c r="L5" s="22">
        <v>435.66</v>
      </c>
      <c r="M5" s="21"/>
      <c r="N5" s="22">
        <v>36.88</v>
      </c>
      <c r="O5" s="21"/>
      <c r="P5" s="22">
        <v>237.07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25" t="s">
        <v>16</v>
      </c>
      <c r="B8" s="26"/>
      <c r="C8" s="27">
        <v>3165883.0</v>
      </c>
      <c r="D8" s="26"/>
      <c r="E8" s="27">
        <v>118559.0</v>
      </c>
      <c r="F8" s="26"/>
      <c r="G8" s="427">
        <v>33714.0</v>
      </c>
      <c r="H8" s="26"/>
      <c r="I8" s="427">
        <v>17931.0</v>
      </c>
      <c r="J8" s="26"/>
      <c r="K8" s="427">
        <v>23200.0</v>
      </c>
      <c r="L8" s="26"/>
      <c r="M8" s="427">
        <v>21433.0</v>
      </c>
      <c r="N8" s="26"/>
      <c r="O8" s="427">
        <v>7031.0</v>
      </c>
      <c r="P8" s="26"/>
      <c r="Q8" s="364">
        <v>15250.0</v>
      </c>
      <c r="R8" s="4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46.65</v>
      </c>
      <c r="F9" s="26"/>
      <c r="G9" s="428">
        <v>46.78</v>
      </c>
      <c r="H9" s="26"/>
      <c r="I9" s="428">
        <v>44.34</v>
      </c>
      <c r="J9" s="26"/>
      <c r="K9" s="428">
        <v>48.02</v>
      </c>
      <c r="L9" s="26"/>
      <c r="M9" s="428">
        <v>46.94</v>
      </c>
      <c r="N9" s="26"/>
      <c r="O9" s="428">
        <v>48.03</v>
      </c>
      <c r="P9" s="26"/>
      <c r="Q9" s="429">
        <v>45.94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0.1182533591</v>
      </c>
      <c r="E10" s="34">
        <v>14020.0</v>
      </c>
      <c r="F10" s="33">
        <f t="shared" ref="F10:F16" si="3">G10/$G$8</f>
        <v>0.1048525835</v>
      </c>
      <c r="G10" s="34">
        <v>3535.0</v>
      </c>
      <c r="H10" s="33">
        <f t="shared" ref="H10:H16" si="4">I10/$I$8</f>
        <v>0.1297752496</v>
      </c>
      <c r="I10" s="34">
        <v>2327.0</v>
      </c>
      <c r="J10" s="33">
        <f t="shared" ref="J10:J16" si="5">K10/$K$8</f>
        <v>0.1209051724</v>
      </c>
      <c r="K10" s="34">
        <v>2805.0</v>
      </c>
      <c r="L10" s="33">
        <f t="shared" ref="L10:L16" si="6">M10/$M$8</f>
        <v>0.1167358746</v>
      </c>
      <c r="M10" s="34">
        <v>2502.0</v>
      </c>
      <c r="N10" s="33">
        <f t="shared" ref="N10:N16" si="7">O10/$O$8</f>
        <v>0.1045370502</v>
      </c>
      <c r="O10" s="34">
        <v>735.0</v>
      </c>
      <c r="P10" s="33">
        <f t="shared" ref="P10:P16" si="8">Q10/$Q$8</f>
        <v>0.1387540984</v>
      </c>
      <c r="Q10" s="35">
        <v>2116.0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0.1368348249</v>
      </c>
      <c r="E11" s="34">
        <v>16223.0</v>
      </c>
      <c r="F11" s="33">
        <f t="shared" si="3"/>
        <v>0.1443613929</v>
      </c>
      <c r="G11" s="34">
        <v>4867.0</v>
      </c>
      <c r="H11" s="33">
        <f t="shared" si="4"/>
        <v>0.1357425687</v>
      </c>
      <c r="I11" s="34">
        <v>2434.0</v>
      </c>
      <c r="J11" s="33">
        <f t="shared" si="5"/>
        <v>0.128362069</v>
      </c>
      <c r="K11" s="34">
        <v>2978.0</v>
      </c>
      <c r="L11" s="33">
        <f t="shared" si="6"/>
        <v>0.132879205</v>
      </c>
      <c r="M11" s="34">
        <v>2848.0</v>
      </c>
      <c r="N11" s="33">
        <f t="shared" si="7"/>
        <v>0.1326980515</v>
      </c>
      <c r="O11" s="34">
        <v>933.0</v>
      </c>
      <c r="P11" s="33">
        <f t="shared" si="8"/>
        <v>0.1418360656</v>
      </c>
      <c r="Q11" s="35">
        <v>2163.0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0.2180349025</v>
      </c>
      <c r="E12" s="34">
        <v>25850.0</v>
      </c>
      <c r="F12" s="33">
        <f t="shared" si="3"/>
        <v>0.2214510292</v>
      </c>
      <c r="G12" s="34">
        <v>7466.0</v>
      </c>
      <c r="H12" s="33">
        <f t="shared" si="4"/>
        <v>0.2465562434</v>
      </c>
      <c r="I12" s="34">
        <v>4421.0</v>
      </c>
      <c r="J12" s="33">
        <f t="shared" si="5"/>
        <v>0.1979741379</v>
      </c>
      <c r="K12" s="34">
        <v>4593.0</v>
      </c>
      <c r="L12" s="33">
        <f t="shared" si="6"/>
        <v>0.2283861335</v>
      </c>
      <c r="M12" s="34">
        <v>4895.0</v>
      </c>
      <c r="N12" s="33">
        <f t="shared" si="7"/>
        <v>0.2164699189</v>
      </c>
      <c r="O12" s="34">
        <v>1522.0</v>
      </c>
      <c r="P12" s="33">
        <f t="shared" si="8"/>
        <v>0.1936393443</v>
      </c>
      <c r="Q12" s="35">
        <v>2953.0</v>
      </c>
      <c r="R12" s="4" t="s">
        <v>407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0.2781906055</v>
      </c>
      <c r="E13" s="34">
        <v>32982.0</v>
      </c>
      <c r="F13" s="33">
        <f t="shared" si="3"/>
        <v>0.2921634929</v>
      </c>
      <c r="G13" s="34">
        <v>9850.0</v>
      </c>
      <c r="H13" s="33">
        <f t="shared" si="4"/>
        <v>0.2925659472</v>
      </c>
      <c r="I13" s="34">
        <v>5246.0</v>
      </c>
      <c r="J13" s="33">
        <f t="shared" si="5"/>
        <v>0.2564655172</v>
      </c>
      <c r="K13" s="34">
        <v>5950.0</v>
      </c>
      <c r="L13" s="33">
        <f t="shared" si="6"/>
        <v>0.2741100173</v>
      </c>
      <c r="M13" s="34">
        <v>5875.0</v>
      </c>
      <c r="N13" s="33">
        <f t="shared" si="7"/>
        <v>0.2760631489</v>
      </c>
      <c r="O13" s="34">
        <v>1941.0</v>
      </c>
      <c r="P13" s="33">
        <f t="shared" si="8"/>
        <v>0.2701639344</v>
      </c>
      <c r="Q13" s="35">
        <v>4120.0</v>
      </c>
      <c r="R13" s="4" t="s">
        <v>407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0.1623073744</v>
      </c>
      <c r="E14" s="34">
        <v>19243.0</v>
      </c>
      <c r="F14" s="33">
        <f t="shared" si="3"/>
        <v>0.1497300825</v>
      </c>
      <c r="G14" s="34">
        <v>5048.0</v>
      </c>
      <c r="H14" s="33">
        <f t="shared" si="4"/>
        <v>0.1331771792</v>
      </c>
      <c r="I14" s="34">
        <v>2388.0</v>
      </c>
      <c r="J14" s="33">
        <f t="shared" si="5"/>
        <v>0.2100431034</v>
      </c>
      <c r="K14" s="34">
        <v>4873.0</v>
      </c>
      <c r="L14" s="33">
        <f t="shared" si="6"/>
        <v>0.1459898288</v>
      </c>
      <c r="M14" s="34">
        <v>3129.0</v>
      </c>
      <c r="N14" s="33">
        <f t="shared" si="7"/>
        <v>0.1669748258</v>
      </c>
      <c r="O14" s="34">
        <v>1174.0</v>
      </c>
      <c r="P14" s="33">
        <f t="shared" si="8"/>
        <v>0.1725245902</v>
      </c>
      <c r="Q14" s="35">
        <v>2631.0</v>
      </c>
      <c r="R14" s="4" t="s">
        <v>407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0.0863789337</v>
      </c>
      <c r="E15" s="34">
        <v>10241.0</v>
      </c>
      <c r="F15" s="33">
        <f t="shared" si="3"/>
        <v>0.087441419</v>
      </c>
      <c r="G15" s="34">
        <v>2948.0</v>
      </c>
      <c r="H15" s="33">
        <f t="shared" si="4"/>
        <v>0.06218281189</v>
      </c>
      <c r="I15" s="34">
        <v>1115.0</v>
      </c>
      <c r="J15" s="33">
        <f t="shared" si="5"/>
        <v>0.08625</v>
      </c>
      <c r="K15" s="34">
        <v>2001.0</v>
      </c>
      <c r="L15" s="33">
        <f t="shared" si="6"/>
        <v>0.1018989409</v>
      </c>
      <c r="M15" s="34">
        <v>2184.0</v>
      </c>
      <c r="N15" s="33">
        <f t="shared" si="7"/>
        <v>0.1032570047</v>
      </c>
      <c r="O15" s="34">
        <v>726.0</v>
      </c>
      <c r="P15" s="33">
        <f t="shared" si="8"/>
        <v>0.08308196721</v>
      </c>
      <c r="Q15" s="35">
        <v>1267.0</v>
      </c>
      <c r="R15" s="4" t="s">
        <v>407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0.2486863081</v>
      </c>
      <c r="E16" s="34">
        <f>E14+E15</f>
        <v>29484</v>
      </c>
      <c r="F16" s="33">
        <f t="shared" si="3"/>
        <v>0.2371715015</v>
      </c>
      <c r="G16" s="34">
        <f>G14+G15</f>
        <v>7996</v>
      </c>
      <c r="H16" s="33">
        <f t="shared" si="4"/>
        <v>0.1953599911</v>
      </c>
      <c r="I16" s="34">
        <f>I14+I15</f>
        <v>3503</v>
      </c>
      <c r="J16" s="33">
        <f t="shared" si="5"/>
        <v>0.2962931034</v>
      </c>
      <c r="K16" s="34">
        <f>K14+K15</f>
        <v>6874</v>
      </c>
      <c r="L16" s="33">
        <f t="shared" si="6"/>
        <v>0.2478887697</v>
      </c>
      <c r="M16" s="34">
        <f>M14+M15</f>
        <v>5313</v>
      </c>
      <c r="N16" s="33">
        <f t="shared" si="7"/>
        <v>0.2702318305</v>
      </c>
      <c r="O16" s="34">
        <f>O14+O15</f>
        <v>1900</v>
      </c>
      <c r="P16" s="33">
        <f t="shared" si="8"/>
        <v>0.2556065574</v>
      </c>
      <c r="Q16" s="35">
        <f>Q14+Q15</f>
        <v>3898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0.1004478783</v>
      </c>
      <c r="E17" s="427">
        <v>11909.0</v>
      </c>
      <c r="F17" s="40">
        <f>G17/G8</f>
        <v>0.08951770778</v>
      </c>
      <c r="G17" s="427">
        <v>3018.0</v>
      </c>
      <c r="H17" s="40">
        <f>I17/I8</f>
        <v>0.1096425185</v>
      </c>
      <c r="I17" s="427">
        <v>1966.0</v>
      </c>
      <c r="J17" s="40">
        <f>K17/K8</f>
        <v>0.1052155172</v>
      </c>
      <c r="K17" s="427">
        <v>2441.0</v>
      </c>
      <c r="L17" s="40">
        <f>M17/M8</f>
        <v>0.09639341203</v>
      </c>
      <c r="M17" s="427">
        <v>2066.0</v>
      </c>
      <c r="N17" s="40">
        <f>O17/O8</f>
        <v>0.08320295833</v>
      </c>
      <c r="O17" s="427">
        <v>585.0</v>
      </c>
      <c r="P17" s="40">
        <f>Q17/Q8</f>
        <v>0.1201967213</v>
      </c>
      <c r="Q17" s="364">
        <v>1833.0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3"/>
      <c r="D18" s="40">
        <v>0.12560000000000002</v>
      </c>
      <c r="E18" s="43"/>
      <c r="F18" s="40">
        <v>0.11259999999999999</v>
      </c>
      <c r="G18" s="43"/>
      <c r="H18" s="40">
        <v>0.13699999999999998</v>
      </c>
      <c r="I18" s="43"/>
      <c r="J18" s="40">
        <v>0.12789999999999999</v>
      </c>
      <c r="K18" s="43"/>
      <c r="L18" s="40">
        <v>0.1229</v>
      </c>
      <c r="M18" s="43"/>
      <c r="N18" s="40">
        <v>0.10980000000000001</v>
      </c>
      <c r="O18" s="43"/>
      <c r="P18" s="40">
        <v>0.1487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3"/>
      <c r="D19" s="40">
        <v>0.2487</v>
      </c>
      <c r="E19" s="43"/>
      <c r="F19" s="40">
        <v>0.2372</v>
      </c>
      <c r="G19" s="43"/>
      <c r="H19" s="40">
        <v>0.1954</v>
      </c>
      <c r="I19" s="43"/>
      <c r="J19" s="40">
        <v>0.2963</v>
      </c>
      <c r="K19" s="43"/>
      <c r="L19" s="40">
        <v>0.24789999999999998</v>
      </c>
      <c r="M19" s="43"/>
      <c r="N19" s="40">
        <v>0.2702</v>
      </c>
      <c r="O19" s="43"/>
      <c r="P19" s="40">
        <v>0.2556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3"/>
      <c r="D20" s="40">
        <v>0.34729999999999994</v>
      </c>
      <c r="E20" s="43"/>
      <c r="F20" s="40">
        <v>0.36869999999999997</v>
      </c>
      <c r="G20" s="43"/>
      <c r="H20" s="40">
        <v>0.31829999999999997</v>
      </c>
      <c r="I20" s="43"/>
      <c r="J20" s="40">
        <v>0.29109999999999997</v>
      </c>
      <c r="K20" s="43"/>
      <c r="L20" s="40">
        <v>0.4111</v>
      </c>
      <c r="M20" s="43"/>
      <c r="N20" s="40">
        <v>0.3821</v>
      </c>
      <c r="O20" s="43"/>
      <c r="P20" s="40">
        <v>0.325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3"/>
      <c r="D21" s="40">
        <v>0.5982</v>
      </c>
      <c r="E21" s="43"/>
      <c r="F21" s="40">
        <v>0.5378000000000001</v>
      </c>
      <c r="G21" s="43"/>
      <c r="H21" s="40">
        <v>0.4979</v>
      </c>
      <c r="I21" s="43"/>
      <c r="J21" s="40">
        <v>0.7367</v>
      </c>
      <c r="K21" s="43"/>
      <c r="L21" s="40">
        <v>0.5893999999999999</v>
      </c>
      <c r="M21" s="43"/>
      <c r="N21" s="40">
        <v>0.613</v>
      </c>
      <c r="O21" s="43"/>
      <c r="P21" s="40">
        <v>0.6786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0.9324555706</v>
      </c>
      <c r="E22" s="34">
        <v>110551.0</v>
      </c>
      <c r="F22" s="33">
        <f t="shared" ref="F22:F23" si="11">G22/$G$8</f>
        <v>0.9209230587</v>
      </c>
      <c r="G22" s="34">
        <v>31048.0</v>
      </c>
      <c r="H22" s="33">
        <f t="shared" ref="H22:H23" si="12">I22/$I$8</f>
        <v>0.9351960292</v>
      </c>
      <c r="I22" s="34">
        <v>16769.0</v>
      </c>
      <c r="J22" s="33">
        <f t="shared" ref="J22:J23" si="13">K22/$K$8</f>
        <v>0.9630172414</v>
      </c>
      <c r="K22" s="34">
        <v>22342.0</v>
      </c>
      <c r="L22" s="33">
        <f t="shared" ref="L22:L23" si="14">M22/$M$8</f>
        <v>0.9092054309</v>
      </c>
      <c r="M22" s="34">
        <v>19487.0</v>
      </c>
      <c r="N22" s="33">
        <f t="shared" ref="N22:N23" si="15">O22/$O$8</f>
        <v>0.9068411321</v>
      </c>
      <c r="O22" s="34">
        <v>6376.0</v>
      </c>
      <c r="P22" s="33">
        <f t="shared" ref="P22:P23" si="16">Q22/$Q$8</f>
        <v>0.9527213115</v>
      </c>
      <c r="Q22" s="35">
        <v>14529.0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0.06754442936</v>
      </c>
      <c r="E23" s="34">
        <v>8008.0</v>
      </c>
      <c r="F23" s="33">
        <f t="shared" si="11"/>
        <v>0.07907694133</v>
      </c>
      <c r="G23" s="34">
        <v>2666.0</v>
      </c>
      <c r="H23" s="33">
        <f t="shared" si="12"/>
        <v>0.06480397078</v>
      </c>
      <c r="I23" s="34">
        <v>1162.0</v>
      </c>
      <c r="J23" s="33">
        <f t="shared" si="13"/>
        <v>0.03698275862</v>
      </c>
      <c r="K23" s="48">
        <v>858.0</v>
      </c>
      <c r="L23" s="33">
        <f t="shared" si="14"/>
        <v>0.09079456912</v>
      </c>
      <c r="M23" s="34">
        <v>1946.0</v>
      </c>
      <c r="N23" s="33">
        <f t="shared" si="15"/>
        <v>0.09315886787</v>
      </c>
      <c r="O23" s="48">
        <v>655.0</v>
      </c>
      <c r="P23" s="33">
        <f t="shared" si="16"/>
        <v>0.04727868852</v>
      </c>
      <c r="Q23" s="49">
        <v>721.0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0.036699999999999997</v>
      </c>
      <c r="E24" s="46"/>
      <c r="F24" s="33">
        <v>0.0479</v>
      </c>
      <c r="G24" s="46"/>
      <c r="H24" s="33">
        <v>0.039599999999999996</v>
      </c>
      <c r="I24" s="46"/>
      <c r="J24" s="33">
        <v>0.0197</v>
      </c>
      <c r="K24" s="46"/>
      <c r="L24" s="33">
        <v>0.0464</v>
      </c>
      <c r="M24" s="46"/>
      <c r="N24" s="33">
        <v>0.0341</v>
      </c>
      <c r="O24" s="46"/>
      <c r="P24" s="33">
        <v>0.0218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0.07155344655</v>
      </c>
      <c r="E25" s="48">
        <v>573.0</v>
      </c>
      <c r="F25" s="33">
        <f t="shared" ref="F25:F27" si="18">G25/$G$23</f>
        <v>0.07014253563</v>
      </c>
      <c r="G25" s="48">
        <v>187.0</v>
      </c>
      <c r="H25" s="33">
        <f t="shared" ref="H25:H27" si="19">I25/$I$23</f>
        <v>0.07917383821</v>
      </c>
      <c r="I25" s="48">
        <v>92.0</v>
      </c>
      <c r="J25" s="33">
        <f t="shared" ref="J25:J27" si="20">K25/$K$23</f>
        <v>0.09557109557</v>
      </c>
      <c r="K25" s="48">
        <v>82.0</v>
      </c>
      <c r="L25" s="33">
        <f t="shared" ref="L25:L27" si="21">M25/$M$23</f>
        <v>0.08273381295</v>
      </c>
      <c r="M25" s="48">
        <v>161.0</v>
      </c>
      <c r="N25" s="33">
        <f t="shared" ref="N25:N27" si="22">O25/$O$23</f>
        <v>0.02442748092</v>
      </c>
      <c r="O25" s="48">
        <v>16.0</v>
      </c>
      <c r="P25" s="33">
        <f t="shared" ref="P25:P27" si="23">Q25/$Q$23</f>
        <v>0.04854368932</v>
      </c>
      <c r="Q25" s="49">
        <v>35.0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42</v>
      </c>
      <c r="B26" s="33">
        <f>C26/C23</f>
        <v>0.03844648923</v>
      </c>
      <c r="C26" s="34">
        <v>14837.0</v>
      </c>
      <c r="D26" s="33">
        <f t="shared" si="17"/>
        <v>0.07967032967</v>
      </c>
      <c r="E26" s="48">
        <v>638.0</v>
      </c>
      <c r="F26" s="33">
        <f t="shared" si="18"/>
        <v>0.07389347337</v>
      </c>
      <c r="G26" s="48">
        <v>197.0</v>
      </c>
      <c r="H26" s="33">
        <f t="shared" si="19"/>
        <v>0.06196213425</v>
      </c>
      <c r="I26" s="48">
        <v>72.0</v>
      </c>
      <c r="J26" s="33">
        <f t="shared" si="20"/>
        <v>0.08857808858</v>
      </c>
      <c r="K26" s="48">
        <v>76.0</v>
      </c>
      <c r="L26" s="33">
        <f t="shared" si="21"/>
        <v>0.08221993834</v>
      </c>
      <c r="M26" s="48">
        <v>160.0</v>
      </c>
      <c r="N26" s="33">
        <f t="shared" si="22"/>
        <v>0.1038167939</v>
      </c>
      <c r="O26" s="48">
        <v>68.0</v>
      </c>
      <c r="P26" s="33">
        <f t="shared" si="23"/>
        <v>0.09015256588</v>
      </c>
      <c r="Q26" s="49">
        <v>65.0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518" t="s">
        <v>408</v>
      </c>
      <c r="B27" s="33">
        <f>C27/C23</f>
        <v>0.08842407486</v>
      </c>
      <c r="C27" s="34">
        <v>34124.0</v>
      </c>
      <c r="D27" s="33">
        <f t="shared" si="17"/>
        <v>0.07717282717</v>
      </c>
      <c r="E27" s="48">
        <v>618.0</v>
      </c>
      <c r="F27" s="33">
        <f t="shared" si="18"/>
        <v>0.06901725431</v>
      </c>
      <c r="G27" s="48">
        <v>184.0</v>
      </c>
      <c r="H27" s="33">
        <f t="shared" si="19"/>
        <v>0.1075731497</v>
      </c>
      <c r="I27" s="48">
        <v>125.0</v>
      </c>
      <c r="J27" s="33">
        <f t="shared" si="20"/>
        <v>0.08275058275</v>
      </c>
      <c r="K27" s="48">
        <v>71.0</v>
      </c>
      <c r="L27" s="33">
        <f t="shared" si="21"/>
        <v>0.098663926</v>
      </c>
      <c r="M27" s="48">
        <v>192.0</v>
      </c>
      <c r="N27" s="33">
        <f t="shared" si="22"/>
        <v>0.01679389313</v>
      </c>
      <c r="O27" s="48">
        <v>11.0</v>
      </c>
      <c r="P27" s="33">
        <f t="shared" si="23"/>
        <v>0.04854368932</v>
      </c>
      <c r="Q27" s="49">
        <v>35.0</v>
      </c>
      <c r="R27" s="4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47930.0</v>
      </c>
      <c r="F29" s="51"/>
      <c r="G29" s="52">
        <v>14500.0</v>
      </c>
      <c r="H29" s="51"/>
      <c r="I29" s="52">
        <v>7354.0</v>
      </c>
      <c r="J29" s="51"/>
      <c r="K29" s="52">
        <v>8552.0</v>
      </c>
      <c r="L29" s="51"/>
      <c r="M29" s="52">
        <v>9186.0</v>
      </c>
      <c r="N29" s="51"/>
      <c r="O29" s="52">
        <v>2776.0</v>
      </c>
      <c r="P29" s="51"/>
      <c r="Q29" s="52">
        <v>5562.0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2.47</v>
      </c>
      <c r="F30" s="51"/>
      <c r="G30" s="54">
        <v>2.33</v>
      </c>
      <c r="H30" s="51"/>
      <c r="I30" s="54">
        <v>2.44</v>
      </c>
      <c r="J30" s="51"/>
      <c r="K30" s="54">
        <v>2.71</v>
      </c>
      <c r="L30" s="51"/>
      <c r="M30" s="54">
        <v>2.33</v>
      </c>
      <c r="N30" s="51"/>
      <c r="O30" s="54">
        <v>2.53</v>
      </c>
      <c r="P30" s="51"/>
      <c r="Q30" s="54">
        <v>2.74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431">
        <f t="shared" ref="D31:D34" si="24">E31/$E$29</f>
        <v>0.1137074901</v>
      </c>
      <c r="E31" s="34">
        <v>5450.0</v>
      </c>
      <c r="F31" s="431">
        <f t="shared" ref="F31:F34" si="25">G31/$G$29</f>
        <v>0.1193793103</v>
      </c>
      <c r="G31" s="34">
        <v>1731.0</v>
      </c>
      <c r="H31" s="431">
        <f t="shared" ref="H31:H34" si="26">I31/$I$29</f>
        <v>0.08634756595</v>
      </c>
      <c r="I31" s="48">
        <v>635.0</v>
      </c>
      <c r="J31" s="431">
        <f t="shared" ref="J31:J34" si="27">K31/$K$29</f>
        <v>0.1072263798</v>
      </c>
      <c r="K31" s="48">
        <v>917.0</v>
      </c>
      <c r="L31" s="431">
        <f t="shared" ref="L31:L34" si="28">M31/$M$29</f>
        <v>0.1306335728</v>
      </c>
      <c r="M31" s="34">
        <v>1200.0</v>
      </c>
      <c r="N31" s="431">
        <f t="shared" ref="N31:N34" si="29">O31/$O$29</f>
        <v>0.1131123919</v>
      </c>
      <c r="O31" s="48">
        <v>314.0</v>
      </c>
      <c r="P31" s="431">
        <f t="shared" ref="P31:P34" si="30">Q31/$Q$29</f>
        <v>0.1174038116</v>
      </c>
      <c r="Q31" s="49">
        <v>653.0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431">
        <f t="shared" si="24"/>
        <v>0.02808262049</v>
      </c>
      <c r="E32" s="34">
        <v>1346.0</v>
      </c>
      <c r="F32" s="431">
        <f t="shared" si="25"/>
        <v>0.02862068966</v>
      </c>
      <c r="G32" s="48">
        <v>415.0</v>
      </c>
      <c r="H32" s="431">
        <f t="shared" si="26"/>
        <v>0.02012510199</v>
      </c>
      <c r="I32" s="48">
        <v>148.0</v>
      </c>
      <c r="J32" s="431">
        <f t="shared" si="27"/>
        <v>0.027595884</v>
      </c>
      <c r="K32" s="48">
        <v>236.0</v>
      </c>
      <c r="L32" s="431">
        <f t="shared" si="28"/>
        <v>0.03069888961</v>
      </c>
      <c r="M32" s="48">
        <v>282.0</v>
      </c>
      <c r="N32" s="431">
        <f t="shared" si="29"/>
        <v>0.03854466859</v>
      </c>
      <c r="O32" s="48">
        <v>107.0</v>
      </c>
      <c r="P32" s="431">
        <f t="shared" si="30"/>
        <v>0.02840704782</v>
      </c>
      <c r="Q32" s="49">
        <v>158.0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431">
        <f t="shared" si="24"/>
        <v>0.01527227206</v>
      </c>
      <c r="E33" s="48">
        <v>732.0</v>
      </c>
      <c r="F33" s="431">
        <f t="shared" si="25"/>
        <v>0.01593103448</v>
      </c>
      <c r="G33" s="48">
        <v>231.0</v>
      </c>
      <c r="H33" s="431">
        <f t="shared" si="26"/>
        <v>0.01835735654</v>
      </c>
      <c r="I33" s="48">
        <v>135.0</v>
      </c>
      <c r="J33" s="431">
        <f t="shared" si="27"/>
        <v>0.01204396632</v>
      </c>
      <c r="K33" s="48">
        <v>103.0</v>
      </c>
      <c r="L33" s="431">
        <f t="shared" si="28"/>
        <v>0.01622033529</v>
      </c>
      <c r="M33" s="48">
        <v>149.0</v>
      </c>
      <c r="N33" s="431">
        <f t="shared" si="29"/>
        <v>0.01260806916</v>
      </c>
      <c r="O33" s="48">
        <v>35.0</v>
      </c>
      <c r="P33" s="431">
        <f t="shared" si="30"/>
        <v>0.01420352391</v>
      </c>
      <c r="Q33" s="49">
        <v>79.0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5" t="s">
        <v>55</v>
      </c>
      <c r="B34" s="33">
        <f>C34/C29</f>
        <v>0.004402505195</v>
      </c>
      <c r="C34" s="34">
        <v>5523.0</v>
      </c>
      <c r="D34" s="431">
        <f t="shared" si="24"/>
        <v>0.004360525767</v>
      </c>
      <c r="E34" s="48">
        <v>209.0</v>
      </c>
      <c r="F34" s="431">
        <f t="shared" si="25"/>
        <v>0.004551724138</v>
      </c>
      <c r="G34" s="48">
        <v>66.0</v>
      </c>
      <c r="H34" s="431">
        <f t="shared" si="26"/>
        <v>0.005031275496</v>
      </c>
      <c r="I34" s="48">
        <v>37.0</v>
      </c>
      <c r="J34" s="431">
        <f t="shared" si="27"/>
        <v>0.003274087933</v>
      </c>
      <c r="K34" s="48">
        <v>28.0</v>
      </c>
      <c r="L34" s="431">
        <f t="shared" si="28"/>
        <v>0.00478989767</v>
      </c>
      <c r="M34" s="48">
        <v>44.0</v>
      </c>
      <c r="N34" s="431">
        <f t="shared" si="29"/>
        <v>0.005403458213</v>
      </c>
      <c r="O34" s="48">
        <v>15.0</v>
      </c>
      <c r="P34" s="431">
        <f t="shared" si="30"/>
        <v>0.003416037397</v>
      </c>
      <c r="Q34" s="49">
        <v>19.0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26"/>
      <c r="C36" s="55">
        <v>9.428533290297175</v>
      </c>
      <c r="D36" s="56"/>
      <c r="E36" s="519">
        <v>8.28</v>
      </c>
      <c r="F36" s="56"/>
      <c r="G36" s="520">
        <v>8.02</v>
      </c>
      <c r="H36" s="56"/>
      <c r="I36" s="520">
        <v>9.5</v>
      </c>
      <c r="J36" s="56"/>
      <c r="K36" s="520">
        <v>7.15</v>
      </c>
      <c r="L36" s="56"/>
      <c r="M36" s="520">
        <v>8.82</v>
      </c>
      <c r="N36" s="56"/>
      <c r="O36" s="520">
        <v>8.55</v>
      </c>
      <c r="P36" s="56"/>
      <c r="Q36" s="520">
        <v>8.28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55">
        <v>-1.370000000000001</v>
      </c>
      <c r="F37" s="60"/>
      <c r="G37" s="521">
        <v>-1.5099999999999998</v>
      </c>
      <c r="H37" s="60"/>
      <c r="I37" s="521">
        <v>2.0999999999999996</v>
      </c>
      <c r="J37" s="60"/>
      <c r="K37" s="521">
        <v>-2.4499999999999993</v>
      </c>
      <c r="L37" s="60"/>
      <c r="M37" s="521">
        <v>-4.07</v>
      </c>
      <c r="N37" s="60"/>
      <c r="O37" s="521">
        <v>0.4300000000000015</v>
      </c>
      <c r="P37" s="60"/>
      <c r="Q37" s="521">
        <v>-0.46000000000000085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86.45</v>
      </c>
      <c r="F38" s="63"/>
      <c r="G38" s="521">
        <v>86.88</v>
      </c>
      <c r="H38" s="63"/>
      <c r="I38" s="521">
        <v>85.33</v>
      </c>
      <c r="J38" s="63"/>
      <c r="K38" s="521">
        <v>86.85</v>
      </c>
      <c r="L38" s="63"/>
      <c r="M38" s="521">
        <v>86.01</v>
      </c>
      <c r="N38" s="63"/>
      <c r="O38" s="521">
        <v>86.87</v>
      </c>
      <c r="P38" s="63"/>
      <c r="Q38" s="521">
        <v>86.18</v>
      </c>
      <c r="R38" s="4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80.79</v>
      </c>
      <c r="F39" s="63"/>
      <c r="G39" s="521">
        <v>80.53</v>
      </c>
      <c r="H39" s="63"/>
      <c r="I39" s="521">
        <v>79.3</v>
      </c>
      <c r="J39" s="63"/>
      <c r="K39" s="521">
        <v>83.45</v>
      </c>
      <c r="L39" s="63"/>
      <c r="M39" s="521">
        <v>78.64</v>
      </c>
      <c r="N39" s="63"/>
      <c r="O39" s="521">
        <v>82.79</v>
      </c>
      <c r="P39" s="63"/>
      <c r="Q39" s="521">
        <v>81.0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24.67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70"/>
      <c r="R40" s="4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445">
        <v>20.51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9" t="s">
        <v>68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1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39953.73565685927</v>
      </c>
      <c r="H43" s="56"/>
      <c r="I43" s="522">
        <v>43239.25611893134</v>
      </c>
      <c r="J43" s="56"/>
      <c r="K43" s="522">
        <v>56529.39552282596</v>
      </c>
      <c r="L43" s="56"/>
      <c r="M43" s="522">
        <v>43021.34921859545</v>
      </c>
      <c r="N43" s="56"/>
      <c r="O43" s="522">
        <v>61916.319869090905</v>
      </c>
      <c r="P43" s="56"/>
      <c r="Q43" s="522">
        <v>65003.18732838254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523">
        <v>21937.58155067122</v>
      </c>
      <c r="D44" s="60"/>
      <c r="E44" s="91">
        <v>25714.117236909635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-428.8251858863041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50" t="s">
        <v>74</v>
      </c>
      <c r="B46" s="51"/>
      <c r="C46" s="91">
        <v>1357.6040067340004</v>
      </c>
      <c r="D46" s="92"/>
      <c r="E46" s="91">
        <v>1624.56</v>
      </c>
      <c r="F46" s="94"/>
      <c r="G46" s="95"/>
      <c r="H46" s="94"/>
      <c r="I46" s="95"/>
      <c r="J46" s="96"/>
      <c r="K46" s="97"/>
      <c r="L46" s="94"/>
      <c r="M46" s="95"/>
      <c r="N46" s="94"/>
      <c r="O46" s="95"/>
      <c r="P46" s="94"/>
      <c r="Q46" s="95"/>
      <c r="R46" s="4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524" t="s">
        <v>76</v>
      </c>
      <c r="B47" s="98"/>
      <c r="C47" s="99">
        <v>838.3860473249441</v>
      </c>
      <c r="D47" s="100"/>
      <c r="E47" s="99">
        <v>1018.37</v>
      </c>
      <c r="F47" s="449"/>
      <c r="G47" s="450"/>
      <c r="H47" s="449"/>
      <c r="I47" s="450"/>
      <c r="J47" s="525"/>
      <c r="K47" s="526"/>
      <c r="L47" s="449"/>
      <c r="M47" s="450"/>
      <c r="N47" s="449"/>
      <c r="O47" s="450"/>
      <c r="P47" s="449"/>
      <c r="Q47" s="450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277" t="s">
        <v>78</v>
      </c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9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38">
        <f>E52/C52</f>
        <v>0.02421202207</v>
      </c>
      <c r="E52" s="39">
        <v>4788.0</v>
      </c>
      <c r="F52" s="60"/>
      <c r="G52" s="39">
        <v>1478.0</v>
      </c>
      <c r="H52" s="60"/>
      <c r="I52" s="39">
        <v>878.0</v>
      </c>
      <c r="J52" s="60"/>
      <c r="K52" s="39">
        <v>729.0</v>
      </c>
      <c r="L52" s="60"/>
      <c r="M52" s="39">
        <v>851.0</v>
      </c>
      <c r="N52" s="60"/>
      <c r="O52" s="39">
        <v>201.0</v>
      </c>
      <c r="P52" s="60"/>
      <c r="Q52" s="39">
        <v>433.0</v>
      </c>
      <c r="R52" s="29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0.0691</v>
      </c>
      <c r="F53" s="60"/>
      <c r="G53" s="119">
        <v>0.0755</v>
      </c>
      <c r="H53" s="60"/>
      <c r="I53" s="119">
        <v>0.0843</v>
      </c>
      <c r="J53" s="60"/>
      <c r="K53" s="119">
        <v>0.0613</v>
      </c>
      <c r="L53" s="60"/>
      <c r="M53" s="119">
        <v>0.0698</v>
      </c>
      <c r="N53" s="60"/>
      <c r="O53" s="119">
        <v>0.049699999999999994</v>
      </c>
      <c r="P53" s="60"/>
      <c r="Q53" s="119">
        <v>0.053200000000000004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0.0716</v>
      </c>
      <c r="F54" s="60"/>
      <c r="G54" s="119">
        <v>0.07400000000000001</v>
      </c>
      <c r="H54" s="60"/>
      <c r="I54" s="119">
        <v>0.0894</v>
      </c>
      <c r="J54" s="60"/>
      <c r="K54" s="119">
        <v>0.0674</v>
      </c>
      <c r="L54" s="60"/>
      <c r="M54" s="119">
        <v>0.0719</v>
      </c>
      <c r="N54" s="60"/>
      <c r="O54" s="119">
        <v>0.0525</v>
      </c>
      <c r="P54" s="60"/>
      <c r="Q54" s="119">
        <v>0.056900000000000006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0.024399999999999998</v>
      </c>
      <c r="F55" s="60"/>
      <c r="G55" s="123">
        <v>0.031200000000000002</v>
      </c>
      <c r="H55" s="60"/>
      <c r="I55" s="123">
        <v>0.047599999999999996</v>
      </c>
      <c r="J55" s="60"/>
      <c r="K55" s="123">
        <v>0.0222</v>
      </c>
      <c r="L55" s="60"/>
      <c r="M55" s="123">
        <v>0.0146</v>
      </c>
      <c r="N55" s="60"/>
      <c r="O55" s="123">
        <v>0.014199999999999999</v>
      </c>
      <c r="P55" s="60"/>
      <c r="Q55" s="123">
        <v>0.0070999999999999995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0.0721</v>
      </c>
      <c r="F56" s="60"/>
      <c r="G56" s="123">
        <v>0.0737</v>
      </c>
      <c r="H56" s="60"/>
      <c r="I56" s="123">
        <v>0.0851</v>
      </c>
      <c r="J56" s="60"/>
      <c r="K56" s="123">
        <v>0.0709</v>
      </c>
      <c r="L56" s="60"/>
      <c r="M56" s="123">
        <v>0.0747</v>
      </c>
      <c r="N56" s="60"/>
      <c r="O56" s="123">
        <v>0.0529</v>
      </c>
      <c r="P56" s="60"/>
      <c r="Q56" s="123">
        <v>0.0556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0.0824</v>
      </c>
      <c r="F57" s="60"/>
      <c r="G57" s="123">
        <v>0.08410000000000001</v>
      </c>
      <c r="H57" s="60"/>
      <c r="I57" s="123">
        <v>0.10300000000000001</v>
      </c>
      <c r="J57" s="60"/>
      <c r="K57" s="123">
        <v>0.075</v>
      </c>
      <c r="L57" s="60"/>
      <c r="M57" s="123">
        <v>0.08289999999999999</v>
      </c>
      <c r="N57" s="60"/>
      <c r="O57" s="123">
        <v>0.0611</v>
      </c>
      <c r="P57" s="60"/>
      <c r="Q57" s="123">
        <v>0.0717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0.0662</v>
      </c>
      <c r="F58" s="60"/>
      <c r="G58" s="119">
        <v>0.07730000000000001</v>
      </c>
      <c r="H58" s="60"/>
      <c r="I58" s="119">
        <v>0.0785</v>
      </c>
      <c r="J58" s="60"/>
      <c r="K58" s="119">
        <v>0.0545</v>
      </c>
      <c r="L58" s="60"/>
      <c r="M58" s="119">
        <v>0.0674</v>
      </c>
      <c r="N58" s="60"/>
      <c r="O58" s="119">
        <v>0.0466</v>
      </c>
      <c r="P58" s="60"/>
      <c r="Q58" s="119">
        <v>0.0489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0.026600000000000002</v>
      </c>
      <c r="F59" s="60"/>
      <c r="G59" s="123">
        <v>0.0344</v>
      </c>
      <c r="H59" s="60"/>
      <c r="I59" s="123">
        <v>0.042199999999999994</v>
      </c>
      <c r="J59" s="60"/>
      <c r="K59" s="123">
        <v>0.013999999999999999</v>
      </c>
      <c r="L59" s="60"/>
      <c r="M59" s="123">
        <v>0.0268</v>
      </c>
      <c r="N59" s="60"/>
      <c r="O59" s="123">
        <v>0.023</v>
      </c>
      <c r="P59" s="60"/>
      <c r="Q59" s="123">
        <v>0.013000000000000001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0.0633</v>
      </c>
      <c r="F60" s="60"/>
      <c r="G60" s="123">
        <v>0.0795</v>
      </c>
      <c r="H60" s="60"/>
      <c r="I60" s="123">
        <v>0.0725</v>
      </c>
      <c r="J60" s="60"/>
      <c r="K60" s="123">
        <v>0.057300000000000004</v>
      </c>
      <c r="L60" s="60"/>
      <c r="M60" s="123">
        <v>0.0567</v>
      </c>
      <c r="N60" s="60"/>
      <c r="O60" s="123">
        <v>0.0373</v>
      </c>
      <c r="P60" s="60"/>
      <c r="Q60" s="123">
        <v>0.042800000000000005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0.08070000000000001</v>
      </c>
      <c r="F61" s="60"/>
      <c r="G61" s="123">
        <v>0.0875</v>
      </c>
      <c r="H61" s="60"/>
      <c r="I61" s="123">
        <v>0.0949</v>
      </c>
      <c r="J61" s="60"/>
      <c r="K61" s="123">
        <v>0.0646</v>
      </c>
      <c r="L61" s="60"/>
      <c r="M61" s="123">
        <v>0.08929999999999999</v>
      </c>
      <c r="N61" s="60"/>
      <c r="O61" s="123">
        <v>0.061200000000000004</v>
      </c>
      <c r="P61" s="60"/>
      <c r="Q61" s="123">
        <v>0.067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0.4377610693</v>
      </c>
      <c r="E62" s="28">
        <v>2096.0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0.3974236641</v>
      </c>
      <c r="E63" s="35">
        <v>833.0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0.6025763359</v>
      </c>
      <c r="E64" s="35">
        <v>1263.0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0.4156223893</v>
      </c>
      <c r="E65" s="130">
        <v>1990.0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0.4733668342</v>
      </c>
      <c r="E66" s="351">
        <v>942.0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0.5266331658</v>
      </c>
      <c r="E67" s="131">
        <v>1048.0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0.5843776107</v>
      </c>
      <c r="E68" s="130">
        <v>2798.0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0.4231593996</v>
      </c>
      <c r="E69" s="131">
        <v>1184.0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0.5768406004</v>
      </c>
      <c r="E70" s="137">
        <v>1614.0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9" t="s">
        <v>99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1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528">
        <v>1.0</v>
      </c>
      <c r="C72" s="142">
        <v>459482.0</v>
      </c>
      <c r="D72" s="528">
        <v>1.0</v>
      </c>
      <c r="E72" s="142">
        <v>14893.0</v>
      </c>
      <c r="F72" s="528">
        <v>1.0</v>
      </c>
      <c r="G72" s="142">
        <v>3795.0</v>
      </c>
      <c r="H72" s="528">
        <v>1.0</v>
      </c>
      <c r="I72" s="142">
        <v>2457.0</v>
      </c>
      <c r="J72" s="528">
        <v>1.0</v>
      </c>
      <c r="K72" s="142">
        <v>2967.0</v>
      </c>
      <c r="L72" s="528">
        <v>1.0</v>
      </c>
      <c r="M72" s="142">
        <v>2635.0</v>
      </c>
      <c r="N72" s="528">
        <v>1.0</v>
      </c>
      <c r="O72" s="143">
        <v>772.0</v>
      </c>
      <c r="P72" s="528">
        <v>1.0</v>
      </c>
      <c r="Q72" s="142">
        <v>2267.0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0.2003625865</v>
      </c>
      <c r="E73" s="52">
        <v>2984.0</v>
      </c>
      <c r="F73" s="145">
        <f t="shared" ref="F73:F76" si="33">G73/$G$72</f>
        <v>0.204743083</v>
      </c>
      <c r="G73" s="146">
        <v>777.0</v>
      </c>
      <c r="H73" s="145">
        <f t="shared" ref="H73:H76" si="34">I73/$I$72</f>
        <v>0.1998371998</v>
      </c>
      <c r="I73" s="146">
        <v>491.0</v>
      </c>
      <c r="J73" s="145">
        <f t="shared" ref="J73:J76" si="35">K73/$K$72</f>
        <v>0.1772834513</v>
      </c>
      <c r="K73" s="146">
        <v>526.0</v>
      </c>
      <c r="L73" s="145">
        <f t="shared" ref="L73:L76" si="36">M73/$M$72</f>
        <v>0.2159392789</v>
      </c>
      <c r="M73" s="146">
        <v>569.0</v>
      </c>
      <c r="N73" s="145">
        <f t="shared" ref="N73:N76" si="37">O73/$O$72</f>
        <v>0.2422279793</v>
      </c>
      <c r="O73" s="146">
        <v>187.0</v>
      </c>
      <c r="P73" s="145">
        <f t="shared" ref="P73:P76" si="38">Q73/$Q$72</f>
        <v>0.1914424349</v>
      </c>
      <c r="Q73" s="146">
        <v>434.0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5">
        <f t="shared" si="32"/>
        <v>0.1921036729</v>
      </c>
      <c r="E74" s="52">
        <v>2861.0</v>
      </c>
      <c r="F74" s="145">
        <f t="shared" si="33"/>
        <v>0.1899868248</v>
      </c>
      <c r="G74" s="146">
        <v>721.0</v>
      </c>
      <c r="H74" s="145">
        <f t="shared" si="34"/>
        <v>0.1945461945</v>
      </c>
      <c r="I74" s="146">
        <v>478.0</v>
      </c>
      <c r="J74" s="145">
        <f t="shared" si="35"/>
        <v>0.1907650826</v>
      </c>
      <c r="K74" s="146">
        <v>566.0</v>
      </c>
      <c r="L74" s="145">
        <f t="shared" si="36"/>
        <v>0.1992409867</v>
      </c>
      <c r="M74" s="146">
        <v>525.0</v>
      </c>
      <c r="N74" s="145">
        <f t="shared" si="37"/>
        <v>0.1813471503</v>
      </c>
      <c r="O74" s="146">
        <v>140.0</v>
      </c>
      <c r="P74" s="145">
        <f t="shared" si="38"/>
        <v>0.1901191001</v>
      </c>
      <c r="Q74" s="146">
        <v>431.0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5">
        <f t="shared" si="32"/>
        <v>0.3723897133</v>
      </c>
      <c r="E75" s="52">
        <v>5546.0</v>
      </c>
      <c r="F75" s="145">
        <f t="shared" si="33"/>
        <v>0.3465085639</v>
      </c>
      <c r="G75" s="52">
        <v>1315.0</v>
      </c>
      <c r="H75" s="145">
        <f t="shared" si="34"/>
        <v>0.3776963777</v>
      </c>
      <c r="I75" s="146">
        <v>928.0</v>
      </c>
      <c r="J75" s="145">
        <f t="shared" si="35"/>
        <v>0.3983822042</v>
      </c>
      <c r="K75" s="52">
        <v>1182.0</v>
      </c>
      <c r="L75" s="145">
        <f t="shared" si="36"/>
        <v>0.3787476281</v>
      </c>
      <c r="M75" s="146">
        <v>998.0</v>
      </c>
      <c r="N75" s="145">
        <f t="shared" si="37"/>
        <v>0.3652849741</v>
      </c>
      <c r="O75" s="146">
        <v>282.0</v>
      </c>
      <c r="P75" s="145">
        <f t="shared" si="38"/>
        <v>0.3709748566</v>
      </c>
      <c r="Q75" s="146">
        <v>841.0</v>
      </c>
      <c r="R75" s="4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1"/>
        <v>0.2366033925</v>
      </c>
      <c r="C76" s="152">
        <v>108715.0</v>
      </c>
      <c r="D76" s="158">
        <f t="shared" si="32"/>
        <v>0.2351440274</v>
      </c>
      <c r="E76" s="152">
        <v>3502.0</v>
      </c>
      <c r="F76" s="158">
        <f t="shared" si="33"/>
        <v>0.2587615283</v>
      </c>
      <c r="G76" s="153">
        <v>982.0</v>
      </c>
      <c r="H76" s="158">
        <f t="shared" si="34"/>
        <v>0.2279202279</v>
      </c>
      <c r="I76" s="153">
        <v>560.0</v>
      </c>
      <c r="J76" s="158">
        <f t="shared" si="35"/>
        <v>0.2335692619</v>
      </c>
      <c r="K76" s="153">
        <v>693.0</v>
      </c>
      <c r="L76" s="158">
        <f t="shared" si="36"/>
        <v>0.2060721063</v>
      </c>
      <c r="M76" s="153">
        <v>543.0</v>
      </c>
      <c r="N76" s="158">
        <f t="shared" si="37"/>
        <v>0.2111398964</v>
      </c>
      <c r="O76" s="153">
        <v>163.0</v>
      </c>
      <c r="P76" s="158">
        <f t="shared" si="38"/>
        <v>0.2474636083</v>
      </c>
      <c r="Q76" s="153">
        <v>561.0</v>
      </c>
      <c r="R76" s="4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1"/>
        <v>0.5110972791</v>
      </c>
      <c r="C77" s="155">
        <v>234840.0</v>
      </c>
      <c r="D77" s="38">
        <f>E77/E72</f>
        <v>0.5032565635</v>
      </c>
      <c r="E77" s="155">
        <v>7495.0</v>
      </c>
      <c r="F77" s="38">
        <f>G77/G72</f>
        <v>0.4856389987</v>
      </c>
      <c r="G77" s="155">
        <v>1843.0</v>
      </c>
      <c r="H77" s="38">
        <f>I77/I72</f>
        <v>0.4957264957</v>
      </c>
      <c r="I77" s="155">
        <v>1218.0</v>
      </c>
      <c r="J77" s="38">
        <f>K77/K72</f>
        <v>0.5166835187</v>
      </c>
      <c r="K77" s="155">
        <v>1533.0</v>
      </c>
      <c r="L77" s="38">
        <f>M77/M72</f>
        <v>0.5119544592</v>
      </c>
      <c r="M77" s="155">
        <v>1349.0</v>
      </c>
      <c r="N77" s="38">
        <f>O77/O72</f>
        <v>0.5129533679</v>
      </c>
      <c r="O77" s="156">
        <v>396.0</v>
      </c>
      <c r="P77" s="38">
        <f>Q77/Q72</f>
        <v>0.509925011</v>
      </c>
      <c r="Q77" s="155">
        <v>1156.0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9">C78/$C$77</f>
        <v>0.1912706524</v>
      </c>
      <c r="C78" s="52">
        <v>44918.0</v>
      </c>
      <c r="D78" s="145">
        <f t="shared" ref="D78:D81" si="40">E78/$E$77</f>
        <v>0.200933956</v>
      </c>
      <c r="E78" s="52">
        <v>1506.0</v>
      </c>
      <c r="F78" s="145">
        <f t="shared" ref="F78:F81" si="41">G78/$G$77</f>
        <v>0.2040151926</v>
      </c>
      <c r="G78" s="146">
        <v>376.0</v>
      </c>
      <c r="H78" s="145">
        <f t="shared" ref="H78:H81" si="42">I78/$I$77</f>
        <v>0.1945812808</v>
      </c>
      <c r="I78" s="146">
        <v>237.0</v>
      </c>
      <c r="J78" s="145">
        <f t="shared" ref="J78:J81" si="43">K78/$K$77</f>
        <v>0.1826484018</v>
      </c>
      <c r="K78" s="146">
        <v>280.0</v>
      </c>
      <c r="L78" s="145">
        <f t="shared" ref="L78:L81" si="44">M78/$M$77</f>
        <v>0.2127501853</v>
      </c>
      <c r="M78" s="146">
        <v>287.0</v>
      </c>
      <c r="N78" s="145">
        <f t="shared" ref="N78:N81" si="45">O78/$O$77</f>
        <v>0.2525252525</v>
      </c>
      <c r="O78" s="146">
        <v>100.0</v>
      </c>
      <c r="P78" s="145">
        <f t="shared" ref="P78:P81" si="46">Q78/$Q$77</f>
        <v>0.1955017301</v>
      </c>
      <c r="Q78" s="146">
        <v>226.0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52">
        <v>45275.0</v>
      </c>
      <c r="D79" s="145">
        <f t="shared" si="40"/>
        <v>0.1913275517</v>
      </c>
      <c r="E79" s="52">
        <v>1434.0</v>
      </c>
      <c r="F79" s="145">
        <f t="shared" si="41"/>
        <v>0.1953336951</v>
      </c>
      <c r="G79" s="146">
        <v>360.0</v>
      </c>
      <c r="H79" s="145">
        <f t="shared" si="42"/>
        <v>0.184729064</v>
      </c>
      <c r="I79" s="146">
        <v>225.0</v>
      </c>
      <c r="J79" s="145">
        <f t="shared" si="43"/>
        <v>0.1793868232</v>
      </c>
      <c r="K79" s="146">
        <v>275.0</v>
      </c>
      <c r="L79" s="145">
        <f t="shared" si="44"/>
        <v>0.1986656783</v>
      </c>
      <c r="M79" s="146">
        <v>268.0</v>
      </c>
      <c r="N79" s="145">
        <f t="shared" si="45"/>
        <v>0.1944444444</v>
      </c>
      <c r="O79" s="146">
        <v>77.0</v>
      </c>
      <c r="P79" s="145">
        <f t="shared" si="46"/>
        <v>0.1980968858</v>
      </c>
      <c r="Q79" s="146">
        <v>229.0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9"/>
        <v>0.3801652189</v>
      </c>
      <c r="C80" s="52">
        <v>89278.0</v>
      </c>
      <c r="D80" s="145">
        <f t="shared" si="40"/>
        <v>0.3750500334</v>
      </c>
      <c r="E80" s="52">
        <v>2811.0</v>
      </c>
      <c r="F80" s="145">
        <f t="shared" si="41"/>
        <v>0.3488876831</v>
      </c>
      <c r="G80" s="146">
        <v>643.0</v>
      </c>
      <c r="H80" s="145">
        <f t="shared" si="42"/>
        <v>0.39408867</v>
      </c>
      <c r="I80" s="146">
        <v>480.0</v>
      </c>
      <c r="J80" s="145">
        <f t="shared" si="43"/>
        <v>0.401826484</v>
      </c>
      <c r="K80" s="146">
        <v>616.0</v>
      </c>
      <c r="L80" s="145">
        <f t="shared" si="44"/>
        <v>0.3825055597</v>
      </c>
      <c r="M80" s="146">
        <v>516.0</v>
      </c>
      <c r="N80" s="145">
        <f t="shared" si="45"/>
        <v>0.3484848485</v>
      </c>
      <c r="O80" s="146">
        <v>138.0</v>
      </c>
      <c r="P80" s="145">
        <f t="shared" si="46"/>
        <v>0.3615916955</v>
      </c>
      <c r="Q80" s="146">
        <v>418.0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8">
        <f t="shared" si="40"/>
        <v>0.232688459</v>
      </c>
      <c r="E81" s="152">
        <v>1744.0</v>
      </c>
      <c r="F81" s="158">
        <f t="shared" si="41"/>
        <v>0.2517634292</v>
      </c>
      <c r="G81" s="153">
        <v>464.0</v>
      </c>
      <c r="H81" s="158">
        <f t="shared" si="42"/>
        <v>0.2266009852</v>
      </c>
      <c r="I81" s="153">
        <v>276.0</v>
      </c>
      <c r="J81" s="158">
        <f t="shared" si="43"/>
        <v>0.2361382909</v>
      </c>
      <c r="K81" s="153">
        <v>362.0</v>
      </c>
      <c r="L81" s="158">
        <f t="shared" si="44"/>
        <v>0.2060785767</v>
      </c>
      <c r="M81" s="153">
        <v>278.0</v>
      </c>
      <c r="N81" s="158">
        <f t="shared" si="45"/>
        <v>0.2045454545</v>
      </c>
      <c r="O81" s="153">
        <v>81.0</v>
      </c>
      <c r="P81" s="158">
        <f t="shared" si="46"/>
        <v>0.2448096886</v>
      </c>
      <c r="Q81" s="153">
        <v>283.0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0.4967434365</v>
      </c>
      <c r="E82" s="155">
        <v>7398.0</v>
      </c>
      <c r="F82" s="38">
        <f>G82/G72</f>
        <v>0.5143610013</v>
      </c>
      <c r="G82" s="155">
        <v>1952.0</v>
      </c>
      <c r="H82" s="38">
        <f>I82/I72</f>
        <v>0.5042735043</v>
      </c>
      <c r="I82" s="155">
        <v>1239.0</v>
      </c>
      <c r="J82" s="38">
        <f>K82/K72</f>
        <v>0.4833164813</v>
      </c>
      <c r="K82" s="155">
        <v>1434.0</v>
      </c>
      <c r="L82" s="38">
        <f>M82/M72</f>
        <v>0.4880455408</v>
      </c>
      <c r="M82" s="155">
        <v>1286.0</v>
      </c>
      <c r="N82" s="38">
        <f>O82/O72</f>
        <v>0.4870466321</v>
      </c>
      <c r="O82" s="156">
        <v>376.0</v>
      </c>
      <c r="P82" s="38">
        <f>Q82/Q72</f>
        <v>0.490074989</v>
      </c>
      <c r="Q82" s="155">
        <v>1111.0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0.1997837253</v>
      </c>
      <c r="E83" s="52">
        <v>1478.0</v>
      </c>
      <c r="F83" s="145">
        <f t="shared" ref="F83:F86" si="49">G83/$G$82</f>
        <v>0.2054303279</v>
      </c>
      <c r="G83" s="146">
        <v>401.0</v>
      </c>
      <c r="H83" s="145">
        <f t="shared" ref="H83:H86" si="50">I83/$I$82</f>
        <v>0.2050040355</v>
      </c>
      <c r="I83" s="146">
        <v>254.0</v>
      </c>
      <c r="J83" s="145">
        <f t="shared" ref="J83:J86" si="51">K83/$K$82</f>
        <v>0.1715481172</v>
      </c>
      <c r="K83" s="146">
        <v>246.0</v>
      </c>
      <c r="L83" s="145">
        <f t="shared" ref="L83:L86" si="52">M83/$M$82</f>
        <v>0.2192846034</v>
      </c>
      <c r="M83" s="146">
        <v>282.0</v>
      </c>
      <c r="N83" s="145">
        <f t="shared" ref="N83:N86" si="53">O83/$O$82</f>
        <v>0.2313829787</v>
      </c>
      <c r="O83" s="146">
        <v>87.0</v>
      </c>
      <c r="P83" s="145">
        <f t="shared" ref="P83:P86" si="54">Q83/$Q$82</f>
        <v>0.1872187219</v>
      </c>
      <c r="Q83" s="146">
        <v>208.0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5">
        <f t="shared" si="48"/>
        <v>0.1928899703</v>
      </c>
      <c r="E84" s="52">
        <v>1427.0</v>
      </c>
      <c r="F84" s="145">
        <f t="shared" si="49"/>
        <v>0.1849385246</v>
      </c>
      <c r="G84" s="146">
        <v>361.0</v>
      </c>
      <c r="H84" s="145">
        <f t="shared" si="50"/>
        <v>0.204196933</v>
      </c>
      <c r="I84" s="146">
        <v>253.0</v>
      </c>
      <c r="J84" s="145">
        <f t="shared" si="51"/>
        <v>0.2029288703</v>
      </c>
      <c r="K84" s="146">
        <v>291.0</v>
      </c>
      <c r="L84" s="145">
        <f t="shared" si="52"/>
        <v>0.199844479</v>
      </c>
      <c r="M84" s="146">
        <v>257.0</v>
      </c>
      <c r="N84" s="145">
        <f t="shared" si="53"/>
        <v>0.1675531915</v>
      </c>
      <c r="O84" s="146">
        <v>63.0</v>
      </c>
      <c r="P84" s="145">
        <f t="shared" si="54"/>
        <v>0.1818181818</v>
      </c>
      <c r="Q84" s="146">
        <v>202.0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5">
        <f t="shared" si="48"/>
        <v>0.369694512</v>
      </c>
      <c r="E85" s="52">
        <v>2735.0</v>
      </c>
      <c r="F85" s="145">
        <f t="shared" si="49"/>
        <v>0.3442622951</v>
      </c>
      <c r="G85" s="146">
        <v>672.0</v>
      </c>
      <c r="H85" s="145">
        <f t="shared" si="50"/>
        <v>0.3615819209</v>
      </c>
      <c r="I85" s="146">
        <v>448.0</v>
      </c>
      <c r="J85" s="145">
        <f t="shared" si="51"/>
        <v>0.3947001395</v>
      </c>
      <c r="K85" s="146">
        <v>566.0</v>
      </c>
      <c r="L85" s="145">
        <f t="shared" si="52"/>
        <v>0.3748055988</v>
      </c>
      <c r="M85" s="146">
        <v>482.0</v>
      </c>
      <c r="N85" s="145">
        <f t="shared" si="53"/>
        <v>0.3829787234</v>
      </c>
      <c r="O85" s="146">
        <v>144.0</v>
      </c>
      <c r="P85" s="145">
        <f t="shared" si="54"/>
        <v>0.3807380738</v>
      </c>
      <c r="Q85" s="146">
        <v>423.0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8">
        <f t="shared" si="48"/>
        <v>0.2376317924</v>
      </c>
      <c r="E86" s="152">
        <v>1758.0</v>
      </c>
      <c r="F86" s="145">
        <f t="shared" si="49"/>
        <v>0.2653688525</v>
      </c>
      <c r="G86" s="153">
        <v>518.0</v>
      </c>
      <c r="H86" s="145">
        <f t="shared" si="50"/>
        <v>0.2292171106</v>
      </c>
      <c r="I86" s="153">
        <v>284.0</v>
      </c>
      <c r="J86" s="145">
        <f t="shared" si="51"/>
        <v>0.2308228731</v>
      </c>
      <c r="K86" s="153">
        <v>331.0</v>
      </c>
      <c r="L86" s="145">
        <f t="shared" si="52"/>
        <v>0.2060653188</v>
      </c>
      <c r="M86" s="153">
        <v>265.0</v>
      </c>
      <c r="N86" s="145">
        <f t="shared" si="53"/>
        <v>0.2180851064</v>
      </c>
      <c r="O86" s="153">
        <v>82.0</v>
      </c>
      <c r="P86" s="145">
        <f t="shared" si="54"/>
        <v>0.2502250225</v>
      </c>
      <c r="Q86" s="153">
        <v>278.0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161" t="s">
        <v>111</v>
      </c>
      <c r="B87" s="162">
        <v>1.0</v>
      </c>
      <c r="C87" s="163">
        <v>498112.0</v>
      </c>
      <c r="D87" s="529">
        <v>1.0</v>
      </c>
      <c r="E87" s="164">
        <v>16714.0</v>
      </c>
      <c r="F87" s="165"/>
      <c r="G87" s="166"/>
      <c r="H87" s="167"/>
      <c r="I87" s="166"/>
      <c r="J87" s="167"/>
      <c r="K87" s="166"/>
      <c r="L87" s="167"/>
      <c r="M87" s="166"/>
      <c r="N87" s="167"/>
      <c r="O87" s="166"/>
      <c r="P87" s="167"/>
      <c r="Q87" s="166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21.75" customHeight="1">
      <c r="A88" s="463" t="s">
        <v>113</v>
      </c>
      <c r="B88" s="38">
        <v>1.0</v>
      </c>
      <c r="C88" s="27">
        <v>498112.0</v>
      </c>
      <c r="D88" s="530">
        <v>1.0</v>
      </c>
      <c r="E88" s="28">
        <v>16714.0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4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8">
        <f t="shared" ref="B89:B91" si="55">C89/$C$88</f>
        <v>0.435920034</v>
      </c>
      <c r="C89" s="34">
        <v>217137.0</v>
      </c>
      <c r="D89" s="148">
        <f t="shared" ref="D89:D99" si="56">E89/$E$88</f>
        <v>0.5307526624</v>
      </c>
      <c r="E89" s="34">
        <v>8871.0</v>
      </c>
      <c r="F89" s="134"/>
      <c r="G89" s="135"/>
      <c r="H89" s="134"/>
      <c r="I89" s="135"/>
      <c r="J89" s="134"/>
      <c r="K89" s="135"/>
      <c r="L89" s="134"/>
      <c r="M89" s="135"/>
      <c r="N89" s="134"/>
      <c r="O89" s="135"/>
      <c r="P89" s="134"/>
      <c r="Q89" s="135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0.1379083403</v>
      </c>
      <c r="E90" s="34">
        <v>2305.0</v>
      </c>
      <c r="F90" s="134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0.3313389972</v>
      </c>
      <c r="E91" s="34">
        <v>5538.0</v>
      </c>
      <c r="F91" s="134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0.0583343305</v>
      </c>
      <c r="E92" s="410">
        <v>975.0</v>
      </c>
      <c r="F92" s="134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0.008017231064</v>
      </c>
      <c r="E93" s="48">
        <v>134.0</v>
      </c>
      <c r="F93" s="134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0.001555582147</v>
      </c>
      <c r="E94" s="48">
        <v>26.0</v>
      </c>
      <c r="F94" s="134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0.04876151729</v>
      </c>
      <c r="E95" s="48">
        <v>815.0</v>
      </c>
      <c r="F95" s="134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0.01495752064</v>
      </c>
      <c r="E96" s="410">
        <v>250.0</v>
      </c>
      <c r="F96" s="134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0.004307765945</v>
      </c>
      <c r="E97" s="48">
        <v>72.0</v>
      </c>
      <c r="F97" s="85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0.000418810578</v>
      </c>
      <c r="E98" s="48">
        <v>7.0</v>
      </c>
      <c r="F98" s="85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0.01023094412</v>
      </c>
      <c r="E99" s="531">
        <v>171.0</v>
      </c>
      <c r="F99" s="183"/>
      <c r="G99" s="184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0.09801671685</v>
      </c>
      <c r="E101" s="186">
        <v>9311.0</v>
      </c>
      <c r="F101" s="185">
        <f t="shared" ref="F101:F106" si="61">G101/(G$101+G$102+G$103+G$104+G$105+G$106)</f>
        <v>0.11494085</v>
      </c>
      <c r="G101" s="186">
        <v>3148.0</v>
      </c>
      <c r="H101" s="185">
        <f t="shared" ref="H101:H106" si="62">I101/(I$101+I$102+I$103+I$104+I$105+I$106)</f>
        <v>0.1209881757</v>
      </c>
      <c r="I101" s="186">
        <v>1719.0</v>
      </c>
      <c r="J101" s="185">
        <f t="shared" ref="J101:J106" si="63">K101/(K$101+K$102+K$103+K$104+K$105+K$106)</f>
        <v>0.08287233471</v>
      </c>
      <c r="K101" s="186">
        <v>1543.0</v>
      </c>
      <c r="L101" s="185">
        <f t="shared" ref="L101:L106" si="64">M101/(M$101+M$102+M$103+M$104+M$105+M$106)</f>
        <v>0.1027934896</v>
      </c>
      <c r="M101" s="186">
        <v>1781.0</v>
      </c>
      <c r="N101" s="185">
        <f t="shared" ref="N101:N106" si="65">O101/(O$101+O$102+O$103+O$104+O$105+O$106)</f>
        <v>0.0739265928</v>
      </c>
      <c r="O101" s="186">
        <v>427.0</v>
      </c>
      <c r="P101" s="185">
        <f t="shared" ref="P101:P106" si="66">Q101/(Q$101+Q$102+Q$103+Q$104+Q$105+Q$106)</f>
        <v>0.05934743513</v>
      </c>
      <c r="Q101" s="186">
        <v>693.0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0.1664315641</v>
      </c>
      <c r="E102" s="159">
        <v>15810.0</v>
      </c>
      <c r="F102" s="187">
        <f t="shared" si="61"/>
        <v>0.1841317365</v>
      </c>
      <c r="G102" s="159">
        <v>5043.0</v>
      </c>
      <c r="H102" s="187">
        <f t="shared" si="62"/>
        <v>0.1885557432</v>
      </c>
      <c r="I102" s="159">
        <v>2679.0</v>
      </c>
      <c r="J102" s="187">
        <f t="shared" si="63"/>
        <v>0.1524786508</v>
      </c>
      <c r="K102" s="159">
        <v>2839.0</v>
      </c>
      <c r="L102" s="187">
        <f t="shared" si="64"/>
        <v>0.1704374928</v>
      </c>
      <c r="M102" s="159">
        <v>2953.0</v>
      </c>
      <c r="N102" s="187">
        <f t="shared" si="65"/>
        <v>0.1478531856</v>
      </c>
      <c r="O102" s="159">
        <v>854.0</v>
      </c>
      <c r="P102" s="187">
        <f t="shared" si="66"/>
        <v>0.1234906226</v>
      </c>
      <c r="Q102" s="159">
        <v>1442.0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0.2015600985</v>
      </c>
      <c r="E103" s="159">
        <v>19147.0</v>
      </c>
      <c r="F103" s="187">
        <f t="shared" si="61"/>
        <v>0.2105666715</v>
      </c>
      <c r="G103" s="159">
        <v>5767.0</v>
      </c>
      <c r="H103" s="187">
        <f t="shared" si="62"/>
        <v>0.2048141892</v>
      </c>
      <c r="I103" s="159">
        <v>2910.0</v>
      </c>
      <c r="J103" s="187">
        <f t="shared" si="63"/>
        <v>0.2031258392</v>
      </c>
      <c r="K103" s="159">
        <v>3782.0</v>
      </c>
      <c r="L103" s="187">
        <f t="shared" si="64"/>
        <v>0.1977952211</v>
      </c>
      <c r="M103" s="159">
        <v>3427.0</v>
      </c>
      <c r="N103" s="187">
        <f t="shared" si="65"/>
        <v>0.1942520776</v>
      </c>
      <c r="O103" s="159">
        <v>1122.0</v>
      </c>
      <c r="P103" s="187">
        <f t="shared" si="66"/>
        <v>0.1831806115</v>
      </c>
      <c r="Q103" s="159">
        <v>2139.0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0.1289134051</v>
      </c>
      <c r="E104" s="159">
        <v>12246.0</v>
      </c>
      <c r="F104" s="187">
        <f t="shared" si="61"/>
        <v>0.131846064</v>
      </c>
      <c r="G104" s="159">
        <v>3611.0</v>
      </c>
      <c r="H104" s="187">
        <f t="shared" si="62"/>
        <v>0.134009009</v>
      </c>
      <c r="I104" s="159">
        <v>1904.0</v>
      </c>
      <c r="J104" s="187">
        <f t="shared" si="63"/>
        <v>0.1415221011</v>
      </c>
      <c r="K104" s="159">
        <v>2635.0</v>
      </c>
      <c r="L104" s="187">
        <f t="shared" si="64"/>
        <v>0.1147408519</v>
      </c>
      <c r="M104" s="159">
        <v>1988.0</v>
      </c>
      <c r="N104" s="187">
        <f t="shared" si="65"/>
        <v>0.1173822715</v>
      </c>
      <c r="O104" s="159">
        <v>678.0</v>
      </c>
      <c r="P104" s="187">
        <f t="shared" si="66"/>
        <v>0.1224629614</v>
      </c>
      <c r="Q104" s="159">
        <v>1430.0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0.4033412637</v>
      </c>
      <c r="E105" s="159">
        <v>38315.0</v>
      </c>
      <c r="F105" s="187">
        <f t="shared" si="61"/>
        <v>0.3567255732</v>
      </c>
      <c r="G105" s="159">
        <v>9770.0</v>
      </c>
      <c r="H105" s="187">
        <f t="shared" si="62"/>
        <v>0.3498029279</v>
      </c>
      <c r="I105" s="159">
        <v>4970.0</v>
      </c>
      <c r="J105" s="187">
        <f t="shared" si="63"/>
        <v>0.4187120683</v>
      </c>
      <c r="K105" s="159">
        <v>7796.0</v>
      </c>
      <c r="L105" s="187">
        <f t="shared" si="64"/>
        <v>0.4125014429</v>
      </c>
      <c r="M105" s="159">
        <v>7147.0</v>
      </c>
      <c r="N105" s="187">
        <f t="shared" si="65"/>
        <v>0.4643351801</v>
      </c>
      <c r="O105" s="159">
        <v>2682.0</v>
      </c>
      <c r="P105" s="187">
        <f t="shared" si="66"/>
        <v>0.5095486855</v>
      </c>
      <c r="Q105" s="159">
        <v>5950.0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9"/>
        <v>0.001691774588</v>
      </c>
      <c r="C106" s="190">
        <v>4145.0</v>
      </c>
      <c r="D106" s="189">
        <f t="shared" si="60"/>
        <v>0.001736951807</v>
      </c>
      <c r="E106" s="190">
        <v>165.0</v>
      </c>
      <c r="F106" s="189">
        <f t="shared" si="61"/>
        <v>0.001789104717</v>
      </c>
      <c r="G106" s="190">
        <v>49.0</v>
      </c>
      <c r="H106" s="189">
        <f t="shared" si="62"/>
        <v>0.001829954955</v>
      </c>
      <c r="I106" s="190">
        <v>26.0</v>
      </c>
      <c r="J106" s="189">
        <f t="shared" si="63"/>
        <v>0.001289005854</v>
      </c>
      <c r="K106" s="190">
        <v>24.0</v>
      </c>
      <c r="L106" s="189">
        <f t="shared" si="64"/>
        <v>0.001731501789</v>
      </c>
      <c r="M106" s="190">
        <v>30.0</v>
      </c>
      <c r="N106" s="189">
        <f t="shared" si="65"/>
        <v>0.002250692521</v>
      </c>
      <c r="O106" s="190">
        <v>13.0</v>
      </c>
      <c r="P106" s="189">
        <f t="shared" si="66"/>
        <v>0.001969683994</v>
      </c>
      <c r="Q106" s="190">
        <v>23.0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0.0470651743</v>
      </c>
      <c r="E109" s="315">
        <v>5580.0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0.4612903226</v>
      </c>
      <c r="E110" s="131">
        <v>2574.0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532">
        <v>89406.0</v>
      </c>
      <c r="D111" s="128">
        <f t="shared" si="68"/>
        <v>0.5387096774</v>
      </c>
      <c r="E111" s="131">
        <v>3006.0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533">
        <v>54.74064551992495</v>
      </c>
      <c r="C112" s="534"/>
      <c r="D112" s="535">
        <v>46.99</v>
      </c>
      <c r="E112" s="47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536">
        <v>56.919238580539606</v>
      </c>
      <c r="C113" s="534"/>
      <c r="D113" s="537">
        <v>48.02</v>
      </c>
      <c r="E113" s="47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536">
        <v>52.842424299737104</v>
      </c>
      <c r="C114" s="534"/>
      <c r="D114" s="537">
        <v>46.14</v>
      </c>
      <c r="E114" s="47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538">
        <v>106.549874865928</v>
      </c>
      <c r="C115" s="539"/>
      <c r="D115" s="540">
        <v>116.78</v>
      </c>
      <c r="E115" s="25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541">
        <v>74.7</v>
      </c>
      <c r="C133" s="452"/>
      <c r="D133" s="542">
        <v>70.4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543">
        <v>71.5</v>
      </c>
      <c r="C134" s="47"/>
      <c r="D134" s="544">
        <v>80.0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545">
        <v>65.7</v>
      </c>
      <c r="C135" s="47"/>
      <c r="D135" s="544">
        <v>70.6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543">
        <v>66.4</v>
      </c>
      <c r="C136" s="47"/>
      <c r="D136" s="544">
        <v>81.0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546">
        <v>54.2</v>
      </c>
      <c r="C137" s="47"/>
      <c r="D137" s="547">
        <v>77.4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548">
        <v>71.4</v>
      </c>
      <c r="C139" s="47"/>
      <c r="D139" s="549">
        <v>71.7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550">
        <v>73.3</v>
      </c>
      <c r="C140" s="47"/>
      <c r="D140" s="551">
        <v>77.7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550">
        <v>51.5</v>
      </c>
      <c r="C141" s="47"/>
      <c r="D141" s="551">
        <v>45.8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550">
        <v>58.1</v>
      </c>
      <c r="C142" s="47"/>
      <c r="D142" s="551">
        <v>60.8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21.0" customHeight="1">
      <c r="A143" s="176" t="s">
        <v>167</v>
      </c>
      <c r="B143" s="261">
        <v>0.125</v>
      </c>
      <c r="C143" s="47"/>
      <c r="D143" s="552">
        <v>0.092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553">
        <v>0.07</v>
      </c>
      <c r="C144" s="47"/>
      <c r="D144" s="554">
        <v>0.025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7">
        <v>6.7</v>
      </c>
      <c r="C146" s="248"/>
      <c r="D146" s="247">
        <v>5.7</v>
      </c>
      <c r="E146" s="555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47"/>
      <c r="D147" s="249">
        <v>3.7</v>
      </c>
      <c r="E147" s="215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47"/>
      <c r="D148" s="249">
        <v>3.0</v>
      </c>
      <c r="E148" s="215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255"/>
      <c r="D149" s="254">
        <v>4.2</v>
      </c>
      <c r="E149" s="21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</v>
      </c>
      <c r="E152" s="259">
        <v>0.0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</v>
      </c>
      <c r="E153" s="35">
        <v>0.0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176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0.03696712183</v>
      </c>
      <c r="E155" s="172">
        <v>56595.0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17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0.7630532733</v>
      </c>
      <c r="E156" s="172">
        <v>43185.0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176" t="s">
        <v>183</v>
      </c>
      <c r="B157" s="187">
        <f t="shared" si="70"/>
        <v>0.002250229432</v>
      </c>
      <c r="C157" s="35">
        <v>3445.0</v>
      </c>
      <c r="D157" s="187">
        <f t="shared" si="71"/>
        <v>0.0007951232441</v>
      </c>
      <c r="E157" s="35">
        <v>45.0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176" t="s">
        <v>184</v>
      </c>
      <c r="B158" s="187">
        <f t="shared" si="70"/>
        <v>0.008298741635</v>
      </c>
      <c r="C158" s="35">
        <v>12705.0</v>
      </c>
      <c r="D158" s="187">
        <f t="shared" si="71"/>
        <v>0.004505698383</v>
      </c>
      <c r="E158" s="35">
        <v>255.0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176" t="s">
        <v>185</v>
      </c>
      <c r="B159" s="187">
        <f t="shared" si="70"/>
        <v>0.04361656613</v>
      </c>
      <c r="C159" s="35">
        <v>66775.0</v>
      </c>
      <c r="D159" s="187">
        <f t="shared" si="71"/>
        <v>0.007862885414</v>
      </c>
      <c r="E159" s="35">
        <v>445.0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76" t="s">
        <v>186</v>
      </c>
      <c r="B160" s="187">
        <f t="shared" si="70"/>
        <v>0.927698724</v>
      </c>
      <c r="C160" s="35">
        <v>1420265.0</v>
      </c>
      <c r="D160" s="187">
        <f t="shared" si="71"/>
        <v>0.9709338281</v>
      </c>
      <c r="E160" s="35">
        <v>54950.0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76" t="s">
        <v>187</v>
      </c>
      <c r="B161" s="187">
        <f t="shared" si="70"/>
        <v>0.01813900474</v>
      </c>
      <c r="C161" s="35">
        <v>27770.0</v>
      </c>
      <c r="D161" s="187">
        <f t="shared" si="71"/>
        <v>0.01590246488</v>
      </c>
      <c r="E161" s="35">
        <v>900.0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111674.4646</v>
      </c>
      <c r="H162" s="60"/>
      <c r="I162" s="81">
        <v>104157.4058</v>
      </c>
      <c r="J162" s="60"/>
      <c r="K162" s="81">
        <v>148725.2937</v>
      </c>
      <c r="L162" s="60"/>
      <c r="M162" s="81">
        <v>208884.8342</v>
      </c>
      <c r="N162" s="60"/>
      <c r="O162" s="81">
        <v>699728.5868</v>
      </c>
      <c r="P162" s="60"/>
      <c r="Q162" s="81">
        <v>235476.0733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471">
        <v>132805.912437659</v>
      </c>
      <c r="D163" s="266">
        <f>E163/C163</f>
        <v>1.317460671</v>
      </c>
      <c r="E163" s="267">
        <v>174966.56653286002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1">
        <v>94.46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1">
        <v>289.0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72" t="s">
        <v>180</v>
      </c>
      <c r="B167" s="556">
        <f t="shared" ref="B167:B171" si="72">C167/$C$167</f>
        <v>1</v>
      </c>
      <c r="C167" s="274">
        <v>1378931.0</v>
      </c>
      <c r="D167" s="556">
        <f t="shared" ref="D167:D171" si="73">E167/$E$167</f>
        <v>1</v>
      </c>
      <c r="E167" s="274">
        <v>53985.0</v>
      </c>
      <c r="F167" s="556">
        <f t="shared" ref="F167:F171" si="74">G167/$G$167</f>
        <v>1</v>
      </c>
      <c r="G167" s="274">
        <v>16761.0</v>
      </c>
      <c r="H167" s="556">
        <f t="shared" ref="H167:H171" si="75">I167/$I$167</f>
        <v>1</v>
      </c>
      <c r="I167" s="274">
        <v>7277.0</v>
      </c>
      <c r="J167" s="556">
        <f t="shared" ref="J167:J171" si="76">K167/$K$167</f>
        <v>1</v>
      </c>
      <c r="K167" s="274">
        <v>9428.0</v>
      </c>
      <c r="L167" s="556">
        <f t="shared" ref="L167:L171" si="77">M167/$M$167</f>
        <v>1</v>
      </c>
      <c r="M167" s="274">
        <v>11003.0</v>
      </c>
      <c r="N167" s="556">
        <f t="shared" ref="N167:N171" si="78">O167/$O$167</f>
        <v>1</v>
      </c>
      <c r="O167" s="274">
        <v>3460.0</v>
      </c>
      <c r="P167" s="556">
        <f t="shared" ref="P167:P171" si="79">Q167/$Q$167</f>
        <v>1</v>
      </c>
      <c r="Q167" s="274">
        <v>6056.0</v>
      </c>
      <c r="R167" s="4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0.8306937112</v>
      </c>
      <c r="E168" s="159">
        <v>44845.0</v>
      </c>
      <c r="F168" s="187">
        <f t="shared" si="74"/>
        <v>0.8244734801</v>
      </c>
      <c r="G168" s="159">
        <v>13819.0</v>
      </c>
      <c r="H168" s="187">
        <f t="shared" si="75"/>
        <v>0.7996427099</v>
      </c>
      <c r="I168" s="159">
        <v>5819.0</v>
      </c>
      <c r="J168" s="187">
        <f t="shared" si="76"/>
        <v>0.8848112007</v>
      </c>
      <c r="K168" s="159">
        <v>8342.0</v>
      </c>
      <c r="L168" s="187">
        <f t="shared" si="77"/>
        <v>0.8206852677</v>
      </c>
      <c r="M168" s="159">
        <v>9030.0</v>
      </c>
      <c r="N168" s="187">
        <f t="shared" si="78"/>
        <v>0.7569364162</v>
      </c>
      <c r="O168" s="159">
        <v>2619.0</v>
      </c>
      <c r="P168" s="187">
        <f t="shared" si="79"/>
        <v>0.8612945839</v>
      </c>
      <c r="Q168" s="159">
        <v>5216.0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0.05846068352</v>
      </c>
      <c r="E169" s="159">
        <v>3156.0</v>
      </c>
      <c r="F169" s="187">
        <f t="shared" si="74"/>
        <v>0.06186981684</v>
      </c>
      <c r="G169" s="159">
        <v>1037.0</v>
      </c>
      <c r="H169" s="187">
        <f t="shared" si="75"/>
        <v>0.04424900371</v>
      </c>
      <c r="I169" s="159">
        <v>322.0</v>
      </c>
      <c r="J169" s="187">
        <f t="shared" si="76"/>
        <v>0.04550275774</v>
      </c>
      <c r="K169" s="159">
        <v>429.0</v>
      </c>
      <c r="L169" s="187">
        <f t="shared" si="77"/>
        <v>0.07352540216</v>
      </c>
      <c r="M169" s="159">
        <v>809.0</v>
      </c>
      <c r="N169" s="187">
        <f t="shared" si="78"/>
        <v>0.05289017341</v>
      </c>
      <c r="O169" s="159">
        <v>183.0</v>
      </c>
      <c r="P169" s="187">
        <f t="shared" si="79"/>
        <v>0.06208718626</v>
      </c>
      <c r="Q169" s="159">
        <v>376.0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0.08230063907</v>
      </c>
      <c r="E170" s="159">
        <v>4443.0</v>
      </c>
      <c r="F170" s="187">
        <f t="shared" si="74"/>
        <v>0.07881391325</v>
      </c>
      <c r="G170" s="159">
        <v>1321.0</v>
      </c>
      <c r="H170" s="187">
        <f t="shared" si="75"/>
        <v>0.1130960561</v>
      </c>
      <c r="I170" s="159">
        <v>823.0</v>
      </c>
      <c r="J170" s="187">
        <f t="shared" si="76"/>
        <v>0.05674586339</v>
      </c>
      <c r="K170" s="159">
        <v>535.0</v>
      </c>
      <c r="L170" s="187">
        <f t="shared" si="77"/>
        <v>0.0890666182</v>
      </c>
      <c r="M170" s="159">
        <v>980.0</v>
      </c>
      <c r="N170" s="187">
        <f t="shared" si="78"/>
        <v>0.138150289</v>
      </c>
      <c r="O170" s="159">
        <v>478.0</v>
      </c>
      <c r="P170" s="187">
        <f t="shared" si="79"/>
        <v>0.05052840159</v>
      </c>
      <c r="Q170" s="159">
        <v>306.0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5.0" customHeight="1">
      <c r="A171" s="557" t="s">
        <v>199</v>
      </c>
      <c r="B171" s="189">
        <f t="shared" si="72"/>
        <v>0.01015134187</v>
      </c>
      <c r="C171" s="190">
        <v>13998.0</v>
      </c>
      <c r="D171" s="189">
        <f t="shared" si="73"/>
        <v>0.02854496619</v>
      </c>
      <c r="E171" s="190">
        <v>1541.0</v>
      </c>
      <c r="F171" s="189">
        <f t="shared" si="74"/>
        <v>0.03484278981</v>
      </c>
      <c r="G171" s="190">
        <v>584.0</v>
      </c>
      <c r="H171" s="189">
        <f t="shared" si="75"/>
        <v>0.04301223031</v>
      </c>
      <c r="I171" s="190">
        <v>313.0</v>
      </c>
      <c r="J171" s="189">
        <f t="shared" si="76"/>
        <v>0.01294017819</v>
      </c>
      <c r="K171" s="190">
        <v>122.0</v>
      </c>
      <c r="L171" s="189">
        <f t="shared" si="77"/>
        <v>0.01672271199</v>
      </c>
      <c r="M171" s="190">
        <v>184.0</v>
      </c>
      <c r="N171" s="189">
        <f t="shared" si="78"/>
        <v>0.05202312139</v>
      </c>
      <c r="O171" s="190">
        <v>180.0</v>
      </c>
      <c r="P171" s="189">
        <f t="shared" si="79"/>
        <v>0.02608982827</v>
      </c>
      <c r="Q171" s="190">
        <v>158.0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48"/>
      <c r="Q174" s="174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4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4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4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4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4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4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4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4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4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48"/>
      <c r="Q184" s="184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3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3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300"/>
      <c r="E187" s="476">
        <v>363.0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7">
        <v>326.29</v>
      </c>
      <c r="D189" s="92"/>
      <c r="E189" s="477">
        <v>288.727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100"/>
      <c r="E190" s="478">
        <v>0.791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19.5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263" t="s">
        <v>260</v>
      </c>
      <c r="B222" s="321">
        <f t="shared" si="80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135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34">
        <f t="shared" ref="D224:D231" si="82">E224/$E$224</f>
        <v>1</v>
      </c>
      <c r="E224" s="332">
        <v>97239.0</v>
      </c>
      <c r="F224" s="331">
        <f t="shared" ref="F224:F231" si="83">G224/$G$224</f>
        <v>1</v>
      </c>
      <c r="G224" s="332">
        <v>27849.0</v>
      </c>
      <c r="H224" s="331">
        <f t="shared" ref="H224:H231" si="84">I224/$I$224</f>
        <v>1</v>
      </c>
      <c r="I224" s="332">
        <v>14284.0</v>
      </c>
      <c r="J224" s="331">
        <f t="shared" ref="J224:J231" si="85">K224/$K$224</f>
        <v>1</v>
      </c>
      <c r="K224" s="332">
        <v>19531.0</v>
      </c>
      <c r="L224" s="331">
        <f t="shared" ref="L224:L231" si="86">M224/$M$224</f>
        <v>1</v>
      </c>
      <c r="M224" s="332">
        <v>17429.0</v>
      </c>
      <c r="N224" s="331">
        <f t="shared" ref="N224:N231" si="87">O224/$O$224</f>
        <v>1</v>
      </c>
      <c r="O224" s="332">
        <v>5784.0</v>
      </c>
      <c r="P224" s="331">
        <f t="shared" ref="P224:P231" si="88">Q224/$Q$224</f>
        <v>1</v>
      </c>
      <c r="Q224" s="332">
        <v>12362.0</v>
      </c>
      <c r="R224" s="4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0.2528512222</v>
      </c>
      <c r="E225" s="332">
        <v>24587.0</v>
      </c>
      <c r="F225" s="336">
        <f t="shared" si="83"/>
        <v>0.2625587992</v>
      </c>
      <c r="G225" s="332">
        <v>7312.0</v>
      </c>
      <c r="H225" s="336">
        <f t="shared" si="84"/>
        <v>0.2490898908</v>
      </c>
      <c r="I225" s="332">
        <v>3558.0</v>
      </c>
      <c r="J225" s="336">
        <f t="shared" si="85"/>
        <v>0.2224668476</v>
      </c>
      <c r="K225" s="332">
        <v>4345.0</v>
      </c>
      <c r="L225" s="336">
        <f t="shared" si="86"/>
        <v>0.2824602674</v>
      </c>
      <c r="M225" s="332">
        <v>4923.0</v>
      </c>
      <c r="N225" s="336">
        <f t="shared" si="87"/>
        <v>0.2783540802</v>
      </c>
      <c r="O225" s="332">
        <v>1610.0</v>
      </c>
      <c r="P225" s="336">
        <f t="shared" si="88"/>
        <v>0.2296553956</v>
      </c>
      <c r="Q225" s="332">
        <v>2839.0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0.007743806497</v>
      </c>
      <c r="E226" s="332">
        <v>753.0</v>
      </c>
      <c r="F226" s="337">
        <f t="shared" si="83"/>
        <v>0.007397034005</v>
      </c>
      <c r="G226" s="332">
        <v>206.0</v>
      </c>
      <c r="H226" s="337">
        <f t="shared" si="84"/>
        <v>0.009171100532</v>
      </c>
      <c r="I226" s="332">
        <v>131.0</v>
      </c>
      <c r="J226" s="337">
        <f t="shared" si="85"/>
        <v>0.00829450617</v>
      </c>
      <c r="K226" s="332">
        <v>162.0</v>
      </c>
      <c r="L226" s="337">
        <f t="shared" si="86"/>
        <v>0.006598198405</v>
      </c>
      <c r="M226" s="332">
        <v>115.0</v>
      </c>
      <c r="N226" s="337">
        <f t="shared" si="87"/>
        <v>0.005705394191</v>
      </c>
      <c r="O226" s="332">
        <v>33.0</v>
      </c>
      <c r="P226" s="337">
        <f t="shared" si="88"/>
        <v>0.008574664294</v>
      </c>
      <c r="Q226" s="332">
        <v>106.0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0.7351062845</v>
      </c>
      <c r="E227" s="35">
        <v>71481.0</v>
      </c>
      <c r="F227" s="337">
        <f t="shared" si="83"/>
        <v>0.7254120435</v>
      </c>
      <c r="G227" s="35">
        <v>20202.0</v>
      </c>
      <c r="H227" s="337">
        <f t="shared" si="84"/>
        <v>0.736558387</v>
      </c>
      <c r="I227" s="35">
        <v>10521.0</v>
      </c>
      <c r="J227" s="337">
        <f t="shared" si="85"/>
        <v>0.7650913932</v>
      </c>
      <c r="K227" s="35">
        <v>14943.0</v>
      </c>
      <c r="L227" s="337">
        <f t="shared" si="86"/>
        <v>0.7074416203</v>
      </c>
      <c r="M227" s="35">
        <v>12330.0</v>
      </c>
      <c r="N227" s="337">
        <f t="shared" si="87"/>
        <v>0.7126556017</v>
      </c>
      <c r="O227" s="35">
        <v>4122.0</v>
      </c>
      <c r="P227" s="337">
        <f t="shared" si="88"/>
        <v>0.7574017149</v>
      </c>
      <c r="Q227" s="35">
        <v>9363.0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0.3232550726</v>
      </c>
      <c r="E228" s="340">
        <v>31433.0</v>
      </c>
      <c r="F228" s="341">
        <f t="shared" si="83"/>
        <v>0.2837085712</v>
      </c>
      <c r="G228" s="340">
        <v>7901.0</v>
      </c>
      <c r="H228" s="341">
        <f t="shared" si="84"/>
        <v>0.2644217306</v>
      </c>
      <c r="I228" s="340">
        <v>3777.0</v>
      </c>
      <c r="J228" s="341">
        <f t="shared" si="85"/>
        <v>0.3612206236</v>
      </c>
      <c r="K228" s="340">
        <v>7055.0</v>
      </c>
      <c r="L228" s="341">
        <f t="shared" si="86"/>
        <v>0.3073039188</v>
      </c>
      <c r="M228" s="340">
        <v>5356.0</v>
      </c>
      <c r="N228" s="341">
        <f t="shared" si="87"/>
        <v>0.40093361</v>
      </c>
      <c r="O228" s="340">
        <v>2319.0</v>
      </c>
      <c r="P228" s="341">
        <f t="shared" si="88"/>
        <v>0.4064876234</v>
      </c>
      <c r="Q228" s="340">
        <v>5025.0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0.06848075361</v>
      </c>
      <c r="E229" s="340">
        <v>6659.0</v>
      </c>
      <c r="F229" s="341">
        <f t="shared" si="83"/>
        <v>0.08003878057</v>
      </c>
      <c r="G229" s="340">
        <v>2229.0</v>
      </c>
      <c r="H229" s="341">
        <f t="shared" si="84"/>
        <v>0.08646037525</v>
      </c>
      <c r="I229" s="340">
        <v>1235.0</v>
      </c>
      <c r="J229" s="341">
        <f t="shared" si="85"/>
        <v>0.06553683887</v>
      </c>
      <c r="K229" s="340">
        <v>1280.0</v>
      </c>
      <c r="L229" s="341">
        <f t="shared" si="86"/>
        <v>0.0608181766</v>
      </c>
      <c r="M229" s="340">
        <v>1060.0</v>
      </c>
      <c r="N229" s="341">
        <f t="shared" si="87"/>
        <v>0.04633471646</v>
      </c>
      <c r="O229" s="340">
        <v>268.0</v>
      </c>
      <c r="P229" s="341">
        <f t="shared" si="88"/>
        <v>0.04748422585</v>
      </c>
      <c r="Q229" s="340">
        <v>587.0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0.2103682679</v>
      </c>
      <c r="E230" s="340">
        <v>20456.0</v>
      </c>
      <c r="F230" s="341">
        <f t="shared" si="83"/>
        <v>0.2347301519</v>
      </c>
      <c r="G230" s="340">
        <v>6537.0</v>
      </c>
      <c r="H230" s="341">
        <f t="shared" si="84"/>
        <v>0.2478297396</v>
      </c>
      <c r="I230" s="340">
        <v>3540.0</v>
      </c>
      <c r="J230" s="341">
        <f t="shared" si="85"/>
        <v>0.1998361579</v>
      </c>
      <c r="K230" s="340">
        <v>3903.0</v>
      </c>
      <c r="L230" s="341">
        <f t="shared" si="86"/>
        <v>0.209707958</v>
      </c>
      <c r="M230" s="340">
        <v>3655.0</v>
      </c>
      <c r="N230" s="341">
        <f t="shared" si="87"/>
        <v>0.1490318119</v>
      </c>
      <c r="O230" s="340">
        <v>862.0</v>
      </c>
      <c r="P230" s="341">
        <f t="shared" si="88"/>
        <v>0.1584695033</v>
      </c>
      <c r="Q230" s="340">
        <v>1959.0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0.0936352698</v>
      </c>
      <c r="E231" s="345">
        <v>9105.0</v>
      </c>
      <c r="F231" s="344">
        <f t="shared" si="83"/>
        <v>0.08725627491</v>
      </c>
      <c r="G231" s="345">
        <v>2430.0</v>
      </c>
      <c r="H231" s="344">
        <f t="shared" si="84"/>
        <v>0.09892187062</v>
      </c>
      <c r="I231" s="345">
        <v>1413.0</v>
      </c>
      <c r="J231" s="344">
        <f t="shared" si="85"/>
        <v>0.09502841636</v>
      </c>
      <c r="K231" s="345">
        <v>1856.0</v>
      </c>
      <c r="L231" s="344">
        <f t="shared" si="86"/>
        <v>0.08921911756</v>
      </c>
      <c r="M231" s="345">
        <v>1555.0</v>
      </c>
      <c r="N231" s="344">
        <f t="shared" si="87"/>
        <v>0.08782849239</v>
      </c>
      <c r="O231" s="345">
        <v>508.0</v>
      </c>
      <c r="P231" s="344">
        <f t="shared" si="88"/>
        <v>0.1086393787</v>
      </c>
      <c r="Q231" s="345">
        <v>1343.0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3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89">E234/C234</f>
        <v>0.02564102564</v>
      </c>
      <c r="E234" s="259">
        <v>1.0</v>
      </c>
      <c r="F234" s="56"/>
      <c r="G234" s="259">
        <v>0.0</v>
      </c>
      <c r="H234" s="56"/>
      <c r="I234" s="259">
        <v>0.0</v>
      </c>
      <c r="J234" s="56"/>
      <c r="K234" s="259">
        <v>1.0</v>
      </c>
      <c r="L234" s="56"/>
      <c r="M234" s="259">
        <v>0.0</v>
      </c>
      <c r="N234" s="56"/>
      <c r="O234" s="349">
        <v>0.0</v>
      </c>
      <c r="P234" s="56"/>
      <c r="Q234" s="259">
        <v>0.0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0.02247191011</v>
      </c>
      <c r="E235" s="35">
        <v>2.0</v>
      </c>
      <c r="F235" s="60"/>
      <c r="G235" s="35">
        <v>1.0</v>
      </c>
      <c r="H235" s="60"/>
      <c r="I235" s="35">
        <v>0.0</v>
      </c>
      <c r="J235" s="60"/>
      <c r="K235" s="35">
        <v>0.0</v>
      </c>
      <c r="L235" s="60"/>
      <c r="M235" s="35">
        <v>0.0</v>
      </c>
      <c r="N235" s="60"/>
      <c r="O235" s="34">
        <v>0.0</v>
      </c>
      <c r="P235" s="60"/>
      <c r="Q235" s="35">
        <v>1.0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0.0404040404</v>
      </c>
      <c r="E236" s="35">
        <v>4.0</v>
      </c>
      <c r="F236" s="60"/>
      <c r="G236" s="35">
        <v>1.0</v>
      </c>
      <c r="H236" s="60"/>
      <c r="I236" s="35">
        <v>2.0</v>
      </c>
      <c r="J236" s="60"/>
      <c r="K236" s="35">
        <v>1.0</v>
      </c>
      <c r="L236" s="60"/>
      <c r="M236" s="35">
        <v>0.0</v>
      </c>
      <c r="N236" s="60"/>
      <c r="O236" s="34">
        <v>0.0</v>
      </c>
      <c r="P236" s="60"/>
      <c r="Q236" s="35">
        <v>0.0</v>
      </c>
      <c r="R236" s="4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0.5</v>
      </c>
      <c r="E237" s="35">
        <v>1.0</v>
      </c>
      <c r="F237" s="60"/>
      <c r="G237" s="35">
        <v>0.0</v>
      </c>
      <c r="H237" s="60"/>
      <c r="I237" s="35">
        <v>0.0</v>
      </c>
      <c r="J237" s="60"/>
      <c r="K237" s="35">
        <v>1.0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5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3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0.03225806452</v>
      </c>
      <c r="E241" s="172">
        <v>1.0</v>
      </c>
      <c r="F241" s="92"/>
      <c r="G241" s="172">
        <v>0.0</v>
      </c>
      <c r="H241" s="92"/>
      <c r="I241" s="172">
        <v>0.0</v>
      </c>
      <c r="J241" s="92"/>
      <c r="K241" s="172">
        <v>0.0</v>
      </c>
      <c r="L241" s="92"/>
      <c r="M241" s="172">
        <v>0.0</v>
      </c>
      <c r="N241" s="92"/>
      <c r="O241" s="171">
        <v>1.0</v>
      </c>
      <c r="P241" s="92"/>
      <c r="Q241" s="172">
        <v>0.0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0.0625</v>
      </c>
      <c r="E242" s="35">
        <v>1.0</v>
      </c>
      <c r="F242" s="60"/>
      <c r="G242" s="35">
        <v>1.0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0.0350877193</v>
      </c>
      <c r="E243" s="355">
        <v>4.0</v>
      </c>
      <c r="F243" s="354"/>
      <c r="G243" s="355">
        <v>0.0</v>
      </c>
      <c r="H243" s="354"/>
      <c r="I243" s="355">
        <v>1.0</v>
      </c>
      <c r="J243" s="354"/>
      <c r="K243" s="355">
        <v>0.0</v>
      </c>
      <c r="L243" s="354"/>
      <c r="M243" s="355">
        <v>1.0</v>
      </c>
      <c r="N243" s="354"/>
      <c r="O243" s="356">
        <v>2.0</v>
      </c>
      <c r="P243" s="354"/>
      <c r="Q243" s="355">
        <v>0.0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3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185">
        <f t="shared" ref="D245:D259" si="91">E245/C245</f>
        <v>0.05797101449</v>
      </c>
      <c r="E245" s="482">
        <f t="shared" ref="E245:E250" si="92">SUM(G245,I245,K245,M245,O245,Q245)</f>
        <v>4</v>
      </c>
      <c r="F245" s="92"/>
      <c r="G245" s="172">
        <v>2.0</v>
      </c>
      <c r="H245" s="92"/>
      <c r="I245" s="172">
        <v>0.0</v>
      </c>
      <c r="J245" s="92"/>
      <c r="K245" s="172">
        <v>0.0</v>
      </c>
      <c r="L245" s="92"/>
      <c r="M245" s="172">
        <v>0.0</v>
      </c>
      <c r="N245" s="92"/>
      <c r="O245" s="171">
        <v>2.0</v>
      </c>
      <c r="P245" s="92"/>
      <c r="Q245" s="172">
        <v>0.0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187">
        <f t="shared" si="91"/>
        <v>0.05357142857</v>
      </c>
      <c r="E246" s="204">
        <f t="shared" si="92"/>
        <v>3</v>
      </c>
      <c r="F246" s="60"/>
      <c r="G246" s="35">
        <v>1.0</v>
      </c>
      <c r="H246" s="60"/>
      <c r="I246" s="35">
        <v>0.0</v>
      </c>
      <c r="J246" s="60"/>
      <c r="K246" s="35">
        <v>0.0</v>
      </c>
      <c r="L246" s="60"/>
      <c r="M246" s="35">
        <v>0.0</v>
      </c>
      <c r="N246" s="60"/>
      <c r="O246" s="34">
        <v>2.0</v>
      </c>
      <c r="P246" s="60"/>
      <c r="Q246" s="35">
        <v>0.0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187">
        <f t="shared" si="91"/>
        <v>0.07692307692</v>
      </c>
      <c r="E247" s="204">
        <f t="shared" si="92"/>
        <v>1</v>
      </c>
      <c r="F247" s="60"/>
      <c r="G247" s="35">
        <v>1.0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5">
        <v>0.0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187">
        <f t="shared" si="91"/>
        <v>0.03507034953</v>
      </c>
      <c r="E248" s="159">
        <f t="shared" si="92"/>
        <v>69266</v>
      </c>
      <c r="F248" s="60"/>
      <c r="G248" s="35">
        <f>SUM(G249:G250)</f>
        <v>18916</v>
      </c>
      <c r="H248" s="60"/>
      <c r="I248" s="35">
        <v>0.0</v>
      </c>
      <c r="J248" s="60"/>
      <c r="K248" s="35">
        <v>0.0</v>
      </c>
      <c r="L248" s="60"/>
      <c r="M248" s="35">
        <v>0.0</v>
      </c>
      <c r="N248" s="60"/>
      <c r="O248" s="34">
        <f t="shared" ref="O248:O249" si="93">37000+13350</f>
        <v>50350</v>
      </c>
      <c r="P248" s="60"/>
      <c r="Q248" s="35">
        <v>0.0</v>
      </c>
      <c r="R248" s="29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187">
        <f t="shared" si="91"/>
        <v>0.03205782686</v>
      </c>
      <c r="E249" s="159">
        <f t="shared" si="92"/>
        <v>59846</v>
      </c>
      <c r="F249" s="60"/>
      <c r="G249" s="35">
        <f>9496</f>
        <v>9496</v>
      </c>
      <c r="H249" s="60"/>
      <c r="I249" s="35">
        <v>0.0</v>
      </c>
      <c r="J249" s="60"/>
      <c r="K249" s="35">
        <v>0.0</v>
      </c>
      <c r="L249" s="60"/>
      <c r="M249" s="35">
        <v>0.0</v>
      </c>
      <c r="N249" s="60"/>
      <c r="O249" s="34">
        <f t="shared" si="93"/>
        <v>50350</v>
      </c>
      <c r="P249" s="60"/>
      <c r="Q249" s="35">
        <v>0.0</v>
      </c>
      <c r="R249" s="29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187">
        <f t="shared" si="91"/>
        <v>0.08702502191</v>
      </c>
      <c r="E250" s="159">
        <f t="shared" si="92"/>
        <v>9420</v>
      </c>
      <c r="F250" s="60"/>
      <c r="G250" s="35">
        <v>9420.0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5">
        <v>0.0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38">
        <f t="shared" si="91"/>
        <v>0.02123142251</v>
      </c>
      <c r="E251" s="483">
        <v>10.0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29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187">
        <f t="shared" si="91"/>
        <v>0.01041666667</v>
      </c>
      <c r="E252" s="480">
        <v>1.0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29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187">
        <f t="shared" si="91"/>
        <v>0.01283704947</v>
      </c>
      <c r="E253" s="159">
        <v>10430.0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187">
        <f t="shared" si="91"/>
        <v>0.024</v>
      </c>
      <c r="E254" s="159">
        <v>9.0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187">
        <f t="shared" si="91"/>
        <v>0.03217481074</v>
      </c>
      <c r="E255" s="159">
        <v>25245.0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187">
        <f t="shared" si="91"/>
        <v>0.05</v>
      </c>
      <c r="E256" s="480">
        <v>1.0</v>
      </c>
      <c r="F256" s="60"/>
      <c r="G256" s="35">
        <v>0.0</v>
      </c>
      <c r="H256" s="60"/>
      <c r="I256" s="35">
        <v>0.0</v>
      </c>
      <c r="J256" s="60"/>
      <c r="K256" s="35">
        <v>0.0</v>
      </c>
      <c r="L256" s="60"/>
      <c r="M256" s="35">
        <v>0.0</v>
      </c>
      <c r="N256" s="60"/>
      <c r="O256" s="34">
        <v>1.0</v>
      </c>
      <c r="P256" s="60"/>
      <c r="Q256" s="35">
        <v>0.0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187">
        <f t="shared" si="91"/>
        <v>0</v>
      </c>
      <c r="E257" s="480">
        <v>0.0</v>
      </c>
      <c r="F257" s="60"/>
      <c r="G257" s="35">
        <v>0.0</v>
      </c>
      <c r="H257" s="60"/>
      <c r="I257" s="35">
        <v>0.0</v>
      </c>
      <c r="J257" s="60"/>
      <c r="K257" s="35">
        <v>0.0</v>
      </c>
      <c r="L257" s="60"/>
      <c r="M257" s="35">
        <v>0.0</v>
      </c>
      <c r="N257" s="60"/>
      <c r="O257" s="34">
        <v>0.0</v>
      </c>
      <c r="P257" s="60"/>
      <c r="Q257" s="35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187">
        <f t="shared" si="91"/>
        <v>0.02173913043</v>
      </c>
      <c r="E258" s="480">
        <v>1.0</v>
      </c>
      <c r="F258" s="60"/>
      <c r="G258" s="35">
        <v>1.0</v>
      </c>
      <c r="H258" s="60"/>
      <c r="I258" s="35">
        <v>0.0</v>
      </c>
      <c r="J258" s="60"/>
      <c r="K258" s="35">
        <v>0.0</v>
      </c>
      <c r="L258" s="60"/>
      <c r="M258" s="35">
        <v>0.0</v>
      </c>
      <c r="N258" s="60"/>
      <c r="O258" s="34">
        <v>0.0</v>
      </c>
      <c r="P258" s="60"/>
      <c r="Q258" s="35">
        <v>0.0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4.25" customHeight="1">
      <c r="A259" s="360" t="s">
        <v>313</v>
      </c>
      <c r="B259" s="281"/>
      <c r="C259" s="350">
        <v>23.0</v>
      </c>
      <c r="D259" s="187">
        <f t="shared" si="91"/>
        <v>0</v>
      </c>
      <c r="E259" s="480">
        <v>0.0</v>
      </c>
      <c r="F259" s="60"/>
      <c r="G259" s="35">
        <v>0.0</v>
      </c>
      <c r="H259" s="60"/>
      <c r="I259" s="35">
        <v>0.0</v>
      </c>
      <c r="J259" s="60"/>
      <c r="K259" s="35">
        <v>0.0</v>
      </c>
      <c r="L259" s="60"/>
      <c r="M259" s="35">
        <v>0.0</v>
      </c>
      <c r="N259" s="60"/>
      <c r="O259" s="34">
        <v>0.0</v>
      </c>
      <c r="P259" s="60"/>
      <c r="Q259" s="35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560" t="s">
        <v>315</v>
      </c>
      <c r="B260" s="278"/>
      <c r="C260" s="278"/>
      <c r="D260" s="278"/>
      <c r="E260" s="278"/>
      <c r="F260" s="278"/>
      <c r="G260" s="278"/>
      <c r="H260" s="278"/>
      <c r="I260" s="278"/>
      <c r="J260" s="278"/>
      <c r="K260" s="278"/>
      <c r="L260" s="278"/>
      <c r="M260" s="278"/>
      <c r="N260" s="278"/>
      <c r="O260" s="278"/>
      <c r="P260" s="278"/>
      <c r="Q260" s="279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561" t="s">
        <v>316</v>
      </c>
      <c r="B261" s="56"/>
      <c r="C261" s="562">
        <v>6029.84</v>
      </c>
      <c r="D261" s="185">
        <f>E261/C261</f>
        <v>0.02566734772</v>
      </c>
      <c r="E261" s="563">
        <v>154.77</v>
      </c>
      <c r="F261" s="452"/>
      <c r="G261" s="200"/>
      <c r="H261" s="56"/>
      <c r="I261" s="200"/>
      <c r="J261" s="56"/>
      <c r="K261" s="200"/>
      <c r="L261" s="56"/>
      <c r="M261" s="200"/>
      <c r="N261" s="56"/>
      <c r="O261" s="200"/>
      <c r="P261" s="56"/>
      <c r="Q261" s="200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564" t="s">
        <v>318</v>
      </c>
      <c r="B262" s="383"/>
      <c r="C262" s="372">
        <v>19.044827597098035</v>
      </c>
      <c r="D262" s="373"/>
      <c r="E262" s="565">
        <v>13.034031479750386</v>
      </c>
      <c r="F262" s="566"/>
      <c r="G262" s="499"/>
      <c r="H262" s="373"/>
      <c r="I262" s="499"/>
      <c r="J262" s="373"/>
      <c r="K262" s="499"/>
      <c r="L262" s="373"/>
      <c r="M262" s="499"/>
      <c r="N262" s="373"/>
      <c r="O262" s="499"/>
      <c r="P262" s="373"/>
      <c r="Q262" s="499"/>
      <c r="R262" s="4"/>
      <c r="S262" s="378"/>
      <c r="T262" s="378"/>
      <c r="U262" s="378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3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94">E264/C264</f>
        <v>0.01785714286</v>
      </c>
      <c r="E264" s="172">
        <v>1.0</v>
      </c>
      <c r="F264" s="92"/>
      <c r="G264" s="172">
        <v>1.0</v>
      </c>
      <c r="H264" s="92"/>
      <c r="I264" s="172">
        <v>0.0</v>
      </c>
      <c r="J264" s="92"/>
      <c r="K264" s="172">
        <v>0.0</v>
      </c>
      <c r="L264" s="92"/>
      <c r="M264" s="172">
        <v>0.0</v>
      </c>
      <c r="N264" s="92"/>
      <c r="O264" s="172">
        <v>0.0</v>
      </c>
      <c r="P264" s="92"/>
      <c r="Q264" s="172">
        <v>0.0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94"/>
        <v>0.007352941176</v>
      </c>
      <c r="E265" s="35">
        <v>1.0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" t="s">
        <v>323</v>
      </c>
      <c r="S265" s="378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94"/>
        <v>0.04126213592</v>
      </c>
      <c r="E266" s="35">
        <v>17.0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" t="s">
        <v>323</v>
      </c>
      <c r="S266" s="378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94"/>
        <v>0.02448979592</v>
      </c>
      <c r="E267" s="35">
        <v>6.0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" t="s">
        <v>323</v>
      </c>
      <c r="S267" s="378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94"/>
        <v>0.03603603604</v>
      </c>
      <c r="E268" s="35">
        <v>4.0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" t="s">
        <v>323</v>
      </c>
      <c r="S268" s="378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94"/>
        <v>0.06818181818</v>
      </c>
      <c r="E269" s="35">
        <v>6.0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" t="s">
        <v>323</v>
      </c>
      <c r="S269" s="378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94"/>
        <v>0.03284671533</v>
      </c>
      <c r="E270" s="35">
        <v>9.0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93"/>
      <c r="Q270" s="567"/>
      <c r="R270" s="4" t="s">
        <v>323</v>
      </c>
      <c r="S270" s="378"/>
      <c r="T270" s="378"/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3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0.04347826087</v>
      </c>
      <c r="E272" s="172">
        <v>2.0</v>
      </c>
      <c r="F272" s="92"/>
      <c r="G272" s="172">
        <v>1.0</v>
      </c>
      <c r="H272" s="92"/>
      <c r="I272" s="172">
        <v>0.0</v>
      </c>
      <c r="J272" s="92"/>
      <c r="K272" s="172">
        <v>0.0</v>
      </c>
      <c r="L272" s="92"/>
      <c r="M272" s="172">
        <v>1.0</v>
      </c>
      <c r="N272" s="92"/>
      <c r="O272" s="172">
        <v>0.0</v>
      </c>
      <c r="P272" s="92"/>
      <c r="Q272" s="172">
        <v>0.0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262">
        <f t="shared" ref="D274:D276" si="95">E274/C274</f>
        <v>0.03577325261</v>
      </c>
      <c r="E274" s="49">
        <v>65.0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262">
        <f t="shared" si="95"/>
        <v>0.04115226337</v>
      </c>
      <c r="E275" s="49">
        <v>10.0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189">
        <f t="shared" si="95"/>
        <v>0.02222222222</v>
      </c>
      <c r="E276" s="181">
        <v>4.0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384"/>
      <c r="B277" s="385"/>
      <c r="C277" s="386"/>
      <c r="D277" s="387"/>
      <c r="E277" s="503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384"/>
      <c r="B278" s="385"/>
      <c r="C278" s="386"/>
      <c r="D278" s="387"/>
      <c r="E278" s="503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4590.0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96">SUM(C282:P282)</f>
        <v>4590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/>
      <c r="D283" s="397"/>
      <c r="E283" s="408">
        <v>20000.0</v>
      </c>
      <c r="F283" s="397"/>
      <c r="G283" s="408"/>
      <c r="H283" s="397"/>
      <c r="I283" s="408"/>
      <c r="J283" s="397"/>
      <c r="K283" s="408"/>
      <c r="L283" s="397"/>
      <c r="M283" s="408"/>
      <c r="N283" s="397"/>
      <c r="O283" s="408"/>
      <c r="P283" s="397"/>
      <c r="Q283" s="570">
        <f t="shared" si="96"/>
        <v>20000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135725.0</v>
      </c>
      <c r="F284" s="397"/>
      <c r="G284" s="402"/>
      <c r="H284" s="397"/>
      <c r="I284" s="402">
        <v>102720.0</v>
      </c>
      <c r="J284" s="397"/>
      <c r="K284" s="402"/>
      <c r="L284" s="397"/>
      <c r="M284" s="402"/>
      <c r="N284" s="397"/>
      <c r="O284" s="402"/>
      <c r="P284" s="397"/>
      <c r="Q284" s="569">
        <f t="shared" si="96"/>
        <v>238445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3069928.0</v>
      </c>
      <c r="F285" s="397"/>
      <c r="G285" s="408"/>
      <c r="H285" s="397"/>
      <c r="I285" s="408">
        <v>5200.0</v>
      </c>
      <c r="J285" s="397"/>
      <c r="K285" s="408"/>
      <c r="L285" s="397"/>
      <c r="M285" s="408"/>
      <c r="N285" s="397"/>
      <c r="O285" s="408">
        <v>7284.0</v>
      </c>
      <c r="P285" s="397"/>
      <c r="Q285" s="570">
        <f t="shared" si="96"/>
        <v>3082412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1009797.0</v>
      </c>
      <c r="D286" s="397"/>
      <c r="E286" s="402">
        <v>69750.0</v>
      </c>
      <c r="F286" s="397"/>
      <c r="G286" s="402"/>
      <c r="H286" s="397"/>
      <c r="I286" s="402">
        <v>4323.0</v>
      </c>
      <c r="J286" s="397"/>
      <c r="K286" s="402"/>
      <c r="L286" s="397"/>
      <c r="M286" s="402"/>
      <c r="N286" s="397"/>
      <c r="O286" s="402"/>
      <c r="P286" s="397"/>
      <c r="Q286" s="569">
        <f t="shared" si="96"/>
        <v>1083870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/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96"/>
        <v>0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518278.0</v>
      </c>
      <c r="D288" s="397"/>
      <c r="E288" s="402">
        <v>1805.0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96"/>
        <v>520083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698000.0</v>
      </c>
      <c r="F289" s="397"/>
      <c r="G289" s="408"/>
      <c r="H289" s="397"/>
      <c r="I289" s="408"/>
      <c r="J289" s="397"/>
      <c r="K289" s="408"/>
      <c r="L289" s="397"/>
      <c r="M289" s="408">
        <v>212338.0</v>
      </c>
      <c r="N289" s="397"/>
      <c r="O289" s="408"/>
      <c r="P289" s="397"/>
      <c r="Q289" s="570">
        <f t="shared" si="96"/>
        <v>910338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15000.0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96"/>
        <v>15000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91374.0</v>
      </c>
      <c r="F291" s="397"/>
      <c r="G291" s="408"/>
      <c r="H291" s="397"/>
      <c r="I291" s="408"/>
      <c r="J291" s="397"/>
      <c r="K291" s="408"/>
      <c r="L291" s="397"/>
      <c r="M291" s="408">
        <v>40000.0</v>
      </c>
      <c r="N291" s="397"/>
      <c r="O291" s="408"/>
      <c r="P291" s="397"/>
      <c r="Q291" s="570">
        <f t="shared" si="96"/>
        <v>131374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409001.0</v>
      </c>
      <c r="D292" s="397"/>
      <c r="E292" s="402">
        <v>564900.0</v>
      </c>
      <c r="F292" s="397"/>
      <c r="G292" s="402"/>
      <c r="H292" s="397"/>
      <c r="I292" s="402">
        <v>3264.0</v>
      </c>
      <c r="J292" s="397"/>
      <c r="K292" s="402"/>
      <c r="L292" s="397"/>
      <c r="M292" s="402">
        <v>10400.0</v>
      </c>
      <c r="N292" s="397"/>
      <c r="O292" s="402"/>
      <c r="P292" s="397"/>
      <c r="Q292" s="569">
        <f t="shared" si="96"/>
        <v>987565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57532.0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96"/>
        <v>57532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3435240.0</v>
      </c>
      <c r="D294" s="397"/>
      <c r="E294" s="402">
        <v>327518.0</v>
      </c>
      <c r="F294" s="397"/>
      <c r="G294" s="402"/>
      <c r="H294" s="397"/>
      <c r="I294" s="402"/>
      <c r="J294" s="397"/>
      <c r="K294" s="402"/>
      <c r="L294" s="397"/>
      <c r="M294" s="402">
        <v>357307.0</v>
      </c>
      <c r="N294" s="397"/>
      <c r="O294" s="402"/>
      <c r="P294" s="397"/>
      <c r="Q294" s="569">
        <f t="shared" si="96"/>
        <v>4120065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109569.0</v>
      </c>
      <c r="D295" s="397"/>
      <c r="E295" s="408">
        <v>450.0</v>
      </c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96"/>
        <v>110019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206039.0</v>
      </c>
      <c r="D296" s="397"/>
      <c r="E296" s="402">
        <v>3267.0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96"/>
        <v>209306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3019919.0</v>
      </c>
      <c r="D297" s="397"/>
      <c r="E297" s="408">
        <v>262889.0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96"/>
        <v>3282808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72596.0</v>
      </c>
      <c r="J298" s="397"/>
      <c r="K298" s="402"/>
      <c r="L298" s="397"/>
      <c r="M298" s="402"/>
      <c r="N298" s="397"/>
      <c r="O298" s="402"/>
      <c r="P298" s="397"/>
      <c r="Q298" s="569">
        <f t="shared" si="96"/>
        <v>72596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1493700.0</v>
      </c>
      <c r="F299" s="397"/>
      <c r="G299" s="408"/>
      <c r="H299" s="397"/>
      <c r="I299" s="408"/>
      <c r="J299" s="397"/>
      <c r="K299" s="408"/>
      <c r="L299" s="397"/>
      <c r="M299" s="408">
        <v>292235.0</v>
      </c>
      <c r="N299" s="397"/>
      <c r="O299" s="408"/>
      <c r="P299" s="397"/>
      <c r="Q299" s="570">
        <f t="shared" si="96"/>
        <v>1785935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8707843</v>
      </c>
      <c r="D300" s="397"/>
      <c r="E300" s="411">
        <f>SUM(E282:F299)</f>
        <v>6816428</v>
      </c>
      <c r="F300" s="397"/>
      <c r="G300" s="411">
        <f>SUM(G282:H299)</f>
        <v>0</v>
      </c>
      <c r="H300" s="397"/>
      <c r="I300" s="411">
        <f>SUM(I282:J299)</f>
        <v>188103</v>
      </c>
      <c r="J300" s="397"/>
      <c r="K300" s="411">
        <f>SUM(K282:L299)</f>
        <v>0</v>
      </c>
      <c r="L300" s="397"/>
      <c r="M300" s="411">
        <f>SUM(M282:N299)</f>
        <v>912280</v>
      </c>
      <c r="N300" s="397"/>
      <c r="O300" s="411">
        <f>SUM(O282:P299)</f>
        <v>7284</v>
      </c>
      <c r="P300" s="397"/>
      <c r="Q300" s="571">
        <f>SUM(Q282:Q299)</f>
        <v>16631938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410</v>
      </c>
      <c r="B301" s="414"/>
      <c r="C301" s="415">
        <f>SUM(C282:D299)</f>
        <v>8707843</v>
      </c>
      <c r="D301" s="416"/>
      <c r="E301" s="415">
        <f>SUM(E282:F299)</f>
        <v>6816428</v>
      </c>
      <c r="F301" s="416"/>
      <c r="G301" s="415">
        <f>SUM(G282:H299)</f>
        <v>0</v>
      </c>
      <c r="H301" s="416"/>
      <c r="I301" s="415">
        <f>SUM(I282:J299)</f>
        <v>188103</v>
      </c>
      <c r="J301" s="416"/>
      <c r="K301" s="415">
        <f>SUM(K282:L299)</f>
        <v>0</v>
      </c>
      <c r="L301" s="416"/>
      <c r="M301" s="415">
        <f>SUM(M282:N299)</f>
        <v>912280</v>
      </c>
      <c r="N301" s="416"/>
      <c r="O301" s="415">
        <f>SUM(O282:P299)</f>
        <v>7284</v>
      </c>
      <c r="P301" s="416"/>
      <c r="Q301" s="572">
        <f>SUM(Q282:Q299)</f>
        <v>16631938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204">
    <mergeCell ref="C297:D297"/>
    <mergeCell ref="E297:F297"/>
    <mergeCell ref="G297:H297"/>
    <mergeCell ref="I297:J297"/>
    <mergeCell ref="K297:L297"/>
    <mergeCell ref="M297:N297"/>
    <mergeCell ref="O297:P297"/>
    <mergeCell ref="C298:D298"/>
    <mergeCell ref="E298:F298"/>
    <mergeCell ref="G298:H298"/>
    <mergeCell ref="I298:J298"/>
    <mergeCell ref="K298:L298"/>
    <mergeCell ref="M298:N298"/>
    <mergeCell ref="O298:P298"/>
    <mergeCell ref="C299:D299"/>
    <mergeCell ref="E299:F299"/>
    <mergeCell ref="G299:H299"/>
    <mergeCell ref="I299:J299"/>
    <mergeCell ref="K299:L299"/>
    <mergeCell ref="M299:N299"/>
    <mergeCell ref="O299:P299"/>
    <mergeCell ref="C300:D300"/>
    <mergeCell ref="E300:F300"/>
    <mergeCell ref="G300:H300"/>
    <mergeCell ref="I300:J300"/>
    <mergeCell ref="K300:L300"/>
    <mergeCell ref="M300:N300"/>
    <mergeCell ref="O300:P300"/>
    <mergeCell ref="A191:Q191"/>
    <mergeCell ref="A223:Q223"/>
    <mergeCell ref="A232:Q232"/>
    <mergeCell ref="A233:Q233"/>
    <mergeCell ref="A240:Q240"/>
    <mergeCell ref="A244:Q244"/>
    <mergeCell ref="A260:Q260"/>
    <mergeCell ref="I281:J281"/>
    <mergeCell ref="K281:L281"/>
    <mergeCell ref="I282:J282"/>
    <mergeCell ref="K282:L282"/>
    <mergeCell ref="I283:J283"/>
    <mergeCell ref="K283:L283"/>
    <mergeCell ref="M281:N281"/>
    <mergeCell ref="O281:P281"/>
    <mergeCell ref="M282:N282"/>
    <mergeCell ref="O282:P282"/>
    <mergeCell ref="M283:N283"/>
    <mergeCell ref="O283:P283"/>
    <mergeCell ref="A263:Q263"/>
    <mergeCell ref="A271:Q271"/>
    <mergeCell ref="A273:Q273"/>
    <mergeCell ref="A279:Q279"/>
    <mergeCell ref="A280:A281"/>
    <mergeCell ref="C280:Q280"/>
    <mergeCell ref="C281:D281"/>
    <mergeCell ref="C283:D283"/>
    <mergeCell ref="C284:D284"/>
    <mergeCell ref="E284:F284"/>
    <mergeCell ref="G284:H284"/>
    <mergeCell ref="I284:J284"/>
    <mergeCell ref="K284:L284"/>
    <mergeCell ref="M284:N284"/>
    <mergeCell ref="O284:P284"/>
    <mergeCell ref="E281:F281"/>
    <mergeCell ref="G281:H281"/>
    <mergeCell ref="C282:D282"/>
    <mergeCell ref="E282:F282"/>
    <mergeCell ref="G282:H282"/>
    <mergeCell ref="E283:F283"/>
    <mergeCell ref="G283:H283"/>
    <mergeCell ref="C301:D301"/>
    <mergeCell ref="E301:F301"/>
    <mergeCell ref="G301:H301"/>
    <mergeCell ref="I301:J301"/>
    <mergeCell ref="K301:L301"/>
    <mergeCell ref="M301:N301"/>
    <mergeCell ref="O301:P301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48:Q48"/>
    <mergeCell ref="A100:Q100"/>
    <mergeCell ref="A107:Q107"/>
    <mergeCell ref="A108:Q108"/>
    <mergeCell ref="A116:Q116"/>
    <mergeCell ref="A132:Q132"/>
    <mergeCell ref="A138:Q138"/>
    <mergeCell ref="A145:Q145"/>
    <mergeCell ref="A150:Q150"/>
    <mergeCell ref="A151:Q151"/>
    <mergeCell ref="A154:Q154"/>
    <mergeCell ref="A166:Q166"/>
    <mergeCell ref="A172:Q172"/>
    <mergeCell ref="A173:Q173"/>
    <mergeCell ref="A185:Q185"/>
    <mergeCell ref="A186:Q186"/>
    <mergeCell ref="A188:Q188"/>
    <mergeCell ref="C285:D285"/>
    <mergeCell ref="E285:F285"/>
    <mergeCell ref="G285:H285"/>
    <mergeCell ref="I285:J285"/>
    <mergeCell ref="K285:L285"/>
    <mergeCell ref="M285:N285"/>
    <mergeCell ref="O285:P285"/>
    <mergeCell ref="C286:D286"/>
    <mergeCell ref="E286:F286"/>
    <mergeCell ref="G286:H286"/>
    <mergeCell ref="I286:J286"/>
    <mergeCell ref="K286:L286"/>
    <mergeCell ref="M286:N286"/>
    <mergeCell ref="O286:P286"/>
    <mergeCell ref="C287:D287"/>
    <mergeCell ref="E287:F287"/>
    <mergeCell ref="G287:H287"/>
    <mergeCell ref="I287:J287"/>
    <mergeCell ref="K287:L287"/>
    <mergeCell ref="M287:N287"/>
    <mergeCell ref="O287:P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</mergeCells>
  <hyperlinks>
    <hyperlink r:id="rId1" ref="A4"/>
    <hyperlink r:id="rId2" ref="A5"/>
    <hyperlink r:id="rId3" ref="A8"/>
    <hyperlink r:id="rId4" ref="A9"/>
    <hyperlink r:id="rId5" ref="R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R17"/>
    <hyperlink r:id="rId14" ref="A18"/>
    <hyperlink r:id="rId15" ref="A19"/>
    <hyperlink r:id="rId16" ref="A20"/>
    <hyperlink r:id="rId17" ref="A21"/>
    <hyperlink r:id="rId18" ref="R21"/>
    <hyperlink r:id="rId19" ref="A22"/>
    <hyperlink r:id="rId20" ref="A23"/>
    <hyperlink r:id="rId21" ref="R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R43"/>
    <hyperlink r:id="rId39" ref="A44"/>
    <hyperlink r:id="rId40" ref="A45"/>
    <hyperlink r:id="rId41" ref="A46"/>
    <hyperlink r:id="rId42" ref="A47"/>
    <hyperlink r:id="rId43" ref="R49"/>
    <hyperlink r:id="rId44" ref="A52"/>
    <hyperlink r:id="rId45" ref="A53"/>
    <hyperlink r:id="rId46" ref="R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R62"/>
    <hyperlink r:id="rId57" ref="A63"/>
    <hyperlink r:id="rId58" ref="R63"/>
    <hyperlink r:id="rId59" ref="A64"/>
    <hyperlink r:id="rId60" ref="R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R72"/>
    <hyperlink r:id="rId69" ref="A77"/>
    <hyperlink r:id="rId70" ref="R77"/>
    <hyperlink r:id="rId71" ref="A82"/>
    <hyperlink r:id="rId72" ref="A87"/>
    <hyperlink r:id="rId73" ref="R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56"/>
    <hyperlink r:id="rId130" ref="A157"/>
    <hyperlink r:id="rId131" ref="A158"/>
    <hyperlink r:id="rId132" ref="A159"/>
    <hyperlink r:id="rId133" ref="A160"/>
    <hyperlink r:id="rId134" ref="A161"/>
    <hyperlink r:id="rId135" ref="A163"/>
    <hyperlink r:id="rId136" ref="A164"/>
    <hyperlink r:id="rId137" ref="R164"/>
    <hyperlink r:id="rId138" ref="A165"/>
    <hyperlink r:id="rId139" ref="R185"/>
    <hyperlink r:id="rId140" ref="R188"/>
    <hyperlink r:id="rId141" ref="A234"/>
    <hyperlink r:id="rId142" ref="A235"/>
    <hyperlink r:id="rId143" ref="R235"/>
    <hyperlink r:id="rId144" ref="A236"/>
    <hyperlink r:id="rId145" ref="A237"/>
    <hyperlink r:id="rId146" ref="A238"/>
    <hyperlink r:id="rId147" ref="A239"/>
    <hyperlink r:id="rId148" ref="A241"/>
    <hyperlink r:id="rId149" ref="A242"/>
    <hyperlink r:id="rId150" ref="R242"/>
    <hyperlink r:id="rId151" ref="A243"/>
    <hyperlink r:id="rId152" ref="R243"/>
    <hyperlink r:id="rId153" ref="A245"/>
    <hyperlink r:id="rId154" ref="R245"/>
    <hyperlink r:id="rId155" ref="A246"/>
    <hyperlink r:id="rId156" ref="R246"/>
    <hyperlink r:id="rId157" ref="A247"/>
    <hyperlink r:id="rId158" ref="R247"/>
    <hyperlink r:id="rId159" ref="A248"/>
    <hyperlink r:id="rId160" ref="R248"/>
    <hyperlink r:id="rId161" ref="A249"/>
    <hyperlink r:id="rId162" ref="R249"/>
    <hyperlink r:id="rId163" ref="A250"/>
    <hyperlink r:id="rId164" ref="R250"/>
    <hyperlink r:id="rId165" ref="A251"/>
    <hyperlink r:id="rId166" ref="R251"/>
    <hyperlink r:id="rId167" ref="A252"/>
    <hyperlink r:id="rId168" ref="R252"/>
    <hyperlink r:id="rId169" ref="A253"/>
    <hyperlink r:id="rId170" ref="R253"/>
    <hyperlink r:id="rId171" ref="A254"/>
    <hyperlink r:id="rId172" ref="R254"/>
    <hyperlink r:id="rId173" ref="A255"/>
    <hyperlink r:id="rId174" ref="R255"/>
    <hyperlink r:id="rId175" ref="A256"/>
    <hyperlink r:id="rId176" ref="A257"/>
    <hyperlink r:id="rId177" ref="A258"/>
    <hyperlink r:id="rId178" ref="R258"/>
    <hyperlink r:id="rId179" ref="A259"/>
    <hyperlink r:id="rId180" ref="R259"/>
    <hyperlink r:id="rId181" ref="A264"/>
    <hyperlink r:id="rId182" ref="A265"/>
    <hyperlink r:id="rId183" ref="A266"/>
    <hyperlink r:id="rId184" ref="A267"/>
    <hyperlink r:id="rId185" ref="A268"/>
    <hyperlink r:id="rId186" ref="A269"/>
    <hyperlink r:id="rId187" ref="A270"/>
    <hyperlink r:id="rId188" ref="A272"/>
    <hyperlink r:id="rId189" ref="A274"/>
    <hyperlink r:id="rId190" ref="A275"/>
    <hyperlink r:id="rId191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9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57"/>
    <col customWidth="1" min="5" max="5" width="11.57"/>
    <col customWidth="1" min="6" max="6" width="6.57"/>
    <col customWidth="1" min="7" max="7" width="10.14"/>
    <col customWidth="1" min="8" max="8" width="6.86"/>
    <col customWidth="1" min="9" max="9" width="11.43"/>
    <col customWidth="1" min="10" max="10" width="6.57"/>
    <col customWidth="1" min="11" max="11" width="9.0"/>
    <col customWidth="1" min="12" max="12" width="6.57"/>
    <col customWidth="1" min="13" max="13" width="9.43"/>
    <col customWidth="1" min="14" max="14" width="6.57"/>
    <col customWidth="1" min="15" max="15" width="10.29"/>
    <col customWidth="1" min="16" max="16" width="6.57"/>
    <col customWidth="1" min="17" max="17" width="10.0"/>
    <col customWidth="1" min="18" max="18" width="24.14"/>
    <col customWidth="1" min="19" max="19" width="24.0"/>
    <col customWidth="1" min="20" max="26" width="10.0"/>
  </cols>
  <sheetData>
    <row r="1" ht="18.0" customHeight="1">
      <c r="A1" s="1" t="s">
        <v>411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15.0" customHeight="1">
      <c r="A2" s="6" t="s">
        <v>1</v>
      </c>
      <c r="B2" s="7" t="s">
        <v>2</v>
      </c>
      <c r="C2" s="3"/>
      <c r="D2" s="8" t="s">
        <v>412</v>
      </c>
      <c r="E2" s="3"/>
      <c r="F2" s="8" t="s">
        <v>413</v>
      </c>
      <c r="G2" s="3"/>
      <c r="H2" s="8" t="s">
        <v>414</v>
      </c>
      <c r="I2" s="3"/>
      <c r="J2" s="8" t="s">
        <v>415</v>
      </c>
      <c r="K2" s="3"/>
      <c r="L2" s="8" t="s">
        <v>416</v>
      </c>
      <c r="M2" s="3"/>
      <c r="N2" s="8" t="s">
        <v>417</v>
      </c>
      <c r="O2" s="3"/>
      <c r="P2" s="8" t="s">
        <v>418</v>
      </c>
      <c r="Q2" s="3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515">
        <v>539.24</v>
      </c>
      <c r="E4" s="393"/>
      <c r="F4" s="516">
        <v>87.31</v>
      </c>
      <c r="G4" s="393"/>
      <c r="H4" s="516">
        <v>77.03</v>
      </c>
      <c r="I4" s="393"/>
      <c r="J4" s="516">
        <v>85.26</v>
      </c>
      <c r="K4" s="393"/>
      <c r="L4" s="517">
        <v>160.28</v>
      </c>
      <c r="M4" s="16"/>
      <c r="N4" s="517">
        <v>52.02</v>
      </c>
      <c r="O4" s="16"/>
      <c r="P4" s="517">
        <v>77.34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13"/>
      <c r="C5" s="19">
        <v>52.38</v>
      </c>
      <c r="D5" s="573">
        <v>265.64</v>
      </c>
      <c r="E5" s="21"/>
      <c r="F5" s="22">
        <v>177.34</v>
      </c>
      <c r="G5" s="21"/>
      <c r="H5" s="22">
        <v>377.88</v>
      </c>
      <c r="I5" s="21"/>
      <c r="J5" s="22">
        <v>243.13</v>
      </c>
      <c r="K5" s="21"/>
      <c r="L5" s="22">
        <v>252.36</v>
      </c>
      <c r="M5" s="21"/>
      <c r="N5" s="22">
        <v>396.62</v>
      </c>
      <c r="O5" s="21"/>
      <c r="P5" s="22">
        <v>217.77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25" t="s">
        <v>16</v>
      </c>
      <c r="B8" s="26"/>
      <c r="C8" s="27">
        <v>3165883.0</v>
      </c>
      <c r="D8" s="26"/>
      <c r="E8" s="27">
        <v>143244.0</v>
      </c>
      <c r="F8" s="26"/>
      <c r="G8" s="427">
        <v>15484.0</v>
      </c>
      <c r="H8" s="26"/>
      <c r="I8" s="427">
        <v>29108.0</v>
      </c>
      <c r="J8" s="26"/>
      <c r="K8" s="427">
        <v>20729.0</v>
      </c>
      <c r="L8" s="26"/>
      <c r="M8" s="427">
        <v>40448.0</v>
      </c>
      <c r="N8" s="26"/>
      <c r="O8" s="427">
        <v>20633.0</v>
      </c>
      <c r="P8" s="26"/>
      <c r="Q8" s="364">
        <v>16842.0</v>
      </c>
      <c r="R8" s="4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46.28</v>
      </c>
      <c r="F9" s="26"/>
      <c r="G9" s="428">
        <v>45.64</v>
      </c>
      <c r="H9" s="26"/>
      <c r="I9" s="428">
        <v>46.28</v>
      </c>
      <c r="J9" s="26"/>
      <c r="K9" s="428">
        <v>46.75</v>
      </c>
      <c r="L9" s="26"/>
      <c r="M9" s="428">
        <v>46.95</v>
      </c>
      <c r="N9" s="26"/>
      <c r="O9" s="428">
        <v>45.88</v>
      </c>
      <c r="P9" s="26"/>
      <c r="Q9" s="429">
        <v>45.2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0.1088073497</v>
      </c>
      <c r="E10" s="34">
        <v>15586.0</v>
      </c>
      <c r="F10" s="33">
        <f t="shared" ref="F10:F16" si="3">G10/$G$8</f>
        <v>0.1162490313</v>
      </c>
      <c r="G10" s="34">
        <v>1800.0</v>
      </c>
      <c r="H10" s="33">
        <f t="shared" ref="H10:H16" si="4">I10/$I$8</f>
        <v>0.1037859008</v>
      </c>
      <c r="I10" s="34">
        <v>3021.0</v>
      </c>
      <c r="J10" s="33">
        <f t="shared" ref="J10:J16" si="5">K10/$K$8</f>
        <v>0.1079646872</v>
      </c>
      <c r="K10" s="34">
        <v>2238.0</v>
      </c>
      <c r="L10" s="33">
        <f t="shared" ref="L10:L16" si="6">M10/$M$8</f>
        <v>0.1076938291</v>
      </c>
      <c r="M10" s="34">
        <v>4356.0</v>
      </c>
      <c r="N10" s="33">
        <f t="shared" ref="N10:N16" si="7">O10/$O$8</f>
        <v>0.1092424756</v>
      </c>
      <c r="O10" s="34">
        <v>2254.0</v>
      </c>
      <c r="P10" s="33">
        <f t="shared" ref="P10:P16" si="8">Q10/$Q$8</f>
        <v>0.1138225864</v>
      </c>
      <c r="Q10" s="35">
        <v>1917.0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0.1533746614</v>
      </c>
      <c r="E11" s="34">
        <v>21970.0</v>
      </c>
      <c r="F11" s="33">
        <f t="shared" si="3"/>
        <v>0.1560966159</v>
      </c>
      <c r="G11" s="34">
        <v>2417.0</v>
      </c>
      <c r="H11" s="33">
        <f t="shared" si="4"/>
        <v>0.1559365123</v>
      </c>
      <c r="I11" s="34">
        <v>4539.0</v>
      </c>
      <c r="J11" s="33">
        <f t="shared" si="5"/>
        <v>0.1362825028</v>
      </c>
      <c r="K11" s="34">
        <v>2825.0</v>
      </c>
      <c r="L11" s="33">
        <f t="shared" si="6"/>
        <v>0.1443829114</v>
      </c>
      <c r="M11" s="34">
        <v>5840.0</v>
      </c>
      <c r="N11" s="33">
        <f t="shared" si="7"/>
        <v>0.1616827412</v>
      </c>
      <c r="O11" s="34">
        <v>3336.0</v>
      </c>
      <c r="P11" s="33">
        <f t="shared" si="8"/>
        <v>0.1788979931</v>
      </c>
      <c r="Q11" s="35">
        <v>3013.0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0.2299991623</v>
      </c>
      <c r="E12" s="34">
        <v>32946.0</v>
      </c>
      <c r="F12" s="33">
        <f t="shared" si="3"/>
        <v>0.2202919142</v>
      </c>
      <c r="G12" s="34">
        <v>3411.0</v>
      </c>
      <c r="H12" s="33">
        <f t="shared" si="4"/>
        <v>0.2326164628</v>
      </c>
      <c r="I12" s="34">
        <v>6771.0</v>
      </c>
      <c r="J12" s="33">
        <f t="shared" si="5"/>
        <v>0.2395677553</v>
      </c>
      <c r="K12" s="34">
        <v>4966.0</v>
      </c>
      <c r="L12" s="33">
        <f t="shared" si="6"/>
        <v>0.2285897943</v>
      </c>
      <c r="M12" s="34">
        <v>9246.0</v>
      </c>
      <c r="N12" s="33">
        <f t="shared" si="7"/>
        <v>0.2355450007</v>
      </c>
      <c r="O12" s="34">
        <v>4860.0</v>
      </c>
      <c r="P12" s="33">
        <f t="shared" si="8"/>
        <v>0.2192138701</v>
      </c>
      <c r="Q12" s="35">
        <v>3692.0</v>
      </c>
      <c r="R12" s="4" t="s">
        <v>419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0.2679344336</v>
      </c>
      <c r="E13" s="34">
        <v>38380.0</v>
      </c>
      <c r="F13" s="33">
        <f t="shared" si="3"/>
        <v>0.2798372514</v>
      </c>
      <c r="G13" s="34">
        <v>4333.0</v>
      </c>
      <c r="H13" s="33">
        <f t="shared" si="4"/>
        <v>0.2722962759</v>
      </c>
      <c r="I13" s="34">
        <v>7926.0</v>
      </c>
      <c r="J13" s="33">
        <f t="shared" si="5"/>
        <v>0.2724685224</v>
      </c>
      <c r="K13" s="34">
        <v>5648.0</v>
      </c>
      <c r="L13" s="33">
        <f t="shared" si="6"/>
        <v>0.2681714794</v>
      </c>
      <c r="M13" s="34">
        <v>10847.0</v>
      </c>
      <c r="N13" s="33">
        <f t="shared" si="7"/>
        <v>0.2544952261</v>
      </c>
      <c r="O13" s="34">
        <v>5251.0</v>
      </c>
      <c r="P13" s="33">
        <f t="shared" si="8"/>
        <v>0.2597672485</v>
      </c>
      <c r="Q13" s="35">
        <v>4375.0</v>
      </c>
      <c r="R13" s="4" t="s">
        <v>419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0.1477060121</v>
      </c>
      <c r="E14" s="34">
        <v>21158.0</v>
      </c>
      <c r="F14" s="33">
        <f t="shared" si="3"/>
        <v>0.1495737536</v>
      </c>
      <c r="G14" s="34">
        <v>2316.0</v>
      </c>
      <c r="H14" s="33">
        <f t="shared" si="4"/>
        <v>0.1483784527</v>
      </c>
      <c r="I14" s="34">
        <v>4319.0</v>
      </c>
      <c r="J14" s="33">
        <f t="shared" si="5"/>
        <v>0.1509479473</v>
      </c>
      <c r="K14" s="34">
        <v>3129.0</v>
      </c>
      <c r="L14" s="33">
        <f t="shared" si="6"/>
        <v>0.1452976661</v>
      </c>
      <c r="M14" s="34">
        <v>5877.0</v>
      </c>
      <c r="N14" s="33">
        <f t="shared" si="7"/>
        <v>0.1480153153</v>
      </c>
      <c r="O14" s="34">
        <v>3054.0</v>
      </c>
      <c r="P14" s="33">
        <f t="shared" si="8"/>
        <v>0.146241539</v>
      </c>
      <c r="Q14" s="35">
        <v>2463.0</v>
      </c>
      <c r="R14" s="4" t="s">
        <v>419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0.09217838094</v>
      </c>
      <c r="E15" s="34">
        <v>13204.0</v>
      </c>
      <c r="F15" s="33">
        <f t="shared" si="3"/>
        <v>0.07795143374</v>
      </c>
      <c r="G15" s="34">
        <v>1207.0</v>
      </c>
      <c r="H15" s="33">
        <f t="shared" si="4"/>
        <v>0.08698639549</v>
      </c>
      <c r="I15" s="34">
        <v>2532.0</v>
      </c>
      <c r="J15" s="33">
        <f t="shared" si="5"/>
        <v>0.09276858507</v>
      </c>
      <c r="K15" s="34">
        <v>1923.0</v>
      </c>
      <c r="L15" s="33">
        <f t="shared" si="6"/>
        <v>0.1058643196</v>
      </c>
      <c r="M15" s="34">
        <v>4282.0</v>
      </c>
      <c r="N15" s="33">
        <f t="shared" si="7"/>
        <v>0.09101924102</v>
      </c>
      <c r="O15" s="34">
        <v>1878.0</v>
      </c>
      <c r="P15" s="33">
        <f t="shared" si="8"/>
        <v>0.08205676285</v>
      </c>
      <c r="Q15" s="35">
        <v>1382.0</v>
      </c>
      <c r="R15" s="4" t="s">
        <v>419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0.2398843931</v>
      </c>
      <c r="E16" s="34">
        <f>E14+E15</f>
        <v>34362</v>
      </c>
      <c r="F16" s="33">
        <f t="shared" si="3"/>
        <v>0.2275251873</v>
      </c>
      <c r="G16" s="34">
        <f>G14+G15</f>
        <v>3523</v>
      </c>
      <c r="H16" s="33">
        <f t="shared" si="4"/>
        <v>0.2353648482</v>
      </c>
      <c r="I16" s="34">
        <f>I14+I15</f>
        <v>6851</v>
      </c>
      <c r="J16" s="33">
        <f t="shared" si="5"/>
        <v>0.2437165324</v>
      </c>
      <c r="K16" s="34">
        <f>K14+K15</f>
        <v>5052</v>
      </c>
      <c r="L16" s="33">
        <f t="shared" si="6"/>
        <v>0.2511619858</v>
      </c>
      <c r="M16" s="34">
        <f>M14+M15</f>
        <v>10159</v>
      </c>
      <c r="N16" s="33">
        <f t="shared" si="7"/>
        <v>0.2390345563</v>
      </c>
      <c r="O16" s="34">
        <f>O14+O15</f>
        <v>4932</v>
      </c>
      <c r="P16" s="33">
        <f t="shared" si="8"/>
        <v>0.2282983019</v>
      </c>
      <c r="Q16" s="35">
        <f>Q14+Q15</f>
        <v>3845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0.09101951914</v>
      </c>
      <c r="E17" s="427">
        <v>13038.0</v>
      </c>
      <c r="F17" s="40">
        <f>G17/G8</f>
        <v>0.09513045725</v>
      </c>
      <c r="G17" s="427">
        <v>1473.0</v>
      </c>
      <c r="H17" s="40">
        <f>I17/I8</f>
        <v>0.08475333242</v>
      </c>
      <c r="I17" s="427">
        <v>2467.0</v>
      </c>
      <c r="J17" s="40">
        <f>K17/K8</f>
        <v>0.09218968595</v>
      </c>
      <c r="K17" s="427">
        <v>1911.0</v>
      </c>
      <c r="L17" s="40">
        <f>M17/M8</f>
        <v>0.09206882911</v>
      </c>
      <c r="M17" s="427">
        <v>3724.0</v>
      </c>
      <c r="N17" s="40">
        <f>O17/O8</f>
        <v>0.09189162991</v>
      </c>
      <c r="O17" s="427">
        <v>1896.0</v>
      </c>
      <c r="P17" s="40">
        <f>Q17/Q8</f>
        <v>0.09304120651</v>
      </c>
      <c r="Q17" s="364">
        <v>1567.0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3"/>
      <c r="D18" s="40">
        <v>0.1155</v>
      </c>
      <c r="E18" s="43"/>
      <c r="F18" s="40">
        <v>0.12279999999999999</v>
      </c>
      <c r="G18" s="43"/>
      <c r="H18" s="40">
        <v>0.1099</v>
      </c>
      <c r="I18" s="43"/>
      <c r="J18" s="40">
        <v>0.11460000000000001</v>
      </c>
      <c r="K18" s="43"/>
      <c r="L18" s="40">
        <v>0.1148</v>
      </c>
      <c r="M18" s="43"/>
      <c r="N18" s="40">
        <v>0.1162</v>
      </c>
      <c r="O18" s="43"/>
      <c r="P18" s="40">
        <v>0.1204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3"/>
      <c r="D19" s="40">
        <v>0.23989999999999997</v>
      </c>
      <c r="E19" s="43"/>
      <c r="F19" s="40">
        <v>0.2275</v>
      </c>
      <c r="G19" s="43"/>
      <c r="H19" s="40">
        <v>0.2354</v>
      </c>
      <c r="I19" s="43"/>
      <c r="J19" s="40">
        <v>0.2437</v>
      </c>
      <c r="K19" s="43"/>
      <c r="L19" s="40">
        <v>0.25120000000000003</v>
      </c>
      <c r="M19" s="43"/>
      <c r="N19" s="40">
        <v>0.239</v>
      </c>
      <c r="O19" s="43"/>
      <c r="P19" s="40">
        <v>0.22829999999999998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3"/>
      <c r="D20" s="40">
        <v>0.3843</v>
      </c>
      <c r="E20" s="43"/>
      <c r="F20" s="40">
        <v>0.34259999999999996</v>
      </c>
      <c r="G20" s="43"/>
      <c r="H20" s="40">
        <v>0.3696</v>
      </c>
      <c r="I20" s="43"/>
      <c r="J20" s="40">
        <v>0.38060000000000005</v>
      </c>
      <c r="K20" s="43"/>
      <c r="L20" s="40">
        <v>0.4215</v>
      </c>
      <c r="M20" s="43"/>
      <c r="N20" s="40">
        <v>0.38079999999999997</v>
      </c>
      <c r="O20" s="43"/>
      <c r="P20" s="40">
        <v>0.3594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3"/>
      <c r="D21" s="40">
        <v>0.5513</v>
      </c>
      <c r="E21" s="43"/>
      <c r="F21" s="40">
        <v>0.5392</v>
      </c>
      <c r="G21" s="43"/>
      <c r="H21" s="40">
        <v>0.5273</v>
      </c>
      <c r="I21" s="43"/>
      <c r="J21" s="40">
        <v>0.5585</v>
      </c>
      <c r="K21" s="43"/>
      <c r="L21" s="40">
        <v>0.5772999999999999</v>
      </c>
      <c r="M21" s="43"/>
      <c r="N21" s="40">
        <v>0.5509000000000001</v>
      </c>
      <c r="O21" s="43"/>
      <c r="P21" s="40">
        <v>0.5353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0.8842534417</v>
      </c>
      <c r="E22" s="34">
        <v>126664.0</v>
      </c>
      <c r="F22" s="33">
        <f t="shared" ref="F22:F23" si="11">G22/$G$8</f>
        <v>0.8627615603</v>
      </c>
      <c r="G22" s="34">
        <v>13359.0</v>
      </c>
      <c r="H22" s="33">
        <f t="shared" ref="H22:H23" si="12">I22/$I$8</f>
        <v>0.8858045898</v>
      </c>
      <c r="I22" s="34">
        <v>25784.0</v>
      </c>
      <c r="J22" s="33">
        <f t="shared" ref="J22:J23" si="13">K22/$K$8</f>
        <v>0.8931448695</v>
      </c>
      <c r="K22" s="34">
        <v>18514.0</v>
      </c>
      <c r="L22" s="33">
        <f t="shared" ref="L22:L23" si="14">M22/$M$8</f>
        <v>0.906744462</v>
      </c>
      <c r="M22" s="34">
        <v>36676.0</v>
      </c>
      <c r="N22" s="33">
        <f t="shared" ref="N22:N23" si="15">O22/$O$8</f>
        <v>0.8700140552</v>
      </c>
      <c r="O22" s="34">
        <v>17951.0</v>
      </c>
      <c r="P22" s="33">
        <f t="shared" ref="P22:P23" si="16">Q22/$Q$8</f>
        <v>0.8538178364</v>
      </c>
      <c r="Q22" s="35">
        <v>14380.0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0.1157465583</v>
      </c>
      <c r="E23" s="34">
        <v>16580.0</v>
      </c>
      <c r="F23" s="33">
        <f t="shared" si="11"/>
        <v>0.1372384397</v>
      </c>
      <c r="G23" s="34">
        <v>2125.0</v>
      </c>
      <c r="H23" s="33">
        <f t="shared" si="12"/>
        <v>0.1141954102</v>
      </c>
      <c r="I23" s="34">
        <v>3324.0</v>
      </c>
      <c r="J23" s="33">
        <f t="shared" si="13"/>
        <v>0.1068551305</v>
      </c>
      <c r="K23" s="34">
        <v>2215.0</v>
      </c>
      <c r="L23" s="33">
        <f t="shared" si="14"/>
        <v>0.09325553797</v>
      </c>
      <c r="M23" s="34">
        <v>3772.0</v>
      </c>
      <c r="N23" s="33">
        <f t="shared" si="15"/>
        <v>0.1299859448</v>
      </c>
      <c r="O23" s="34">
        <v>2682.0</v>
      </c>
      <c r="P23" s="33">
        <f t="shared" si="16"/>
        <v>0.1461821636</v>
      </c>
      <c r="Q23" s="35">
        <v>2462.0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0.0634</v>
      </c>
      <c r="E24" s="46"/>
      <c r="F24" s="33">
        <v>0.056299999999999996</v>
      </c>
      <c r="G24" s="46"/>
      <c r="H24" s="33">
        <v>0.0602</v>
      </c>
      <c r="I24" s="46"/>
      <c r="J24" s="33">
        <v>0.0617</v>
      </c>
      <c r="K24" s="46"/>
      <c r="L24" s="33">
        <v>0.0556</v>
      </c>
      <c r="M24" s="46"/>
      <c r="N24" s="33">
        <v>0.0728</v>
      </c>
      <c r="O24" s="46"/>
      <c r="P24" s="33">
        <v>0.0849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0.05138721351</v>
      </c>
      <c r="E25" s="48">
        <v>852.0</v>
      </c>
      <c r="F25" s="33">
        <f t="shared" ref="F25:F27" si="18">G25/$G$23</f>
        <v>0.05458823529</v>
      </c>
      <c r="G25" s="48">
        <v>116.0</v>
      </c>
      <c r="H25" s="33">
        <f t="shared" ref="H25:H27" si="19">I25/$I$23</f>
        <v>0.04632972323</v>
      </c>
      <c r="I25" s="48">
        <v>154.0</v>
      </c>
      <c r="J25" s="33">
        <f t="shared" ref="J25:J27" si="20">K25/$K$23</f>
        <v>0.05778781038</v>
      </c>
      <c r="K25" s="48">
        <v>128.0</v>
      </c>
      <c r="L25" s="33">
        <f t="shared" ref="L25:L27" si="21">M25/$M$23</f>
        <v>0.06733828208</v>
      </c>
      <c r="M25" s="48">
        <v>254.0</v>
      </c>
      <c r="N25" s="33">
        <f t="shared" ref="N25:N27" si="22">O25/$O$23</f>
        <v>0.04175988069</v>
      </c>
      <c r="O25" s="48">
        <v>112.0</v>
      </c>
      <c r="P25" s="33">
        <f t="shared" ref="P25:P27" si="23">Q25/$Q$23</f>
        <v>0.03574329813</v>
      </c>
      <c r="Q25" s="49">
        <v>88.0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42</v>
      </c>
      <c r="B26" s="33">
        <f>C26/C23</f>
        <v>0.03844648923</v>
      </c>
      <c r="C26" s="34">
        <v>14837.0</v>
      </c>
      <c r="D26" s="33">
        <f t="shared" si="17"/>
        <v>0.08136308806</v>
      </c>
      <c r="E26" s="48">
        <v>1349.0</v>
      </c>
      <c r="F26" s="33">
        <f t="shared" si="18"/>
        <v>0.09317647059</v>
      </c>
      <c r="G26" s="48">
        <v>198.0</v>
      </c>
      <c r="H26" s="33">
        <f t="shared" si="19"/>
        <v>0.087244284</v>
      </c>
      <c r="I26" s="48">
        <v>290.0</v>
      </c>
      <c r="J26" s="33">
        <f t="shared" si="20"/>
        <v>0.07900677201</v>
      </c>
      <c r="K26" s="48">
        <v>175.0</v>
      </c>
      <c r="L26" s="33">
        <f t="shared" si="21"/>
        <v>0.07158006363</v>
      </c>
      <c r="M26" s="48">
        <v>270.0</v>
      </c>
      <c r="N26" s="33">
        <f t="shared" si="22"/>
        <v>0.0846383296</v>
      </c>
      <c r="O26" s="48">
        <v>227.0</v>
      </c>
      <c r="P26" s="33">
        <f t="shared" si="23"/>
        <v>0.07676685621</v>
      </c>
      <c r="Q26" s="49">
        <v>189.0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420</v>
      </c>
      <c r="B27" s="33">
        <f>C27/C23</f>
        <v>0.1221104239</v>
      </c>
      <c r="C27" s="34">
        <v>47124.0</v>
      </c>
      <c r="D27" s="33">
        <f t="shared" si="17"/>
        <v>0.05138721351</v>
      </c>
      <c r="E27" s="48">
        <v>852.0</v>
      </c>
      <c r="F27" s="33">
        <f t="shared" si="18"/>
        <v>0.05458823529</v>
      </c>
      <c r="G27" s="48">
        <v>116.0</v>
      </c>
      <c r="H27" s="33">
        <f t="shared" si="19"/>
        <v>0.04632972323</v>
      </c>
      <c r="I27" s="48">
        <v>154.0</v>
      </c>
      <c r="J27" s="33">
        <f t="shared" si="20"/>
        <v>0.05778781038</v>
      </c>
      <c r="K27" s="48">
        <v>128.0</v>
      </c>
      <c r="L27" s="33">
        <f t="shared" si="21"/>
        <v>0.06733828208</v>
      </c>
      <c r="M27" s="48">
        <v>254.0</v>
      </c>
      <c r="N27" s="33">
        <f t="shared" si="22"/>
        <v>0.04175988069</v>
      </c>
      <c r="O27" s="48">
        <v>112.0</v>
      </c>
      <c r="P27" s="33">
        <f t="shared" si="23"/>
        <v>0.03574329813</v>
      </c>
      <c r="Q27" s="49">
        <v>88.0</v>
      </c>
      <c r="R27" s="4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61545.0</v>
      </c>
      <c r="F29" s="51"/>
      <c r="G29" s="52">
        <v>6533.0</v>
      </c>
      <c r="H29" s="51"/>
      <c r="I29" s="52">
        <v>12932.0</v>
      </c>
      <c r="J29" s="51"/>
      <c r="K29" s="52">
        <v>9086.0</v>
      </c>
      <c r="L29" s="51"/>
      <c r="M29" s="52">
        <v>17171.0</v>
      </c>
      <c r="N29" s="51"/>
      <c r="O29" s="52">
        <v>9003.0</v>
      </c>
      <c r="P29" s="51"/>
      <c r="Q29" s="52">
        <v>6820.0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2.33</v>
      </c>
      <c r="F30" s="51"/>
      <c r="G30" s="54">
        <v>2.37</v>
      </c>
      <c r="H30" s="51"/>
      <c r="I30" s="54">
        <v>2.25</v>
      </c>
      <c r="J30" s="51"/>
      <c r="K30" s="54">
        <v>2.28</v>
      </c>
      <c r="L30" s="51"/>
      <c r="M30" s="54">
        <v>2.36</v>
      </c>
      <c r="N30" s="51"/>
      <c r="O30" s="54">
        <v>2.29</v>
      </c>
      <c r="P30" s="51"/>
      <c r="Q30" s="54">
        <v>2.47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431">
        <f t="shared" ref="D31:D34" si="24">E31/$E$29</f>
        <v>0.1163051426</v>
      </c>
      <c r="E31" s="34">
        <v>7158.0</v>
      </c>
      <c r="F31" s="431">
        <f t="shared" ref="F31:F34" si="25">G31/$G$29</f>
        <v>0.09214755855</v>
      </c>
      <c r="G31" s="48">
        <v>602.0</v>
      </c>
      <c r="H31" s="431">
        <f t="shared" ref="H31:H34" si="26">I31/$I$29</f>
        <v>0.1183884937</v>
      </c>
      <c r="I31" s="34">
        <v>1531.0</v>
      </c>
      <c r="J31" s="431">
        <f t="shared" ref="J31:J34" si="27">K31/$K$29</f>
        <v>0.1256878715</v>
      </c>
      <c r="K31" s="34">
        <v>1142.0</v>
      </c>
      <c r="L31" s="431">
        <f t="shared" ref="L31:L34" si="28">M31/$M$29</f>
        <v>0.1193291014</v>
      </c>
      <c r="M31" s="34">
        <v>2049.0</v>
      </c>
      <c r="N31" s="431">
        <f t="shared" ref="N31:N34" si="29">O31/$O$29</f>
        <v>0.1257358658</v>
      </c>
      <c r="O31" s="34">
        <v>1132.0</v>
      </c>
      <c r="P31" s="431">
        <f t="shared" ref="P31:P34" si="30">Q31/$Q$29</f>
        <v>0.1029325513</v>
      </c>
      <c r="Q31" s="49">
        <v>702.0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431">
        <f t="shared" si="24"/>
        <v>0.03235031278</v>
      </c>
      <c r="E32" s="34">
        <v>1991.0</v>
      </c>
      <c r="F32" s="431">
        <f t="shared" si="25"/>
        <v>0.04148170825</v>
      </c>
      <c r="G32" s="48">
        <v>271.0</v>
      </c>
      <c r="H32" s="431">
        <f t="shared" si="26"/>
        <v>0.03309619548</v>
      </c>
      <c r="I32" s="48">
        <v>428.0</v>
      </c>
      <c r="J32" s="431">
        <f t="shared" si="27"/>
        <v>0.03125687871</v>
      </c>
      <c r="K32" s="48">
        <v>284.0</v>
      </c>
      <c r="L32" s="431">
        <f t="shared" si="28"/>
        <v>0.02836177276</v>
      </c>
      <c r="M32" s="48">
        <v>487.0</v>
      </c>
      <c r="N32" s="431">
        <f t="shared" si="29"/>
        <v>0.03243363323</v>
      </c>
      <c r="O32" s="48">
        <v>292.0</v>
      </c>
      <c r="P32" s="431">
        <f t="shared" si="30"/>
        <v>0.03357771261</v>
      </c>
      <c r="Q32" s="49">
        <v>229.0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431">
        <f t="shared" si="24"/>
        <v>0.01475343245</v>
      </c>
      <c r="E33" s="48">
        <v>908.0</v>
      </c>
      <c r="F33" s="431">
        <f t="shared" si="25"/>
        <v>0.01653145569</v>
      </c>
      <c r="G33" s="48">
        <v>108.0</v>
      </c>
      <c r="H33" s="431">
        <f t="shared" si="26"/>
        <v>0.01600680483</v>
      </c>
      <c r="I33" s="48">
        <v>207.0</v>
      </c>
      <c r="J33" s="431">
        <f t="shared" si="27"/>
        <v>0.01595861765</v>
      </c>
      <c r="K33" s="48">
        <v>145.0</v>
      </c>
      <c r="L33" s="431">
        <f t="shared" si="28"/>
        <v>0.01432648069</v>
      </c>
      <c r="M33" s="48">
        <v>246.0</v>
      </c>
      <c r="N33" s="431">
        <f t="shared" si="29"/>
        <v>0.01543929801</v>
      </c>
      <c r="O33" s="48">
        <v>139.0</v>
      </c>
      <c r="P33" s="431">
        <f t="shared" si="30"/>
        <v>0.009237536657</v>
      </c>
      <c r="Q33" s="49">
        <v>63.0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5" t="s">
        <v>55</v>
      </c>
      <c r="B34" s="33">
        <f>C34/C29</f>
        <v>0.004402505195</v>
      </c>
      <c r="C34" s="34">
        <v>5523.0</v>
      </c>
      <c r="D34" s="431">
        <f t="shared" si="24"/>
        <v>0.003639613291</v>
      </c>
      <c r="E34" s="48">
        <v>224.0</v>
      </c>
      <c r="F34" s="431">
        <f t="shared" si="25"/>
        <v>0.005204347161</v>
      </c>
      <c r="G34" s="48">
        <v>34.0</v>
      </c>
      <c r="H34" s="431">
        <f t="shared" si="26"/>
        <v>0.003711722858</v>
      </c>
      <c r="I34" s="48">
        <v>48.0</v>
      </c>
      <c r="J34" s="431">
        <f t="shared" si="27"/>
        <v>0.003742020691</v>
      </c>
      <c r="K34" s="48">
        <v>34.0</v>
      </c>
      <c r="L34" s="431">
        <f t="shared" si="28"/>
        <v>0.002795410867</v>
      </c>
      <c r="M34" s="48">
        <v>48.0</v>
      </c>
      <c r="N34" s="431">
        <f t="shared" si="29"/>
        <v>0.004109741197</v>
      </c>
      <c r="O34" s="48">
        <v>37.0</v>
      </c>
      <c r="P34" s="431">
        <f t="shared" si="30"/>
        <v>0.003372434018</v>
      </c>
      <c r="Q34" s="49">
        <v>23.0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26"/>
      <c r="C36" s="55">
        <v>9.428533290297175</v>
      </c>
      <c r="D36" s="56"/>
      <c r="E36" s="519">
        <v>8.62</v>
      </c>
      <c r="F36" s="56"/>
      <c r="G36" s="520">
        <v>9.21</v>
      </c>
      <c r="H36" s="229"/>
      <c r="I36" s="520">
        <v>8.89</v>
      </c>
      <c r="J36" s="229"/>
      <c r="K36" s="520">
        <v>8.82</v>
      </c>
      <c r="L36" s="229"/>
      <c r="M36" s="520">
        <v>7.9</v>
      </c>
      <c r="N36" s="229"/>
      <c r="O36" s="520">
        <v>8.54</v>
      </c>
      <c r="P36" s="229"/>
      <c r="Q36" s="520">
        <v>9.19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55">
        <v>-2.2300000000000004</v>
      </c>
      <c r="F37" s="60"/>
      <c r="G37" s="521">
        <v>-0.8499999999999996</v>
      </c>
      <c r="H37" s="26"/>
      <c r="I37" s="521">
        <v>-2.2799999999999994</v>
      </c>
      <c r="J37" s="26"/>
      <c r="K37" s="521">
        <v>-1.549999999999999</v>
      </c>
      <c r="L37" s="26"/>
      <c r="M37" s="521">
        <v>-3.09</v>
      </c>
      <c r="N37" s="26"/>
      <c r="O37" s="521">
        <v>-2.9300000000000015</v>
      </c>
      <c r="P37" s="26"/>
      <c r="Q37" s="521">
        <v>-1.3100000000000005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86.54</v>
      </c>
      <c r="F38" s="63"/>
      <c r="G38" s="521">
        <v>86.31</v>
      </c>
      <c r="H38" s="574"/>
      <c r="I38" s="521">
        <v>86.56</v>
      </c>
      <c r="J38" s="574"/>
      <c r="K38" s="521">
        <v>86.06</v>
      </c>
      <c r="L38" s="574"/>
      <c r="M38" s="521">
        <v>86.81</v>
      </c>
      <c r="N38" s="574"/>
      <c r="O38" s="521">
        <v>86.65</v>
      </c>
      <c r="P38" s="574"/>
      <c r="Q38" s="521">
        <v>86.43</v>
      </c>
      <c r="R38" s="4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81.18</v>
      </c>
      <c r="F39" s="63"/>
      <c r="G39" s="521">
        <v>81.26</v>
      </c>
      <c r="H39" s="574"/>
      <c r="I39" s="521">
        <v>79.81</v>
      </c>
      <c r="J39" s="574"/>
      <c r="K39" s="521">
        <v>80.91</v>
      </c>
      <c r="L39" s="574"/>
      <c r="M39" s="521">
        <v>82.23</v>
      </c>
      <c r="N39" s="574"/>
      <c r="O39" s="521">
        <v>81.56</v>
      </c>
      <c r="P39" s="574"/>
      <c r="Q39" s="521">
        <v>80.83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24.15</v>
      </c>
      <c r="F40" s="63"/>
      <c r="G40" s="575"/>
      <c r="H40" s="574"/>
      <c r="I40" s="575"/>
      <c r="J40" s="574"/>
      <c r="K40" s="575"/>
      <c r="L40" s="574"/>
      <c r="M40" s="575"/>
      <c r="N40" s="574"/>
      <c r="O40" s="575"/>
      <c r="P40" s="574"/>
      <c r="Q40" s="575"/>
      <c r="R40" s="4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445">
        <v>20.06</v>
      </c>
      <c r="F41" s="74"/>
      <c r="G41" s="576"/>
      <c r="H41" s="577"/>
      <c r="I41" s="576"/>
      <c r="J41" s="577"/>
      <c r="K41" s="576"/>
      <c r="L41" s="577"/>
      <c r="M41" s="576"/>
      <c r="N41" s="577"/>
      <c r="O41" s="576"/>
      <c r="P41" s="577"/>
      <c r="Q41" s="5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9" t="s">
        <v>68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1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81">
        <v>78534.93702418842</v>
      </c>
      <c r="H43" s="56"/>
      <c r="I43" s="81">
        <v>46913.75530917183</v>
      </c>
      <c r="J43" s="56"/>
      <c r="K43" s="81">
        <v>38598.715288621956</v>
      </c>
      <c r="L43" s="56"/>
      <c r="M43" s="81">
        <v>44361.02499733586</v>
      </c>
      <c r="N43" s="56"/>
      <c r="O43" s="81">
        <v>45891.155056929274</v>
      </c>
      <c r="P43" s="56"/>
      <c r="Q43" s="81">
        <v>75552.70270607954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578">
        <v>21937.58155067122</v>
      </c>
      <c r="D44" s="60"/>
      <c r="E44" s="579">
        <v>26344.00330794129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-1495.9004775401118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50" t="s">
        <v>74</v>
      </c>
      <c r="B46" s="51"/>
      <c r="C46" s="91">
        <v>1357.6040067340004</v>
      </c>
      <c r="D46" s="92"/>
      <c r="E46" s="580">
        <v>1649.34</v>
      </c>
      <c r="F46" s="94"/>
      <c r="G46" s="95"/>
      <c r="H46" s="94"/>
      <c r="I46" s="95"/>
      <c r="J46" s="96"/>
      <c r="K46" s="97"/>
      <c r="L46" s="94"/>
      <c r="M46" s="95"/>
      <c r="N46" s="94"/>
      <c r="O46" s="95"/>
      <c r="P46" s="94"/>
      <c r="Q46" s="95"/>
      <c r="R46" s="4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581">
        <v>1029.92</v>
      </c>
      <c r="F47" s="101"/>
      <c r="G47" s="102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9" t="s">
        <v>78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1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0.02890980162</v>
      </c>
      <c r="E52" s="364">
        <v>5717.0</v>
      </c>
      <c r="F52" s="26"/>
      <c r="G52" s="364">
        <v>430.0</v>
      </c>
      <c r="H52" s="26"/>
      <c r="I52" s="364">
        <v>1106.0</v>
      </c>
      <c r="J52" s="26"/>
      <c r="K52" s="364">
        <v>989.0</v>
      </c>
      <c r="L52" s="26"/>
      <c r="M52" s="364">
        <v>1712.0</v>
      </c>
      <c r="N52" s="26"/>
      <c r="O52" s="364">
        <v>772.0</v>
      </c>
      <c r="P52" s="26"/>
      <c r="Q52" s="364">
        <v>432.0</v>
      </c>
      <c r="R52" s="29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0.066</v>
      </c>
      <c r="F53" s="26"/>
      <c r="G53" s="119">
        <v>0.048600000000000004</v>
      </c>
      <c r="H53" s="26"/>
      <c r="I53" s="119">
        <v>0.067</v>
      </c>
      <c r="J53" s="26"/>
      <c r="K53" s="119">
        <v>0.0824</v>
      </c>
      <c r="L53" s="26"/>
      <c r="M53" s="119">
        <v>0.0735</v>
      </c>
      <c r="N53" s="26"/>
      <c r="O53" s="119">
        <v>0.0662</v>
      </c>
      <c r="P53" s="26"/>
      <c r="Q53" s="119">
        <v>0.0429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0.0689</v>
      </c>
      <c r="F54" s="60"/>
      <c r="G54" s="119">
        <v>0.051699999999999996</v>
      </c>
      <c r="H54" s="60"/>
      <c r="I54" s="119">
        <v>0.0704</v>
      </c>
      <c r="J54" s="60"/>
      <c r="K54" s="119">
        <v>0.08310000000000001</v>
      </c>
      <c r="L54" s="60"/>
      <c r="M54" s="119">
        <v>0.0767</v>
      </c>
      <c r="N54" s="60"/>
      <c r="O54" s="119">
        <v>0.0704</v>
      </c>
      <c r="P54" s="60"/>
      <c r="Q54" s="119">
        <v>0.045700000000000005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0.024300000000000002</v>
      </c>
      <c r="F55" s="60"/>
      <c r="G55" s="123">
        <v>0.0121</v>
      </c>
      <c r="H55" s="60"/>
      <c r="I55" s="123">
        <v>0.0242</v>
      </c>
      <c r="J55" s="60"/>
      <c r="K55" s="123">
        <v>0.0231</v>
      </c>
      <c r="L55" s="60"/>
      <c r="M55" s="123">
        <v>0.0302</v>
      </c>
      <c r="N55" s="60"/>
      <c r="O55" s="123">
        <v>0.028300000000000002</v>
      </c>
      <c r="P55" s="60"/>
      <c r="Q55" s="123">
        <v>0.0195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0.0639</v>
      </c>
      <c r="F56" s="60"/>
      <c r="G56" s="123">
        <v>0.0527</v>
      </c>
      <c r="H56" s="60"/>
      <c r="I56" s="123">
        <v>0.0681</v>
      </c>
      <c r="J56" s="60"/>
      <c r="K56" s="123">
        <v>0.0802</v>
      </c>
      <c r="L56" s="60"/>
      <c r="M56" s="123">
        <v>0.068</v>
      </c>
      <c r="N56" s="60"/>
      <c r="O56" s="123">
        <v>0.0605</v>
      </c>
      <c r="P56" s="60"/>
      <c r="Q56" s="123">
        <v>0.042199999999999994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0.08539999999999999</v>
      </c>
      <c r="F57" s="60"/>
      <c r="G57" s="123">
        <v>0.0608</v>
      </c>
      <c r="H57" s="60"/>
      <c r="I57" s="123">
        <v>0.0849</v>
      </c>
      <c r="J57" s="60"/>
      <c r="K57" s="123">
        <v>0.09910000000000001</v>
      </c>
      <c r="L57" s="60"/>
      <c r="M57" s="123">
        <v>0.0959</v>
      </c>
      <c r="N57" s="60"/>
      <c r="O57" s="123">
        <v>0.094</v>
      </c>
      <c r="P57" s="60"/>
      <c r="Q57" s="123">
        <v>0.056900000000000006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0.0626</v>
      </c>
      <c r="F58" s="26"/>
      <c r="G58" s="119">
        <v>0.0449</v>
      </c>
      <c r="H58" s="26"/>
      <c r="I58" s="119">
        <v>0.06280000000000001</v>
      </c>
      <c r="J58" s="26"/>
      <c r="K58" s="119">
        <v>0.0817</v>
      </c>
      <c r="L58" s="26"/>
      <c r="M58" s="119">
        <v>0.07</v>
      </c>
      <c r="N58" s="26"/>
      <c r="O58" s="119">
        <v>0.060899999999999996</v>
      </c>
      <c r="P58" s="26"/>
      <c r="Q58" s="119">
        <v>0.0394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0.026000000000000002</v>
      </c>
      <c r="F59" s="60"/>
      <c r="G59" s="123">
        <v>0.0171</v>
      </c>
      <c r="H59" s="60"/>
      <c r="I59" s="123">
        <v>0.0271</v>
      </c>
      <c r="J59" s="60"/>
      <c r="K59" s="123">
        <v>0.025</v>
      </c>
      <c r="L59" s="60"/>
      <c r="M59" s="123">
        <v>0.041299999999999996</v>
      </c>
      <c r="N59" s="60"/>
      <c r="O59" s="123">
        <v>0.018799999999999997</v>
      </c>
      <c r="P59" s="60"/>
      <c r="Q59" s="123">
        <v>0.0055000000000000005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0.0593</v>
      </c>
      <c r="F60" s="60"/>
      <c r="G60" s="123">
        <v>0.0441</v>
      </c>
      <c r="H60" s="60"/>
      <c r="I60" s="123">
        <v>0.0637</v>
      </c>
      <c r="J60" s="60"/>
      <c r="K60" s="123">
        <v>0.0805</v>
      </c>
      <c r="L60" s="60"/>
      <c r="M60" s="123">
        <v>0.0652</v>
      </c>
      <c r="N60" s="60"/>
      <c r="O60" s="123">
        <v>0.050199999999999995</v>
      </c>
      <c r="P60" s="60"/>
      <c r="Q60" s="123">
        <v>0.036000000000000004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0.07780000000000001</v>
      </c>
      <c r="F61" s="60"/>
      <c r="G61" s="123">
        <v>0.0542</v>
      </c>
      <c r="H61" s="60"/>
      <c r="I61" s="123">
        <v>0.0729</v>
      </c>
      <c r="J61" s="60"/>
      <c r="K61" s="123">
        <v>0.098</v>
      </c>
      <c r="L61" s="60"/>
      <c r="M61" s="123">
        <v>0.0851</v>
      </c>
      <c r="N61" s="60"/>
      <c r="O61" s="123">
        <v>0.0874</v>
      </c>
      <c r="P61" s="60"/>
      <c r="Q61" s="123">
        <v>0.0547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0.4243484345</v>
      </c>
      <c r="E62" s="28">
        <v>2426.0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0.3907666941</v>
      </c>
      <c r="E63" s="35">
        <v>948.0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0.6092333059</v>
      </c>
      <c r="E64" s="35">
        <v>1478.0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0.441665209</v>
      </c>
      <c r="E65" s="130">
        <v>2525.0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0.4483168317</v>
      </c>
      <c r="E66" s="131">
        <v>1132.0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0.5516831683</v>
      </c>
      <c r="E67" s="133">
        <v>1393.0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0.558334791</v>
      </c>
      <c r="E68" s="130">
        <v>3192.0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0.4088345865</v>
      </c>
      <c r="E69" s="131">
        <v>1305.0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0.5911654135</v>
      </c>
      <c r="E70" s="131">
        <v>1887.0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9" t="s">
        <v>99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1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459">
        <v>1.0</v>
      </c>
      <c r="C72" s="142">
        <v>459482.0</v>
      </c>
      <c r="D72" s="459">
        <v>1.0</v>
      </c>
      <c r="E72" s="142">
        <v>16545.0</v>
      </c>
      <c r="F72" s="459">
        <v>1.0</v>
      </c>
      <c r="G72" s="142">
        <v>1901.0</v>
      </c>
      <c r="H72" s="459">
        <v>1.0</v>
      </c>
      <c r="I72" s="142">
        <v>3199.0</v>
      </c>
      <c r="J72" s="459">
        <v>1.0</v>
      </c>
      <c r="K72" s="142">
        <v>2376.0</v>
      </c>
      <c r="L72" s="459">
        <v>1.0</v>
      </c>
      <c r="M72" s="142">
        <v>4645.0</v>
      </c>
      <c r="N72" s="459">
        <v>1.0</v>
      </c>
      <c r="O72" s="142">
        <v>2397.0</v>
      </c>
      <c r="P72" s="459">
        <v>1.0</v>
      </c>
      <c r="Q72" s="142">
        <v>2027.0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0.2119673617</v>
      </c>
      <c r="E73" s="52">
        <v>3507.0</v>
      </c>
      <c r="F73" s="145">
        <f t="shared" ref="F73:F76" si="33">G73/$G$72</f>
        <v>0.2251446607</v>
      </c>
      <c r="G73" s="146">
        <v>428.0</v>
      </c>
      <c r="H73" s="145">
        <f t="shared" ref="H73:H76" si="34">I73/$I$72</f>
        <v>0.2288215067</v>
      </c>
      <c r="I73" s="146">
        <v>732.0</v>
      </c>
      <c r="J73" s="145">
        <f t="shared" ref="J73:J76" si="35">K73/$K$72</f>
        <v>0.1957070707</v>
      </c>
      <c r="K73" s="146">
        <v>465.0</v>
      </c>
      <c r="L73" s="145">
        <f t="shared" ref="L73:L76" si="36">M73/$M$72</f>
        <v>0.198277718</v>
      </c>
      <c r="M73" s="146">
        <v>921.0</v>
      </c>
      <c r="N73" s="145">
        <f t="shared" ref="N73:N76" si="37">O73/$O$72</f>
        <v>0.2090112641</v>
      </c>
      <c r="O73" s="146">
        <v>501.0</v>
      </c>
      <c r="P73" s="145">
        <f t="shared" ref="P73:P76" si="38">Q73/$Q$72</f>
        <v>0.2269363592</v>
      </c>
      <c r="Q73" s="146">
        <v>460.0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5">
        <f t="shared" si="32"/>
        <v>0.1947416138</v>
      </c>
      <c r="E74" s="52">
        <v>3222.0</v>
      </c>
      <c r="F74" s="145">
        <f t="shared" si="33"/>
        <v>0.2056812204</v>
      </c>
      <c r="G74" s="146">
        <v>391.0</v>
      </c>
      <c r="H74" s="145">
        <f t="shared" si="34"/>
        <v>0.1909971866</v>
      </c>
      <c r="I74" s="146">
        <v>611.0</v>
      </c>
      <c r="J74" s="145">
        <f t="shared" si="35"/>
        <v>0.1801346801</v>
      </c>
      <c r="K74" s="146">
        <v>428.0</v>
      </c>
      <c r="L74" s="145">
        <f t="shared" si="36"/>
        <v>0.1883745963</v>
      </c>
      <c r="M74" s="146">
        <v>875.0</v>
      </c>
      <c r="N74" s="145">
        <f t="shared" si="37"/>
        <v>0.2077596996</v>
      </c>
      <c r="O74" s="146">
        <v>498.0</v>
      </c>
      <c r="P74" s="145">
        <f t="shared" si="38"/>
        <v>0.2067094228</v>
      </c>
      <c r="Q74" s="146">
        <v>419.0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5">
        <f t="shared" si="32"/>
        <v>0.3573889393</v>
      </c>
      <c r="E75" s="52">
        <v>5913.0</v>
      </c>
      <c r="F75" s="145">
        <f t="shared" si="33"/>
        <v>0.3392951078</v>
      </c>
      <c r="G75" s="146">
        <v>645.0</v>
      </c>
      <c r="H75" s="145">
        <f t="shared" si="34"/>
        <v>0.3451078462</v>
      </c>
      <c r="I75" s="52">
        <v>1104.0</v>
      </c>
      <c r="J75" s="145">
        <f t="shared" si="35"/>
        <v>0.3771043771</v>
      </c>
      <c r="K75" s="146">
        <v>896.0</v>
      </c>
      <c r="L75" s="145">
        <f t="shared" si="36"/>
        <v>0.3687836383</v>
      </c>
      <c r="M75" s="52">
        <v>1713.0</v>
      </c>
      <c r="N75" s="145">
        <f t="shared" si="37"/>
        <v>0.3496036713</v>
      </c>
      <c r="O75" s="146">
        <v>838.0</v>
      </c>
      <c r="P75" s="145">
        <f t="shared" si="38"/>
        <v>0.3537247163</v>
      </c>
      <c r="Q75" s="146">
        <v>717.0</v>
      </c>
      <c r="R75" s="4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1"/>
        <v>0.2366033925</v>
      </c>
      <c r="C76" s="152">
        <v>108715.0</v>
      </c>
      <c r="D76" s="158">
        <f t="shared" si="32"/>
        <v>0.2359020852</v>
      </c>
      <c r="E76" s="152">
        <v>3903.0</v>
      </c>
      <c r="F76" s="158">
        <f t="shared" si="33"/>
        <v>0.229879011</v>
      </c>
      <c r="G76" s="153">
        <v>437.0</v>
      </c>
      <c r="H76" s="158">
        <f t="shared" si="34"/>
        <v>0.2350734605</v>
      </c>
      <c r="I76" s="153">
        <v>752.0</v>
      </c>
      <c r="J76" s="158">
        <f t="shared" si="35"/>
        <v>0.2470538721</v>
      </c>
      <c r="K76" s="153">
        <v>587.0</v>
      </c>
      <c r="L76" s="158">
        <f t="shared" si="36"/>
        <v>0.2445640474</v>
      </c>
      <c r="M76" s="152">
        <v>1136.0</v>
      </c>
      <c r="N76" s="158">
        <f t="shared" si="37"/>
        <v>0.233625365</v>
      </c>
      <c r="O76" s="153">
        <v>560.0</v>
      </c>
      <c r="P76" s="158">
        <f t="shared" si="38"/>
        <v>0.2126295017</v>
      </c>
      <c r="Q76" s="153">
        <v>431.0</v>
      </c>
      <c r="R76" s="4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1"/>
        <v>0.5110972791</v>
      </c>
      <c r="C77" s="155">
        <v>234840.0</v>
      </c>
      <c r="D77" s="38">
        <f>E77/E72</f>
        <v>0.5034753702</v>
      </c>
      <c r="E77" s="155">
        <v>8330.0</v>
      </c>
      <c r="F77" s="38">
        <f>G77/G72</f>
        <v>0.5071015255</v>
      </c>
      <c r="G77" s="156">
        <v>964.0</v>
      </c>
      <c r="H77" s="38">
        <f>I77/I72</f>
        <v>0.5101594248</v>
      </c>
      <c r="I77" s="155">
        <v>1632.0</v>
      </c>
      <c r="J77" s="38">
        <f>K77/K72</f>
        <v>0.4886363636</v>
      </c>
      <c r="K77" s="155">
        <v>1161.0</v>
      </c>
      <c r="L77" s="38">
        <f>M77/M72</f>
        <v>0.5181916039</v>
      </c>
      <c r="M77" s="155">
        <v>2407.0</v>
      </c>
      <c r="N77" s="38">
        <f>O77/O72</f>
        <v>0.4906132666</v>
      </c>
      <c r="O77" s="155">
        <v>1176.0</v>
      </c>
      <c r="P77" s="38">
        <f>Q77/Q72</f>
        <v>0.4884065121</v>
      </c>
      <c r="Q77" s="156">
        <v>990.0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9">C78/$C$77</f>
        <v>0.1912706524</v>
      </c>
      <c r="C78" s="52">
        <v>44918.0</v>
      </c>
      <c r="D78" s="145">
        <f t="shared" ref="D78:D81" si="40">E78/$E$77</f>
        <v>0.2078031212</v>
      </c>
      <c r="E78" s="52">
        <v>1731.0</v>
      </c>
      <c r="F78" s="145">
        <f t="shared" ref="F78:F81" si="41">G78/$G$77</f>
        <v>0.218879668</v>
      </c>
      <c r="G78" s="146">
        <v>211.0</v>
      </c>
      <c r="H78" s="145">
        <f t="shared" ref="H78:H81" si="42">I78/$I$77</f>
        <v>0.2254901961</v>
      </c>
      <c r="I78" s="146">
        <v>368.0</v>
      </c>
      <c r="J78" s="145">
        <f t="shared" ref="J78:J81" si="43">K78/$K$77</f>
        <v>0.1860465116</v>
      </c>
      <c r="K78" s="146">
        <v>216.0</v>
      </c>
      <c r="L78" s="145">
        <f t="shared" ref="L78:L81" si="44">M78/$M$77</f>
        <v>0.1965101786</v>
      </c>
      <c r="M78" s="146">
        <v>473.0</v>
      </c>
      <c r="N78" s="145">
        <f t="shared" ref="N78:N81" si="45">O78/$O$77</f>
        <v>0.2057823129</v>
      </c>
      <c r="O78" s="146">
        <v>242.0</v>
      </c>
      <c r="P78" s="145">
        <f t="shared" ref="P78:P81" si="46">Q78/$Q$77</f>
        <v>0.2232323232</v>
      </c>
      <c r="Q78" s="146">
        <v>221.0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52">
        <v>45275.0</v>
      </c>
      <c r="D79" s="145">
        <f t="shared" si="40"/>
        <v>0.1950780312</v>
      </c>
      <c r="E79" s="52">
        <v>1625.0</v>
      </c>
      <c r="F79" s="145">
        <f t="shared" si="41"/>
        <v>0.2126556017</v>
      </c>
      <c r="G79" s="146">
        <v>205.0</v>
      </c>
      <c r="H79" s="145">
        <f t="shared" si="42"/>
        <v>0.1924019608</v>
      </c>
      <c r="I79" s="146">
        <v>314.0</v>
      </c>
      <c r="J79" s="145">
        <f t="shared" si="43"/>
        <v>0.1774332472</v>
      </c>
      <c r="K79" s="146">
        <v>206.0</v>
      </c>
      <c r="L79" s="145">
        <f t="shared" si="44"/>
        <v>0.1873701703</v>
      </c>
      <c r="M79" s="146">
        <v>451.0</v>
      </c>
      <c r="N79" s="145">
        <f t="shared" si="45"/>
        <v>0.2049319728</v>
      </c>
      <c r="O79" s="146">
        <v>241.0</v>
      </c>
      <c r="P79" s="145">
        <f t="shared" si="46"/>
        <v>0.2101010101</v>
      </c>
      <c r="Q79" s="146">
        <v>208.0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9"/>
        <v>0.3801652189</v>
      </c>
      <c r="C80" s="52">
        <v>89278.0</v>
      </c>
      <c r="D80" s="145">
        <f t="shared" si="40"/>
        <v>0.36242497</v>
      </c>
      <c r="E80" s="52">
        <v>3019.0</v>
      </c>
      <c r="F80" s="145">
        <f t="shared" si="41"/>
        <v>0.3485477178</v>
      </c>
      <c r="G80" s="146">
        <v>336.0</v>
      </c>
      <c r="H80" s="145">
        <f t="shared" si="42"/>
        <v>0.3462009804</v>
      </c>
      <c r="I80" s="146">
        <v>565.0</v>
      </c>
      <c r="J80" s="145">
        <f t="shared" si="43"/>
        <v>0.3807062877</v>
      </c>
      <c r="K80" s="146">
        <v>442.0</v>
      </c>
      <c r="L80" s="145">
        <f t="shared" si="44"/>
        <v>0.3826339842</v>
      </c>
      <c r="M80" s="146">
        <v>921.0</v>
      </c>
      <c r="N80" s="145">
        <f t="shared" si="45"/>
        <v>0.3537414966</v>
      </c>
      <c r="O80" s="146">
        <v>416.0</v>
      </c>
      <c r="P80" s="145">
        <f t="shared" si="46"/>
        <v>0.3424242424</v>
      </c>
      <c r="Q80" s="146">
        <v>339.0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8">
        <f t="shared" si="40"/>
        <v>0.2346938776</v>
      </c>
      <c r="E81" s="152">
        <v>1955.0</v>
      </c>
      <c r="F81" s="158">
        <f t="shared" si="41"/>
        <v>0.2199170124</v>
      </c>
      <c r="G81" s="153">
        <v>212.0</v>
      </c>
      <c r="H81" s="158">
        <f t="shared" si="42"/>
        <v>0.2359068627</v>
      </c>
      <c r="I81" s="153">
        <v>385.0</v>
      </c>
      <c r="J81" s="158">
        <f t="shared" si="43"/>
        <v>0.2558139535</v>
      </c>
      <c r="K81" s="153">
        <v>297.0</v>
      </c>
      <c r="L81" s="158">
        <f t="shared" si="44"/>
        <v>0.2334856668</v>
      </c>
      <c r="M81" s="153">
        <v>562.0</v>
      </c>
      <c r="N81" s="158">
        <f t="shared" si="45"/>
        <v>0.2355442177</v>
      </c>
      <c r="O81" s="153">
        <v>277.0</v>
      </c>
      <c r="P81" s="158">
        <f t="shared" si="46"/>
        <v>0.2242424242</v>
      </c>
      <c r="Q81" s="153">
        <v>222.0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0.4965246298</v>
      </c>
      <c r="E82" s="155">
        <v>8215.0</v>
      </c>
      <c r="F82" s="38">
        <f>G82/G72</f>
        <v>0.4928984745</v>
      </c>
      <c r="G82" s="156">
        <v>937.0</v>
      </c>
      <c r="H82" s="38">
        <f>I82/I72</f>
        <v>0.4898405752</v>
      </c>
      <c r="I82" s="155">
        <v>1567.0</v>
      </c>
      <c r="J82" s="38">
        <f>K82/K72</f>
        <v>0.5113636364</v>
      </c>
      <c r="K82" s="155">
        <v>1215.0</v>
      </c>
      <c r="L82" s="38">
        <f>M82/M72</f>
        <v>0.4818083961</v>
      </c>
      <c r="M82" s="155">
        <v>2238.0</v>
      </c>
      <c r="N82" s="38">
        <f>O82/O72</f>
        <v>0.5093867334</v>
      </c>
      <c r="O82" s="155">
        <v>1221.0</v>
      </c>
      <c r="P82" s="38">
        <f>Q82/Q72</f>
        <v>0.5115934879</v>
      </c>
      <c r="Q82" s="155">
        <v>1037.0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0.2161898965</v>
      </c>
      <c r="E83" s="52">
        <v>1776.0</v>
      </c>
      <c r="F83" s="145">
        <f t="shared" ref="F83:F86" si="49">G83/$G$82</f>
        <v>0.2315901814</v>
      </c>
      <c r="G83" s="146">
        <v>217.0</v>
      </c>
      <c r="H83" s="145">
        <f t="shared" ref="H83:H86" si="50">I83/$I$82</f>
        <v>0.2322910019</v>
      </c>
      <c r="I83" s="146">
        <v>364.0</v>
      </c>
      <c r="J83" s="145">
        <f t="shared" ref="J83:J86" si="51">K83/$K$82</f>
        <v>0.2049382716</v>
      </c>
      <c r="K83" s="146">
        <v>249.0</v>
      </c>
      <c r="L83" s="145">
        <f t="shared" ref="L83:L86" si="52">M83/$M$82</f>
        <v>0.200178731</v>
      </c>
      <c r="M83" s="146">
        <v>448.0</v>
      </c>
      <c r="N83" s="145">
        <f t="shared" ref="N83:N86" si="53">O83/$O$82</f>
        <v>0.2121212121</v>
      </c>
      <c r="O83" s="146">
        <v>259.0</v>
      </c>
      <c r="P83" s="145">
        <f t="shared" ref="P83:P86" si="54">Q83/$Q$82</f>
        <v>0.2304725169</v>
      </c>
      <c r="Q83" s="146">
        <v>239.0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5">
        <f t="shared" si="48"/>
        <v>0.1944004869</v>
      </c>
      <c r="E84" s="52">
        <v>1597.0</v>
      </c>
      <c r="F84" s="145">
        <f t="shared" si="49"/>
        <v>0.1985058698</v>
      </c>
      <c r="G84" s="146">
        <v>186.0</v>
      </c>
      <c r="H84" s="145">
        <f t="shared" si="50"/>
        <v>0.1895341417</v>
      </c>
      <c r="I84" s="146">
        <v>297.0</v>
      </c>
      <c r="J84" s="145">
        <f t="shared" si="51"/>
        <v>0.1827160494</v>
      </c>
      <c r="K84" s="146">
        <v>222.0</v>
      </c>
      <c r="L84" s="145">
        <f t="shared" si="52"/>
        <v>0.1894548704</v>
      </c>
      <c r="M84" s="146">
        <v>424.0</v>
      </c>
      <c r="N84" s="145">
        <f t="shared" si="53"/>
        <v>0.2104832105</v>
      </c>
      <c r="O84" s="146">
        <v>257.0</v>
      </c>
      <c r="P84" s="145">
        <f t="shared" si="54"/>
        <v>0.2034715526</v>
      </c>
      <c r="Q84" s="146">
        <v>211.0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5">
        <f t="shared" si="48"/>
        <v>0.3522824102</v>
      </c>
      <c r="E85" s="52">
        <v>2894.0</v>
      </c>
      <c r="F85" s="145">
        <f t="shared" si="49"/>
        <v>0.3297758805</v>
      </c>
      <c r="G85" s="146">
        <v>309.0</v>
      </c>
      <c r="H85" s="145">
        <f t="shared" si="50"/>
        <v>0.3439693682</v>
      </c>
      <c r="I85" s="146">
        <v>539.0</v>
      </c>
      <c r="J85" s="145">
        <f t="shared" si="51"/>
        <v>0.3736625514</v>
      </c>
      <c r="K85" s="146">
        <v>454.0</v>
      </c>
      <c r="L85" s="145">
        <f t="shared" si="52"/>
        <v>0.3538873995</v>
      </c>
      <c r="M85" s="146">
        <v>792.0</v>
      </c>
      <c r="N85" s="145">
        <f t="shared" si="53"/>
        <v>0.3456183456</v>
      </c>
      <c r="O85" s="146">
        <v>422.0</v>
      </c>
      <c r="P85" s="145">
        <f t="shared" si="54"/>
        <v>0.3645130183</v>
      </c>
      <c r="Q85" s="146">
        <v>378.0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8">
        <f t="shared" si="48"/>
        <v>0.2371272063</v>
      </c>
      <c r="E86" s="152">
        <v>1948.0</v>
      </c>
      <c r="F86" s="158">
        <f t="shared" si="49"/>
        <v>0.2401280683</v>
      </c>
      <c r="G86" s="153">
        <v>225.0</v>
      </c>
      <c r="H86" s="158">
        <f t="shared" si="50"/>
        <v>0.2342054882</v>
      </c>
      <c r="I86" s="153">
        <v>367.0</v>
      </c>
      <c r="J86" s="158">
        <f t="shared" si="51"/>
        <v>0.2386831276</v>
      </c>
      <c r="K86" s="153">
        <v>290.0</v>
      </c>
      <c r="L86" s="158">
        <f t="shared" si="52"/>
        <v>0.2564789991</v>
      </c>
      <c r="M86" s="153">
        <v>574.0</v>
      </c>
      <c r="N86" s="158">
        <f t="shared" si="53"/>
        <v>0.2317772318</v>
      </c>
      <c r="O86" s="153">
        <v>283.0</v>
      </c>
      <c r="P86" s="158">
        <f t="shared" si="54"/>
        <v>0.2015429122</v>
      </c>
      <c r="Q86" s="153">
        <v>209.0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18">
        <v>1.0</v>
      </c>
      <c r="E87" s="28">
        <v>19453.0</v>
      </c>
      <c r="F87" s="583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15.75" customHeight="1">
      <c r="A88" s="463" t="s">
        <v>113</v>
      </c>
      <c r="B88" s="38">
        <v>1.0</v>
      </c>
      <c r="C88" s="27">
        <v>498112.0</v>
      </c>
      <c r="D88" s="318">
        <v>1.0</v>
      </c>
      <c r="E88" s="28">
        <v>19453.0</v>
      </c>
      <c r="F88" s="134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4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55">C89/$C$88</f>
        <v>0.435920034</v>
      </c>
      <c r="C89" s="171">
        <v>217137.0</v>
      </c>
      <c r="D89" s="145">
        <f t="shared" ref="D89:D99" si="56">E89/$E$88</f>
        <v>0.6694083175</v>
      </c>
      <c r="E89" s="171">
        <v>13022.0</v>
      </c>
      <c r="F89" s="175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0.1567367501</v>
      </c>
      <c r="E90" s="34">
        <v>3049.0</v>
      </c>
      <c r="F90" s="134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0.1738549324</v>
      </c>
      <c r="E91" s="34">
        <v>3382.0</v>
      </c>
      <c r="F91" s="134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0.06574821364</v>
      </c>
      <c r="E92" s="27">
        <v>1279.0</v>
      </c>
      <c r="F92" s="134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0.0293013931</v>
      </c>
      <c r="E93" s="48">
        <v>570.0</v>
      </c>
      <c r="F93" s="134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0.003598416697</v>
      </c>
      <c r="E94" s="48">
        <v>70.0</v>
      </c>
      <c r="F94" s="134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0.03284840385</v>
      </c>
      <c r="E95" s="48">
        <v>639.0</v>
      </c>
      <c r="F95" s="134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0.02009972755</v>
      </c>
      <c r="E96" s="410">
        <v>391.0</v>
      </c>
      <c r="F96" s="134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0.01598725132</v>
      </c>
      <c r="E97" s="48">
        <v>311.0</v>
      </c>
      <c r="F97" s="85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0.0001542178584</v>
      </c>
      <c r="E98" s="48">
        <v>3.0</v>
      </c>
      <c r="F98" s="85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0.003958258366</v>
      </c>
      <c r="E99" s="531">
        <v>77.0</v>
      </c>
      <c r="F99" s="183"/>
      <c r="G99" s="184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0.08218164294</v>
      </c>
      <c r="E101" s="186">
        <v>9550.0</v>
      </c>
      <c r="F101" s="185">
        <f t="shared" ref="F101:F106" si="61">G101/(G$101+G$102+G$103+G$104+G$105+G$106)</f>
        <v>0.05004439422</v>
      </c>
      <c r="G101" s="186">
        <v>620.0</v>
      </c>
      <c r="H101" s="185">
        <f t="shared" ref="H101:H106" si="62">I101/(I$101+I$102+I$103+I$104+I$105+I$106)</f>
        <v>0.08067913718</v>
      </c>
      <c r="I101" s="186">
        <v>1915.0</v>
      </c>
      <c r="J101" s="185">
        <f t="shared" ref="J101:J106" si="63">K101/(K$101+K$102+K$103+K$104+K$105+K$106)</f>
        <v>0.1118679899</v>
      </c>
      <c r="K101" s="186">
        <v>1905.0</v>
      </c>
      <c r="L101" s="185">
        <f t="shared" ref="L101:L106" si="64">M101/(M$101+M$102+M$103+M$104+M$105+M$106)</f>
        <v>0.09017116104</v>
      </c>
      <c r="M101" s="186">
        <v>2966.0</v>
      </c>
      <c r="N101" s="185">
        <f t="shared" ref="N101:N106" si="65">O101/(O$101+O$102+O$103+O$104+O$105+O$106)</f>
        <v>0.07759654593</v>
      </c>
      <c r="O101" s="186">
        <v>1294.0</v>
      </c>
      <c r="P101" s="185">
        <f t="shared" ref="P101:P106" si="66">Q101/(Q$101+Q$102+Q$103+Q$104+Q$105+Q$106)</f>
        <v>0.06304234963</v>
      </c>
      <c r="Q101" s="186">
        <v>850.0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0.1566786569</v>
      </c>
      <c r="E102" s="159">
        <v>18207.0</v>
      </c>
      <c r="F102" s="187">
        <f t="shared" si="61"/>
        <v>0.1207522802</v>
      </c>
      <c r="G102" s="159">
        <v>1496.0</v>
      </c>
      <c r="H102" s="187">
        <f t="shared" si="62"/>
        <v>0.1576929558</v>
      </c>
      <c r="I102" s="159">
        <v>3743.0</v>
      </c>
      <c r="J102" s="187">
        <f t="shared" si="63"/>
        <v>0.1961947266</v>
      </c>
      <c r="K102" s="159">
        <v>3341.0</v>
      </c>
      <c r="L102" s="187">
        <f t="shared" si="64"/>
        <v>0.1615541301</v>
      </c>
      <c r="M102" s="159">
        <v>5314.0</v>
      </c>
      <c r="N102" s="187">
        <f t="shared" si="65"/>
        <v>0.1500359799</v>
      </c>
      <c r="O102" s="159">
        <v>2502.0</v>
      </c>
      <c r="P102" s="187">
        <f t="shared" si="66"/>
        <v>0.1343172884</v>
      </c>
      <c r="Q102" s="159">
        <v>1811.0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0.1945682667</v>
      </c>
      <c r="E103" s="159">
        <v>22610.0</v>
      </c>
      <c r="F103" s="187">
        <f t="shared" si="61"/>
        <v>0.1758011139</v>
      </c>
      <c r="G103" s="159">
        <v>2178.0</v>
      </c>
      <c r="H103" s="187">
        <f t="shared" si="62"/>
        <v>0.1921553758</v>
      </c>
      <c r="I103" s="159">
        <v>4561.0</v>
      </c>
      <c r="J103" s="187">
        <f t="shared" si="63"/>
        <v>0.2040049328</v>
      </c>
      <c r="K103" s="159">
        <v>3474.0</v>
      </c>
      <c r="L103" s="187">
        <f t="shared" si="64"/>
        <v>0.2056364576</v>
      </c>
      <c r="M103" s="159">
        <v>6764.0</v>
      </c>
      <c r="N103" s="187">
        <f t="shared" si="65"/>
        <v>0.1916526745</v>
      </c>
      <c r="O103" s="159">
        <v>3196.0</v>
      </c>
      <c r="P103" s="187">
        <f t="shared" si="66"/>
        <v>0.1807461247</v>
      </c>
      <c r="Q103" s="159">
        <v>2437.0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0.1147703217</v>
      </c>
      <c r="E104" s="159">
        <v>13337.0</v>
      </c>
      <c r="F104" s="187">
        <f t="shared" si="61"/>
        <v>0.1014609734</v>
      </c>
      <c r="G104" s="159">
        <v>1257.0</v>
      </c>
      <c r="H104" s="187">
        <f t="shared" si="62"/>
        <v>0.1104229862</v>
      </c>
      <c r="I104" s="159">
        <v>2621.0</v>
      </c>
      <c r="J104" s="187">
        <f t="shared" si="63"/>
        <v>0.123495214</v>
      </c>
      <c r="K104" s="159">
        <v>2103.0</v>
      </c>
      <c r="L104" s="187">
        <f t="shared" si="64"/>
        <v>0.1264098744</v>
      </c>
      <c r="M104" s="159">
        <v>4158.0</v>
      </c>
      <c r="N104" s="187">
        <f t="shared" si="65"/>
        <v>0.1136963301</v>
      </c>
      <c r="O104" s="159">
        <v>1896.0</v>
      </c>
      <c r="P104" s="187">
        <f t="shared" si="66"/>
        <v>0.09656604613</v>
      </c>
      <c r="Q104" s="159">
        <v>1302.0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0.4498390789</v>
      </c>
      <c r="E105" s="159">
        <v>52274.0</v>
      </c>
      <c r="F105" s="187">
        <f t="shared" si="61"/>
        <v>0.5500847526</v>
      </c>
      <c r="G105" s="159">
        <v>6815.0</v>
      </c>
      <c r="H105" s="187">
        <f t="shared" si="62"/>
        <v>0.4568587799</v>
      </c>
      <c r="I105" s="159">
        <v>10844.0</v>
      </c>
      <c r="J105" s="187">
        <f t="shared" si="63"/>
        <v>0.3631452229</v>
      </c>
      <c r="K105" s="159">
        <v>6184.0</v>
      </c>
      <c r="L105" s="187">
        <f t="shared" si="64"/>
        <v>0.414677895</v>
      </c>
      <c r="M105" s="159">
        <v>13640.0</v>
      </c>
      <c r="N105" s="187">
        <f t="shared" si="65"/>
        <v>0.4647997122</v>
      </c>
      <c r="O105" s="159">
        <v>7751.0</v>
      </c>
      <c r="P105" s="187">
        <f t="shared" si="66"/>
        <v>0.5221389898</v>
      </c>
      <c r="Q105" s="159">
        <v>7040.0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9"/>
        <v>0.001691774588</v>
      </c>
      <c r="C106" s="190">
        <v>4145.0</v>
      </c>
      <c r="D106" s="189">
        <f t="shared" si="60"/>
        <v>0.001962032942</v>
      </c>
      <c r="E106" s="190">
        <v>228.0</v>
      </c>
      <c r="F106" s="189">
        <f t="shared" si="61"/>
        <v>0.001856485592</v>
      </c>
      <c r="G106" s="190">
        <v>23.0</v>
      </c>
      <c r="H106" s="189">
        <f t="shared" si="62"/>
        <v>0.002190765083</v>
      </c>
      <c r="I106" s="190">
        <v>52.0</v>
      </c>
      <c r="J106" s="189">
        <f t="shared" si="63"/>
        <v>0.001291913794</v>
      </c>
      <c r="K106" s="190">
        <v>22.0</v>
      </c>
      <c r="L106" s="189">
        <f t="shared" si="64"/>
        <v>0.001550481865</v>
      </c>
      <c r="M106" s="190">
        <v>51.0</v>
      </c>
      <c r="N106" s="189">
        <f t="shared" si="65"/>
        <v>0.002218757496</v>
      </c>
      <c r="O106" s="190">
        <v>37.0</v>
      </c>
      <c r="P106" s="189">
        <f t="shared" si="66"/>
        <v>0.003189201216</v>
      </c>
      <c r="Q106" s="190">
        <v>43.0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0.04313618721</v>
      </c>
      <c r="E109" s="315">
        <v>6179.0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0.4368020715</v>
      </c>
      <c r="E110" s="131">
        <v>2699.0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203">
        <v>89406.0</v>
      </c>
      <c r="D111" s="128">
        <f t="shared" si="68"/>
        <v>0.5631979285</v>
      </c>
      <c r="E111" s="131">
        <v>3480.0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43.03</v>
      </c>
      <c r="E112" s="47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42.87</v>
      </c>
      <c r="E113" s="47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43.15</v>
      </c>
      <c r="E114" s="47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128.94</v>
      </c>
      <c r="E115" s="25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72.3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73.1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68.9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73.1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64.0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73.5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75.8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55.6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67.9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0.133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550">
        <v>6.7</v>
      </c>
      <c r="C146" s="47"/>
      <c r="D146" s="249">
        <v>7.1</v>
      </c>
      <c r="E146" s="215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550">
        <v>4.1</v>
      </c>
      <c r="C147" s="47"/>
      <c r="D147" s="249">
        <v>4.0</v>
      </c>
      <c r="E147" s="215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550">
        <v>4.5</v>
      </c>
      <c r="C148" s="47"/>
      <c r="D148" s="249">
        <v>5.0</v>
      </c>
      <c r="E148" s="215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585">
        <v>4.7</v>
      </c>
      <c r="C149" s="255"/>
      <c r="D149" s="254">
        <v>4.2</v>
      </c>
      <c r="E149" s="22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</v>
      </c>
      <c r="E152" s="259">
        <v>0.0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</v>
      </c>
      <c r="E153" s="35">
        <v>0.0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176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0.05459010879</v>
      </c>
      <c r="E155" s="172">
        <v>83575.0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17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0.9128926114</v>
      </c>
      <c r="E156" s="172">
        <v>76295.0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176" t="s">
        <v>183</v>
      </c>
      <c r="B157" s="187">
        <f t="shared" si="70"/>
        <v>0.002250229432</v>
      </c>
      <c r="C157" s="35">
        <v>3445.0</v>
      </c>
      <c r="D157" s="187">
        <f t="shared" si="71"/>
        <v>0.000837571044</v>
      </c>
      <c r="E157" s="35">
        <v>70.0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176" t="s">
        <v>184</v>
      </c>
      <c r="B158" s="187">
        <f t="shared" si="70"/>
        <v>0.008298741635</v>
      </c>
      <c r="C158" s="35">
        <v>12705.0</v>
      </c>
      <c r="D158" s="187">
        <f t="shared" si="71"/>
        <v>0.003170804666</v>
      </c>
      <c r="E158" s="35">
        <v>265.0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176" t="s">
        <v>185</v>
      </c>
      <c r="B159" s="187">
        <f t="shared" si="70"/>
        <v>0.04361656613</v>
      </c>
      <c r="C159" s="35">
        <v>66775.0</v>
      </c>
      <c r="D159" s="187">
        <f t="shared" si="71"/>
        <v>0.01501645229</v>
      </c>
      <c r="E159" s="35">
        <v>1255.0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76" t="s">
        <v>186</v>
      </c>
      <c r="B160" s="187">
        <f t="shared" si="70"/>
        <v>0.927698724</v>
      </c>
      <c r="C160" s="35">
        <v>1420265.0</v>
      </c>
      <c r="D160" s="187">
        <f t="shared" si="71"/>
        <v>0.9686509124</v>
      </c>
      <c r="E160" s="35">
        <v>80955.0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76" t="s">
        <v>187</v>
      </c>
      <c r="B161" s="187">
        <f t="shared" si="70"/>
        <v>0.01813900474</v>
      </c>
      <c r="C161" s="35">
        <v>27770.0</v>
      </c>
      <c r="D161" s="187">
        <f t="shared" si="71"/>
        <v>0.01238408615</v>
      </c>
      <c r="E161" s="35">
        <v>1035.0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461517.5386</v>
      </c>
      <c r="H162" s="60"/>
      <c r="I162" s="81">
        <v>231227.7818</v>
      </c>
      <c r="J162" s="60"/>
      <c r="K162" s="81">
        <v>132059.4486</v>
      </c>
      <c r="L162" s="60"/>
      <c r="M162" s="81">
        <v>133981.3195</v>
      </c>
      <c r="N162" s="60"/>
      <c r="O162" s="81">
        <v>205892.4092</v>
      </c>
      <c r="P162" s="60"/>
      <c r="Q162" s="81">
        <v>427137.2139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471">
        <v>132805.912437659</v>
      </c>
      <c r="D163" s="266">
        <f>E163/C163</f>
        <v>1.833094605</v>
      </c>
      <c r="E163" s="267">
        <v>243445.801634738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1">
        <v>101.82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1">
        <v>269.0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72" t="s">
        <v>180</v>
      </c>
      <c r="B167" s="273">
        <f t="shared" ref="B167:B171" si="72">C167/$C$167</f>
        <v>1</v>
      </c>
      <c r="C167" s="274">
        <v>1378931.0</v>
      </c>
      <c r="D167" s="273">
        <f t="shared" ref="D167:D171" si="73">E167/$E$167</f>
        <v>1</v>
      </c>
      <c r="E167" s="274">
        <v>79785.0</v>
      </c>
      <c r="F167" s="273">
        <f t="shared" ref="F167:F171" si="74">G167/$G$167</f>
        <v>1</v>
      </c>
      <c r="G167" s="274">
        <v>8984.0</v>
      </c>
      <c r="H167" s="273">
        <f t="shared" ref="H167:H171" si="75">I167/$I$167</f>
        <v>1</v>
      </c>
      <c r="I167" s="274">
        <v>17624.0</v>
      </c>
      <c r="J167" s="273">
        <f t="shared" ref="J167:J171" si="76">K167/$K$167</f>
        <v>1</v>
      </c>
      <c r="K167" s="274">
        <v>11179.0</v>
      </c>
      <c r="L167" s="273">
        <f t="shared" ref="L167:L171" si="77">M167/$M$167</f>
        <v>1</v>
      </c>
      <c r="M167" s="274">
        <v>20537.0</v>
      </c>
      <c r="N167" s="273">
        <f t="shared" ref="N167:N171" si="78">O167/$O$167</f>
        <v>1</v>
      </c>
      <c r="O167" s="274">
        <v>12254.0</v>
      </c>
      <c r="P167" s="273">
        <f t="shared" ref="P167:P171" si="79">Q167/$Q$167</f>
        <v>1</v>
      </c>
      <c r="Q167" s="274">
        <v>9207.0</v>
      </c>
      <c r="R167" s="4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0.6900419878</v>
      </c>
      <c r="E168" s="159">
        <v>55055.0</v>
      </c>
      <c r="F168" s="187">
        <f t="shared" si="74"/>
        <v>0.607413179</v>
      </c>
      <c r="G168" s="159">
        <v>5457.0</v>
      </c>
      <c r="H168" s="187">
        <f t="shared" si="75"/>
        <v>0.6779391739</v>
      </c>
      <c r="I168" s="159">
        <v>11948.0</v>
      </c>
      <c r="J168" s="187">
        <f t="shared" si="76"/>
        <v>0.744968244</v>
      </c>
      <c r="K168" s="159">
        <v>8328.0</v>
      </c>
      <c r="L168" s="187">
        <f t="shared" si="77"/>
        <v>0.7386181039</v>
      </c>
      <c r="M168" s="159">
        <v>15169.0</v>
      </c>
      <c r="N168" s="187">
        <f t="shared" si="78"/>
        <v>0.6776562755</v>
      </c>
      <c r="O168" s="159">
        <v>8304.0</v>
      </c>
      <c r="P168" s="187">
        <f t="shared" si="79"/>
        <v>0.6352775062</v>
      </c>
      <c r="Q168" s="159">
        <v>5849.0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0.1452654008</v>
      </c>
      <c r="E169" s="159">
        <v>11590.0</v>
      </c>
      <c r="F169" s="187">
        <f t="shared" si="74"/>
        <v>0.1773152271</v>
      </c>
      <c r="G169" s="159">
        <v>1593.0</v>
      </c>
      <c r="H169" s="187">
        <f t="shared" si="75"/>
        <v>0.1492850658</v>
      </c>
      <c r="I169" s="159">
        <v>2631.0</v>
      </c>
      <c r="J169" s="187">
        <f t="shared" si="76"/>
        <v>0.1002773057</v>
      </c>
      <c r="K169" s="159">
        <v>1121.0</v>
      </c>
      <c r="L169" s="187">
        <f t="shared" si="77"/>
        <v>0.1180795637</v>
      </c>
      <c r="M169" s="159">
        <v>2425.0</v>
      </c>
      <c r="N169" s="187">
        <f t="shared" si="78"/>
        <v>0.1596213481</v>
      </c>
      <c r="O169" s="159">
        <v>1956.0</v>
      </c>
      <c r="P169" s="187">
        <f t="shared" si="79"/>
        <v>0.2024546541</v>
      </c>
      <c r="Q169" s="159">
        <v>1864.0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0.1475089303</v>
      </c>
      <c r="E170" s="159">
        <v>11769.0</v>
      </c>
      <c r="F170" s="187">
        <f t="shared" si="74"/>
        <v>0.2042520036</v>
      </c>
      <c r="G170" s="159">
        <v>1835.0</v>
      </c>
      <c r="H170" s="187">
        <f t="shared" si="75"/>
        <v>0.1643213799</v>
      </c>
      <c r="I170" s="159">
        <v>2896.0</v>
      </c>
      <c r="J170" s="187">
        <f t="shared" si="76"/>
        <v>0.1484927095</v>
      </c>
      <c r="K170" s="159">
        <v>1660.0</v>
      </c>
      <c r="L170" s="187">
        <f t="shared" si="77"/>
        <v>0.1194429566</v>
      </c>
      <c r="M170" s="159">
        <v>2453.0</v>
      </c>
      <c r="N170" s="187">
        <f t="shared" si="78"/>
        <v>0.131222458</v>
      </c>
      <c r="O170" s="159">
        <v>1608.0</v>
      </c>
      <c r="P170" s="187">
        <f t="shared" si="79"/>
        <v>0.1430433366</v>
      </c>
      <c r="Q170" s="159">
        <v>1317.0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72"/>
        <v>0.01015134187</v>
      </c>
      <c r="C171" s="159">
        <v>13998.0</v>
      </c>
      <c r="D171" s="187">
        <f t="shared" si="73"/>
        <v>0.01718368114</v>
      </c>
      <c r="E171" s="159">
        <v>1371.0</v>
      </c>
      <c r="F171" s="187">
        <f t="shared" si="74"/>
        <v>0.01101959038</v>
      </c>
      <c r="G171" s="159">
        <v>99.0</v>
      </c>
      <c r="H171" s="187">
        <f t="shared" si="75"/>
        <v>0.00845438039</v>
      </c>
      <c r="I171" s="159">
        <v>149.0</v>
      </c>
      <c r="J171" s="187">
        <f t="shared" si="76"/>
        <v>0.006261740764</v>
      </c>
      <c r="K171" s="159">
        <v>70.0</v>
      </c>
      <c r="L171" s="187">
        <f t="shared" si="77"/>
        <v>0.02385937576</v>
      </c>
      <c r="M171" s="159">
        <v>490.0</v>
      </c>
      <c r="N171" s="187">
        <f t="shared" si="78"/>
        <v>0.03149991839</v>
      </c>
      <c r="O171" s="159">
        <v>386.0</v>
      </c>
      <c r="P171" s="187">
        <f t="shared" si="79"/>
        <v>0.0192245031</v>
      </c>
      <c r="Q171" s="159">
        <v>177.0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88"/>
      <c r="Q174" s="200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8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8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8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8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8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8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8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8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8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88"/>
      <c r="Q184" s="139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3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3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586">
        <v>442.0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308">
        <v>359.108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383"/>
      <c r="E190" s="310">
        <v>0.984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21.75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263" t="s">
        <v>260</v>
      </c>
      <c r="B222" s="321">
        <f t="shared" si="80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135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34">
        <f t="shared" ref="D224:D231" si="82">E224/$E$224</f>
        <v>1</v>
      </c>
      <c r="E224" s="332">
        <v>114216.0</v>
      </c>
      <c r="F224" s="331">
        <f t="shared" ref="F224:F231" si="83">G224/$G$224</f>
        <v>1</v>
      </c>
      <c r="G224" s="332">
        <v>12027.0</v>
      </c>
      <c r="H224" s="331">
        <f t="shared" ref="H224:H231" si="84">I224/$I$224</f>
        <v>1</v>
      </c>
      <c r="I224" s="332">
        <v>23408.0</v>
      </c>
      <c r="J224" s="331">
        <f t="shared" ref="J224:J231" si="85">K224/$K$224</f>
        <v>1</v>
      </c>
      <c r="K224" s="332">
        <v>16789.0</v>
      </c>
      <c r="L224" s="331">
        <f t="shared" ref="L224:L231" si="86">M224/$M$224</f>
        <v>1</v>
      </c>
      <c r="M224" s="332">
        <v>32874.0</v>
      </c>
      <c r="N224" s="331">
        <f t="shared" ref="N224:N231" si="87">O224/$O$224</f>
        <v>1</v>
      </c>
      <c r="O224" s="332">
        <v>16136.0</v>
      </c>
      <c r="P224" s="331">
        <f t="shared" ref="P224:P231" si="88">Q224/$Q$224</f>
        <v>1</v>
      </c>
      <c r="Q224" s="332">
        <v>12982.0</v>
      </c>
      <c r="R224" s="4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0.2844610212</v>
      </c>
      <c r="E225" s="332">
        <v>32490.0</v>
      </c>
      <c r="F225" s="336">
        <f t="shared" si="83"/>
        <v>0.2865219922</v>
      </c>
      <c r="G225" s="332">
        <v>3446.0</v>
      </c>
      <c r="H225" s="336">
        <f t="shared" si="84"/>
        <v>0.3051948052</v>
      </c>
      <c r="I225" s="332">
        <v>7144.0</v>
      </c>
      <c r="J225" s="336">
        <f t="shared" si="85"/>
        <v>0.2859014831</v>
      </c>
      <c r="K225" s="332">
        <v>4800.0</v>
      </c>
      <c r="L225" s="336">
        <f t="shared" si="86"/>
        <v>0.2688446797</v>
      </c>
      <c r="M225" s="332">
        <v>8838.0</v>
      </c>
      <c r="N225" s="336">
        <f t="shared" si="87"/>
        <v>0.2912741696</v>
      </c>
      <c r="O225" s="332">
        <v>4700.0</v>
      </c>
      <c r="P225" s="336">
        <f t="shared" si="88"/>
        <v>0.2743799106</v>
      </c>
      <c r="Q225" s="332">
        <v>3562.0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0.007074315332</v>
      </c>
      <c r="E226" s="332">
        <v>808.0</v>
      </c>
      <c r="F226" s="337">
        <f t="shared" si="83"/>
        <v>0.008480917935</v>
      </c>
      <c r="G226" s="332">
        <v>102.0</v>
      </c>
      <c r="H226" s="337">
        <f t="shared" si="84"/>
        <v>0.00704887218</v>
      </c>
      <c r="I226" s="332">
        <v>165.0</v>
      </c>
      <c r="J226" s="337">
        <f t="shared" si="85"/>
        <v>0.007385788314</v>
      </c>
      <c r="K226" s="332">
        <v>124.0</v>
      </c>
      <c r="L226" s="337">
        <f t="shared" si="86"/>
        <v>0.00681389548</v>
      </c>
      <c r="M226" s="332">
        <v>224.0</v>
      </c>
      <c r="N226" s="337">
        <f t="shared" si="87"/>
        <v>0.006569162122</v>
      </c>
      <c r="O226" s="332">
        <v>106.0</v>
      </c>
      <c r="P226" s="337">
        <f t="shared" si="88"/>
        <v>0.006701586813</v>
      </c>
      <c r="Q226" s="332">
        <v>87.0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0.7042796106</v>
      </c>
      <c r="E227" s="35">
        <v>80440.0</v>
      </c>
      <c r="F227" s="337">
        <f t="shared" si="83"/>
        <v>0.7019206785</v>
      </c>
      <c r="G227" s="35">
        <v>8442.0</v>
      </c>
      <c r="H227" s="337">
        <f t="shared" si="84"/>
        <v>0.6846804511</v>
      </c>
      <c r="I227" s="35">
        <v>16027.0</v>
      </c>
      <c r="J227" s="337">
        <f t="shared" si="85"/>
        <v>0.7013520758</v>
      </c>
      <c r="K227" s="35">
        <v>11775.0</v>
      </c>
      <c r="L227" s="337">
        <f t="shared" si="86"/>
        <v>0.719535195</v>
      </c>
      <c r="M227" s="35">
        <v>23654.0</v>
      </c>
      <c r="N227" s="337">
        <f t="shared" si="87"/>
        <v>0.6970748637</v>
      </c>
      <c r="O227" s="35">
        <v>11248.0</v>
      </c>
      <c r="P227" s="337">
        <f t="shared" si="88"/>
        <v>0.7159143429</v>
      </c>
      <c r="Q227" s="35">
        <v>9294.0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0.3719443861</v>
      </c>
      <c r="E228" s="340">
        <v>42482.0</v>
      </c>
      <c r="F228" s="341">
        <f t="shared" si="83"/>
        <v>0.4585515923</v>
      </c>
      <c r="G228" s="340">
        <v>5515.0</v>
      </c>
      <c r="H228" s="341">
        <f t="shared" si="84"/>
        <v>0.3502221463</v>
      </c>
      <c r="I228" s="340">
        <v>8198.0</v>
      </c>
      <c r="J228" s="341">
        <f t="shared" si="85"/>
        <v>0.2911430103</v>
      </c>
      <c r="K228" s="340">
        <v>4888.0</v>
      </c>
      <c r="L228" s="341">
        <f t="shared" si="86"/>
        <v>0.3431283081</v>
      </c>
      <c r="M228" s="340">
        <v>11280.0</v>
      </c>
      <c r="N228" s="341">
        <f t="shared" si="87"/>
        <v>0.3805775905</v>
      </c>
      <c r="O228" s="340">
        <v>6141.0</v>
      </c>
      <c r="P228" s="341">
        <f t="shared" si="88"/>
        <v>0.4976120783</v>
      </c>
      <c r="Q228" s="340">
        <v>6460.0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0.05964138124</v>
      </c>
      <c r="E229" s="340">
        <v>6812.0</v>
      </c>
      <c r="F229" s="341">
        <f t="shared" si="83"/>
        <v>0.04049222583</v>
      </c>
      <c r="G229" s="340">
        <v>487.0</v>
      </c>
      <c r="H229" s="341">
        <f t="shared" si="84"/>
        <v>0.06049213944</v>
      </c>
      <c r="I229" s="340">
        <v>1416.0</v>
      </c>
      <c r="J229" s="341">
        <f t="shared" si="85"/>
        <v>0.08029066651</v>
      </c>
      <c r="K229" s="340">
        <v>1348.0</v>
      </c>
      <c r="L229" s="341">
        <f t="shared" si="86"/>
        <v>0.06515787552</v>
      </c>
      <c r="M229" s="340">
        <v>2142.0</v>
      </c>
      <c r="N229" s="341">
        <f t="shared" si="87"/>
        <v>0.05701536936</v>
      </c>
      <c r="O229" s="340">
        <v>920.0</v>
      </c>
      <c r="P229" s="341">
        <f t="shared" si="88"/>
        <v>0.03843783701</v>
      </c>
      <c r="Q229" s="340">
        <v>499.0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0.1479039714</v>
      </c>
      <c r="E230" s="340">
        <v>16893.0</v>
      </c>
      <c r="F230" s="341">
        <f t="shared" si="83"/>
        <v>0.08189906045</v>
      </c>
      <c r="G230" s="340">
        <v>985.0</v>
      </c>
      <c r="H230" s="341">
        <f t="shared" si="84"/>
        <v>0.1477272727</v>
      </c>
      <c r="I230" s="340">
        <v>3458.0</v>
      </c>
      <c r="J230" s="341">
        <f t="shared" si="85"/>
        <v>0.2028113646</v>
      </c>
      <c r="K230" s="340">
        <v>3405.0</v>
      </c>
      <c r="L230" s="341">
        <f t="shared" si="86"/>
        <v>0.1790168522</v>
      </c>
      <c r="M230" s="340">
        <v>5885.0</v>
      </c>
      <c r="N230" s="341">
        <f t="shared" si="87"/>
        <v>0.1392538423</v>
      </c>
      <c r="O230" s="340">
        <v>2247.0</v>
      </c>
      <c r="P230" s="341">
        <f t="shared" si="88"/>
        <v>0.07032814666</v>
      </c>
      <c r="Q230" s="340">
        <v>913.0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0.09167717308</v>
      </c>
      <c r="E231" s="345">
        <v>10471.0</v>
      </c>
      <c r="F231" s="344">
        <f t="shared" si="83"/>
        <v>0.0956181924</v>
      </c>
      <c r="G231" s="345">
        <v>1150.0</v>
      </c>
      <c r="H231" s="344">
        <f t="shared" si="84"/>
        <v>0.09360047847</v>
      </c>
      <c r="I231" s="345">
        <v>2191.0</v>
      </c>
      <c r="J231" s="344">
        <f t="shared" si="85"/>
        <v>0.08964202752</v>
      </c>
      <c r="K231" s="345">
        <v>1505.0</v>
      </c>
      <c r="L231" s="344">
        <f t="shared" si="86"/>
        <v>0.09338687108</v>
      </c>
      <c r="M231" s="345">
        <v>3070.0</v>
      </c>
      <c r="N231" s="344">
        <f t="shared" si="87"/>
        <v>0.08998512643</v>
      </c>
      <c r="O231" s="345">
        <v>1452.0</v>
      </c>
      <c r="P231" s="344">
        <f t="shared" si="88"/>
        <v>0.08496379603</v>
      </c>
      <c r="Q231" s="345">
        <v>1103.0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3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89">E234/C234</f>
        <v>0.02564102564</v>
      </c>
      <c r="E234" s="259">
        <v>1.0</v>
      </c>
      <c r="F234" s="56"/>
      <c r="G234" s="259">
        <v>0.0</v>
      </c>
      <c r="H234" s="56"/>
      <c r="I234" s="259">
        <v>0.0</v>
      </c>
      <c r="J234" s="56"/>
      <c r="K234" s="259">
        <v>0.0</v>
      </c>
      <c r="L234" s="56"/>
      <c r="M234" s="259">
        <v>1.0</v>
      </c>
      <c r="N234" s="56"/>
      <c r="O234" s="349">
        <v>0.0</v>
      </c>
      <c r="P234" s="56"/>
      <c r="Q234" s="259">
        <v>0.0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0.02247191011</v>
      </c>
      <c r="E235" s="35">
        <v>2.0</v>
      </c>
      <c r="F235" s="60"/>
      <c r="G235" s="35">
        <v>0.0</v>
      </c>
      <c r="H235" s="60"/>
      <c r="I235" s="35">
        <v>0.0</v>
      </c>
      <c r="J235" s="60"/>
      <c r="K235" s="35">
        <v>1.0</v>
      </c>
      <c r="L235" s="60"/>
      <c r="M235" s="35">
        <v>1.0</v>
      </c>
      <c r="N235" s="60"/>
      <c r="O235" s="34">
        <v>0.0</v>
      </c>
      <c r="P235" s="60"/>
      <c r="Q235" s="35">
        <v>0.0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0.05050505051</v>
      </c>
      <c r="E236" s="35">
        <v>5.0</v>
      </c>
      <c r="F236" s="60"/>
      <c r="G236" s="35">
        <v>0.0</v>
      </c>
      <c r="H236" s="60"/>
      <c r="I236" s="35">
        <v>1.0</v>
      </c>
      <c r="J236" s="60"/>
      <c r="K236" s="35">
        <v>1.0</v>
      </c>
      <c r="L236" s="60"/>
      <c r="M236" s="35">
        <v>3.0</v>
      </c>
      <c r="N236" s="60"/>
      <c r="O236" s="34">
        <v>0.0</v>
      </c>
      <c r="P236" s="60"/>
      <c r="Q236" s="35">
        <v>0.0</v>
      </c>
      <c r="R236" s="4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0.3333333333</v>
      </c>
      <c r="E238" s="35">
        <v>1.0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1.0</v>
      </c>
      <c r="N238" s="60"/>
      <c r="O238" s="34">
        <v>0.0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6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3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0.03225806452</v>
      </c>
      <c r="E241" s="172">
        <v>1.0</v>
      </c>
      <c r="F241" s="92"/>
      <c r="G241" s="172">
        <v>0.0</v>
      </c>
      <c r="H241" s="92"/>
      <c r="I241" s="172">
        <v>0.0</v>
      </c>
      <c r="J241" s="92"/>
      <c r="K241" s="172">
        <v>0.0</v>
      </c>
      <c r="L241" s="92"/>
      <c r="M241" s="172">
        <v>1.0</v>
      </c>
      <c r="N241" s="92"/>
      <c r="O241" s="171">
        <v>0.0</v>
      </c>
      <c r="P241" s="92"/>
      <c r="Q241" s="172">
        <v>0.0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0.0625</v>
      </c>
      <c r="E242" s="35">
        <v>1.0</v>
      </c>
      <c r="F242" s="60"/>
      <c r="G242" s="35">
        <v>0.0</v>
      </c>
      <c r="H242" s="60"/>
      <c r="I242" s="35">
        <v>0.0</v>
      </c>
      <c r="J242" s="60"/>
      <c r="K242" s="35">
        <v>0.0</v>
      </c>
      <c r="L242" s="60"/>
      <c r="M242" s="35">
        <v>1.0</v>
      </c>
      <c r="N242" s="60"/>
      <c r="O242" s="34">
        <v>0.0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0.04385964912</v>
      </c>
      <c r="E243" s="355">
        <v>5.0</v>
      </c>
      <c r="F243" s="354"/>
      <c r="G243" s="355">
        <v>2.0</v>
      </c>
      <c r="H243" s="354"/>
      <c r="I243" s="355">
        <v>0.0</v>
      </c>
      <c r="J243" s="354"/>
      <c r="K243" s="355">
        <v>2.0</v>
      </c>
      <c r="L243" s="354"/>
      <c r="M243" s="355">
        <v>1.0</v>
      </c>
      <c r="N243" s="354"/>
      <c r="O243" s="356">
        <v>0.0</v>
      </c>
      <c r="P243" s="354"/>
      <c r="Q243" s="355">
        <v>0.0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3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91">E245/C245</f>
        <v>0.02898550725</v>
      </c>
      <c r="E245" s="588">
        <f t="shared" ref="E245:E250" si="92">SUM(G245,I245,K245,M245,O245,Q245)</f>
        <v>2</v>
      </c>
      <c r="F245" s="92"/>
      <c r="G245" s="172">
        <v>0.0</v>
      </c>
      <c r="H245" s="92"/>
      <c r="I245" s="172">
        <v>0.0</v>
      </c>
      <c r="J245" s="92"/>
      <c r="K245" s="172">
        <v>1.0</v>
      </c>
      <c r="L245" s="92"/>
      <c r="M245" s="172">
        <v>1.0</v>
      </c>
      <c r="N245" s="92"/>
      <c r="O245" s="171">
        <v>0.0</v>
      </c>
      <c r="P245" s="92"/>
      <c r="Q245" s="172">
        <v>0.0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91"/>
        <v>0.01785714286</v>
      </c>
      <c r="E246" s="131">
        <f t="shared" si="92"/>
        <v>1</v>
      </c>
      <c r="F246" s="60"/>
      <c r="G246" s="35">
        <v>0.0</v>
      </c>
      <c r="H246" s="60"/>
      <c r="I246" s="35">
        <v>0.0</v>
      </c>
      <c r="J246" s="60"/>
      <c r="K246" s="35">
        <v>0.0</v>
      </c>
      <c r="L246" s="60"/>
      <c r="M246" s="35">
        <v>1.0</v>
      </c>
      <c r="N246" s="60"/>
      <c r="O246" s="34">
        <v>0.0</v>
      </c>
      <c r="P246" s="60"/>
      <c r="Q246" s="35">
        <v>0.0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91"/>
        <v>0.07692307692</v>
      </c>
      <c r="E247" s="131">
        <f t="shared" si="92"/>
        <v>1</v>
      </c>
      <c r="F247" s="60"/>
      <c r="G247" s="35">
        <v>0.0</v>
      </c>
      <c r="H247" s="60"/>
      <c r="I247" s="35">
        <v>0.0</v>
      </c>
      <c r="J247" s="60"/>
      <c r="K247" s="35">
        <v>1.0</v>
      </c>
      <c r="L247" s="60"/>
      <c r="M247" s="35">
        <v>0.0</v>
      </c>
      <c r="N247" s="60"/>
      <c r="O247" s="34">
        <v>0.0</v>
      </c>
      <c r="P247" s="60"/>
      <c r="Q247" s="35">
        <v>0.0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91"/>
        <v>0.003795223851</v>
      </c>
      <c r="E248" s="35">
        <f t="shared" si="92"/>
        <v>7495.79</v>
      </c>
      <c r="F248" s="60"/>
      <c r="G248" s="35">
        <v>0.0</v>
      </c>
      <c r="H248" s="60"/>
      <c r="I248" s="35">
        <v>0.0</v>
      </c>
      <c r="J248" s="60"/>
      <c r="K248" s="35">
        <v>2845.79</v>
      </c>
      <c r="L248" s="60"/>
      <c r="M248" s="35">
        <v>4650.0</v>
      </c>
      <c r="N248" s="60"/>
      <c r="O248" s="34">
        <v>0.0</v>
      </c>
      <c r="P248" s="60"/>
      <c r="Q248" s="35">
        <v>0.0</v>
      </c>
      <c r="R248" s="29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91"/>
        <v>0.002490874827</v>
      </c>
      <c r="E249" s="35">
        <f t="shared" si="92"/>
        <v>4650</v>
      </c>
      <c r="F249" s="60"/>
      <c r="G249" s="35">
        <v>0.0</v>
      </c>
      <c r="H249" s="60"/>
      <c r="I249" s="35">
        <v>0.0</v>
      </c>
      <c r="J249" s="60"/>
      <c r="K249" s="35">
        <v>0.0</v>
      </c>
      <c r="L249" s="60"/>
      <c r="M249" s="35">
        <v>4650.0</v>
      </c>
      <c r="N249" s="60"/>
      <c r="O249" s="34">
        <v>0.0</v>
      </c>
      <c r="P249" s="60"/>
      <c r="Q249" s="35">
        <v>0.0</v>
      </c>
      <c r="R249" s="29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91"/>
        <v>0.02629033303</v>
      </c>
      <c r="E250" s="35">
        <f t="shared" si="92"/>
        <v>2845.79</v>
      </c>
      <c r="F250" s="60"/>
      <c r="G250" s="35">
        <v>0.0</v>
      </c>
      <c r="H250" s="60"/>
      <c r="I250" s="35">
        <v>0.0</v>
      </c>
      <c r="J250" s="60"/>
      <c r="K250" s="35">
        <v>2845.79</v>
      </c>
      <c r="L250" s="60"/>
      <c r="M250" s="34">
        <v>0.0</v>
      </c>
      <c r="N250" s="60"/>
      <c r="O250" s="34">
        <v>0.0</v>
      </c>
      <c r="P250" s="60"/>
      <c r="Q250" s="35">
        <v>0.0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91"/>
        <v>0.008492569002</v>
      </c>
      <c r="E251" s="363">
        <v>4.0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29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91"/>
        <v>0.04166666667</v>
      </c>
      <c r="E252" s="351">
        <v>4.0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29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91"/>
        <v>0.01798171551</v>
      </c>
      <c r="E253" s="35">
        <v>14610.0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91"/>
        <v>0</v>
      </c>
      <c r="E254" s="351">
        <v>0.0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91"/>
        <v>0</v>
      </c>
      <c r="E255" s="351">
        <v>0.0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91"/>
        <v>0</v>
      </c>
      <c r="E256" s="351">
        <v>0.0</v>
      </c>
      <c r="F256" s="60"/>
      <c r="G256" s="480">
        <v>0.0</v>
      </c>
      <c r="H256" s="60"/>
      <c r="I256" s="480">
        <v>0.0</v>
      </c>
      <c r="J256" s="60"/>
      <c r="K256" s="480">
        <v>0.0</v>
      </c>
      <c r="L256" s="60"/>
      <c r="M256" s="480">
        <v>0.0</v>
      </c>
      <c r="N256" s="60"/>
      <c r="O256" s="480">
        <v>0.0</v>
      </c>
      <c r="P256" s="60"/>
      <c r="Q256" s="480">
        <v>0.0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91"/>
        <v>0</v>
      </c>
      <c r="E257" s="351">
        <v>0.0</v>
      </c>
      <c r="F257" s="60"/>
      <c r="G257" s="480">
        <v>0.0</v>
      </c>
      <c r="H257" s="60"/>
      <c r="I257" s="480">
        <v>0.0</v>
      </c>
      <c r="J257" s="60"/>
      <c r="K257" s="480">
        <v>0.0</v>
      </c>
      <c r="L257" s="60"/>
      <c r="M257" s="480">
        <v>0.0</v>
      </c>
      <c r="N257" s="60"/>
      <c r="O257" s="480">
        <v>0.0</v>
      </c>
      <c r="P257" s="60"/>
      <c r="Q257" s="480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91"/>
        <v>0.04347826087</v>
      </c>
      <c r="E258" s="351">
        <v>2.0</v>
      </c>
      <c r="F258" s="60"/>
      <c r="G258" s="480">
        <v>0.0</v>
      </c>
      <c r="H258" s="60"/>
      <c r="I258" s="480">
        <v>0.0</v>
      </c>
      <c r="J258" s="60"/>
      <c r="K258" s="480">
        <v>1.0</v>
      </c>
      <c r="L258" s="60"/>
      <c r="M258" s="480">
        <v>1.0</v>
      </c>
      <c r="N258" s="60"/>
      <c r="O258" s="480">
        <v>0.0</v>
      </c>
      <c r="P258" s="60"/>
      <c r="Q258" s="480">
        <v>0.0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91"/>
        <v>0</v>
      </c>
      <c r="E259" s="591">
        <v>0.0</v>
      </c>
      <c r="F259" s="354"/>
      <c r="G259" s="485">
        <v>0.0</v>
      </c>
      <c r="H259" s="354"/>
      <c r="I259" s="485">
        <v>0.0</v>
      </c>
      <c r="J259" s="354"/>
      <c r="K259" s="485">
        <v>0.0</v>
      </c>
      <c r="L259" s="354"/>
      <c r="M259" s="485">
        <v>0.0</v>
      </c>
      <c r="N259" s="354"/>
      <c r="O259" s="485">
        <v>0.0</v>
      </c>
      <c r="P259" s="354"/>
      <c r="Q259" s="485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3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185">
        <f>E261/C261</f>
        <v>0.006751422923</v>
      </c>
      <c r="E261" s="592">
        <v>40.71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2.834997701917854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4"/>
      <c r="S262" s="5"/>
      <c r="T262" s="378"/>
      <c r="U262" s="378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3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93">E264/C264</f>
        <v>0.01785714286</v>
      </c>
      <c r="E264" s="172">
        <v>1.0</v>
      </c>
      <c r="F264" s="92"/>
      <c r="G264" s="172">
        <v>0.0</v>
      </c>
      <c r="H264" s="92"/>
      <c r="I264" s="172">
        <v>0.0</v>
      </c>
      <c r="J264" s="92"/>
      <c r="K264" s="172">
        <v>0.0</v>
      </c>
      <c r="L264" s="92"/>
      <c r="M264" s="172">
        <v>1.0</v>
      </c>
      <c r="N264" s="92"/>
      <c r="O264" s="172">
        <v>0.0</v>
      </c>
      <c r="P264" s="92"/>
      <c r="Q264" s="172">
        <v>0.0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93"/>
        <v>0.007352941176</v>
      </c>
      <c r="E265" s="35">
        <v>1.0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" t="s">
        <v>323</v>
      </c>
      <c r="S265" s="5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93"/>
        <v>0.02427184466</v>
      </c>
      <c r="E266" s="35">
        <v>10.0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" t="s">
        <v>323</v>
      </c>
      <c r="S266" s="5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93"/>
        <v>0.01224489796</v>
      </c>
      <c r="E267" s="35">
        <v>3.0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" t="s">
        <v>323</v>
      </c>
      <c r="S267" s="5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93"/>
        <v>0.01801801802</v>
      </c>
      <c r="E268" s="35">
        <v>2.0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" t="s">
        <v>323</v>
      </c>
      <c r="S268" s="5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93"/>
        <v>0.04545454545</v>
      </c>
      <c r="E269" s="35">
        <v>4.0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" t="s">
        <v>323</v>
      </c>
      <c r="S269" s="5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93"/>
        <v>0.04379562044</v>
      </c>
      <c r="E270" s="35">
        <v>12.0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93"/>
      <c r="Q270" s="567"/>
      <c r="R270" s="4" t="s">
        <v>323</v>
      </c>
      <c r="S270" s="5"/>
      <c r="T270" s="378"/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3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0.0652173913</v>
      </c>
      <c r="E272" s="172">
        <v>3.0</v>
      </c>
      <c r="F272" s="92"/>
      <c r="G272" s="172">
        <v>1.0</v>
      </c>
      <c r="H272" s="92"/>
      <c r="I272" s="172">
        <v>0.0</v>
      </c>
      <c r="J272" s="92"/>
      <c r="K272" s="172">
        <v>0.0</v>
      </c>
      <c r="L272" s="92"/>
      <c r="M272" s="172">
        <v>1.0</v>
      </c>
      <c r="N272" s="92"/>
      <c r="O272" s="172">
        <v>0.0</v>
      </c>
      <c r="P272" s="92"/>
      <c r="Q272" s="172">
        <v>1.0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593" t="s">
        <v>333</v>
      </c>
      <c r="B274" s="79"/>
      <c r="C274" s="282">
        <v>1817.0</v>
      </c>
      <c r="D274" s="587">
        <f t="shared" ref="D274:D276" si="94">E274/C274</f>
        <v>0.0440286186</v>
      </c>
      <c r="E274" s="594">
        <v>80.0</v>
      </c>
      <c r="F274" s="56"/>
      <c r="G274" s="80"/>
      <c r="H274" s="56"/>
      <c r="I274" s="80"/>
      <c r="J274" s="56"/>
      <c r="K274" s="80"/>
      <c r="L274" s="56"/>
      <c r="M274" s="80"/>
      <c r="N274" s="56"/>
      <c r="O274" s="80"/>
      <c r="P274" s="56"/>
      <c r="Q274" s="80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595">
        <f t="shared" si="94"/>
        <v>0.04938271605</v>
      </c>
      <c r="E275" s="49">
        <v>12.0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6">
        <f t="shared" si="94"/>
        <v>0.01111111111</v>
      </c>
      <c r="E276" s="181">
        <v>2.0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384"/>
      <c r="B277" s="385"/>
      <c r="C277" s="386"/>
      <c r="D277" s="387"/>
      <c r="E277" s="503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384"/>
      <c r="B278" s="385"/>
      <c r="C278" s="386"/>
      <c r="D278" s="387"/>
      <c r="E278" s="503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6000.0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95">SUM(C282:P282)</f>
        <v>6000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95"/>
        <v>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50000.0</v>
      </c>
      <c r="F284" s="397"/>
      <c r="G284" s="402"/>
      <c r="H284" s="397"/>
      <c r="I284" s="402">
        <v>130831.0</v>
      </c>
      <c r="J284" s="397"/>
      <c r="K284" s="402"/>
      <c r="L284" s="397"/>
      <c r="M284" s="402"/>
      <c r="N284" s="397"/>
      <c r="O284" s="402"/>
      <c r="P284" s="397"/>
      <c r="Q284" s="569">
        <f t="shared" si="95"/>
        <v>180831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5020798.0</v>
      </c>
      <c r="F285" s="397"/>
      <c r="G285" s="408"/>
      <c r="H285" s="397"/>
      <c r="I285" s="408">
        <v>60000.0</v>
      </c>
      <c r="J285" s="397"/>
      <c r="K285" s="408"/>
      <c r="L285" s="397"/>
      <c r="M285" s="408"/>
      <c r="N285" s="397"/>
      <c r="O285" s="408">
        <v>7700.0</v>
      </c>
      <c r="P285" s="397"/>
      <c r="Q285" s="570">
        <f t="shared" si="95"/>
        <v>5088498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1139620.0</v>
      </c>
      <c r="D286" s="397"/>
      <c r="E286" s="402">
        <v>31780.0</v>
      </c>
      <c r="F286" s="397"/>
      <c r="G286" s="402"/>
      <c r="H286" s="397"/>
      <c r="I286" s="402">
        <v>50000.0</v>
      </c>
      <c r="J286" s="397"/>
      <c r="K286" s="402"/>
      <c r="L286" s="397"/>
      <c r="M286" s="402"/>
      <c r="N286" s="397"/>
      <c r="O286" s="402">
        <v>2000.0</v>
      </c>
      <c r="P286" s="397"/>
      <c r="Q286" s="569">
        <f t="shared" si="95"/>
        <v>1223400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/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95"/>
        <v>0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507982.0</v>
      </c>
      <c r="D288" s="397"/>
      <c r="E288" s="402">
        <v>1800.0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95"/>
        <v>509782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510000.0</v>
      </c>
      <c r="F289" s="397"/>
      <c r="G289" s="408"/>
      <c r="H289" s="397"/>
      <c r="I289" s="408"/>
      <c r="J289" s="397"/>
      <c r="K289" s="408"/>
      <c r="L289" s="397"/>
      <c r="M289" s="408">
        <v>69000.0</v>
      </c>
      <c r="N289" s="397"/>
      <c r="O289" s="408"/>
      <c r="P289" s="397"/>
      <c r="Q289" s="570">
        <f t="shared" si="95"/>
        <v>579000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/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95"/>
        <v>0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107000.0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95"/>
        <v>107000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241572.0</v>
      </c>
      <c r="D292" s="397"/>
      <c r="E292" s="402">
        <v>588823.0</v>
      </c>
      <c r="F292" s="397"/>
      <c r="G292" s="402"/>
      <c r="H292" s="397"/>
      <c r="I292" s="402"/>
      <c r="J292" s="397"/>
      <c r="K292" s="402"/>
      <c r="L292" s="397"/>
      <c r="M292" s="402"/>
      <c r="N292" s="397"/>
      <c r="O292" s="402"/>
      <c r="P292" s="397"/>
      <c r="Q292" s="569">
        <f t="shared" si="95"/>
        <v>830395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/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95"/>
        <v>0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2115905.0</v>
      </c>
      <c r="D294" s="397"/>
      <c r="E294" s="402">
        <v>174340.0</v>
      </c>
      <c r="F294" s="397"/>
      <c r="G294" s="402"/>
      <c r="H294" s="397"/>
      <c r="I294" s="402">
        <v>70859.0</v>
      </c>
      <c r="J294" s="397"/>
      <c r="K294" s="402"/>
      <c r="L294" s="397"/>
      <c r="M294" s="402">
        <v>306500.0</v>
      </c>
      <c r="N294" s="397"/>
      <c r="O294" s="402"/>
      <c r="P294" s="397"/>
      <c r="Q294" s="569">
        <f t="shared" si="95"/>
        <v>2667604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158289.0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95"/>
        <v>158289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212634.0</v>
      </c>
      <c r="D296" s="397"/>
      <c r="E296" s="402">
        <v>3267.0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95"/>
        <v>215901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2923587.0</v>
      </c>
      <c r="D297" s="397"/>
      <c r="E297" s="408">
        <v>269824.0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95"/>
        <v>3193411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37024.0</v>
      </c>
      <c r="J298" s="397"/>
      <c r="K298" s="402"/>
      <c r="L298" s="397"/>
      <c r="M298" s="402"/>
      <c r="N298" s="397"/>
      <c r="O298" s="402"/>
      <c r="P298" s="397"/>
      <c r="Q298" s="569">
        <f t="shared" si="95"/>
        <v>37024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833000.0</v>
      </c>
      <c r="F299" s="397"/>
      <c r="G299" s="408"/>
      <c r="H299" s="397"/>
      <c r="I299" s="408"/>
      <c r="J299" s="397"/>
      <c r="K299" s="408"/>
      <c r="L299" s="397"/>
      <c r="M299" s="408">
        <v>108298.0</v>
      </c>
      <c r="N299" s="397"/>
      <c r="O299" s="408"/>
      <c r="P299" s="397"/>
      <c r="Q299" s="570">
        <f t="shared" si="95"/>
        <v>941298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7299589</v>
      </c>
      <c r="D300" s="397"/>
      <c r="E300" s="411">
        <f>SUM(E282:F299)</f>
        <v>7596632</v>
      </c>
      <c r="F300" s="397"/>
      <c r="G300" s="411">
        <f>SUM(G282:H299)</f>
        <v>0</v>
      </c>
      <c r="H300" s="397"/>
      <c r="I300" s="411">
        <f>SUM(I282:J299)</f>
        <v>348714</v>
      </c>
      <c r="J300" s="397"/>
      <c r="K300" s="411">
        <f>SUM(K282:L299)</f>
        <v>0</v>
      </c>
      <c r="L300" s="397"/>
      <c r="M300" s="411">
        <f>SUM(M282:N299)</f>
        <v>483798</v>
      </c>
      <c r="N300" s="397"/>
      <c r="O300" s="411">
        <f>SUM(O282:P299)</f>
        <v>9700</v>
      </c>
      <c r="P300" s="397"/>
      <c r="Q300" s="597">
        <f>SUM(Q282:Q299)</f>
        <v>15738433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421</v>
      </c>
      <c r="B301" s="414"/>
      <c r="C301" s="415">
        <f>SUM(C282:D299)</f>
        <v>7299589</v>
      </c>
      <c r="D301" s="416"/>
      <c r="E301" s="415">
        <f>SUM(E282:F299)</f>
        <v>7596632</v>
      </c>
      <c r="F301" s="416"/>
      <c r="G301" s="415">
        <f>SUM(G282:H299)</f>
        <v>0</v>
      </c>
      <c r="H301" s="416"/>
      <c r="I301" s="415">
        <f>SUM(I282:J299)</f>
        <v>348714</v>
      </c>
      <c r="J301" s="416"/>
      <c r="K301" s="415">
        <f>SUM(K282:L299)</f>
        <v>0</v>
      </c>
      <c r="L301" s="416"/>
      <c r="M301" s="415">
        <f>SUM(M282:N299)</f>
        <v>483798</v>
      </c>
      <c r="N301" s="416"/>
      <c r="O301" s="415">
        <f>SUM(O282:P299)</f>
        <v>9700</v>
      </c>
      <c r="P301" s="416"/>
      <c r="Q301" s="598">
        <f>SUM(Q282:Q299)</f>
        <v>15738433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203">
    <mergeCell ref="C296:D296"/>
    <mergeCell ref="E297:F297"/>
    <mergeCell ref="G297:H297"/>
    <mergeCell ref="I297:J297"/>
    <mergeCell ref="K297:L297"/>
    <mergeCell ref="M297:N297"/>
    <mergeCell ref="O297:P297"/>
    <mergeCell ref="C297:D297"/>
    <mergeCell ref="E298:F298"/>
    <mergeCell ref="G298:H298"/>
    <mergeCell ref="I298:J298"/>
    <mergeCell ref="K298:L298"/>
    <mergeCell ref="M298:N298"/>
    <mergeCell ref="O298:P298"/>
    <mergeCell ref="C298:D298"/>
    <mergeCell ref="E299:F299"/>
    <mergeCell ref="G299:H299"/>
    <mergeCell ref="I299:J299"/>
    <mergeCell ref="K299:L299"/>
    <mergeCell ref="M299:N299"/>
    <mergeCell ref="O299:P299"/>
    <mergeCell ref="C299:D299"/>
    <mergeCell ref="E300:F300"/>
    <mergeCell ref="G300:H300"/>
    <mergeCell ref="I300:J300"/>
    <mergeCell ref="K300:L300"/>
    <mergeCell ref="M300:N300"/>
    <mergeCell ref="O300:P300"/>
    <mergeCell ref="A223:Q223"/>
    <mergeCell ref="A232:Q232"/>
    <mergeCell ref="A233:Q233"/>
    <mergeCell ref="A240:Q240"/>
    <mergeCell ref="A244:Q244"/>
    <mergeCell ref="A260:Q260"/>
    <mergeCell ref="A263:Q263"/>
    <mergeCell ref="K281:L281"/>
    <mergeCell ref="M281:N281"/>
    <mergeCell ref="K282:L282"/>
    <mergeCell ref="M282:N282"/>
    <mergeCell ref="O282:P282"/>
    <mergeCell ref="A271:Q271"/>
    <mergeCell ref="A273:Q273"/>
    <mergeCell ref="A279:Q279"/>
    <mergeCell ref="A280:A281"/>
    <mergeCell ref="C280:Q280"/>
    <mergeCell ref="C281:D281"/>
    <mergeCell ref="E281:F281"/>
    <mergeCell ref="O281:P281"/>
    <mergeCell ref="E283:F283"/>
    <mergeCell ref="G283:H283"/>
    <mergeCell ref="K283:L283"/>
    <mergeCell ref="M283:N283"/>
    <mergeCell ref="O283:P283"/>
    <mergeCell ref="G281:H281"/>
    <mergeCell ref="I281:J281"/>
    <mergeCell ref="C282:D282"/>
    <mergeCell ref="E282:F282"/>
    <mergeCell ref="G282:H282"/>
    <mergeCell ref="I282:J282"/>
    <mergeCell ref="I283:J283"/>
    <mergeCell ref="C283:D283"/>
    <mergeCell ref="E284:F284"/>
    <mergeCell ref="G284:H284"/>
    <mergeCell ref="I284:J284"/>
    <mergeCell ref="K284:L284"/>
    <mergeCell ref="M284:N284"/>
    <mergeCell ref="O284:P284"/>
    <mergeCell ref="C300:D300"/>
    <mergeCell ref="C301:D301"/>
    <mergeCell ref="E301:F301"/>
    <mergeCell ref="G301:H301"/>
    <mergeCell ref="I301:J301"/>
    <mergeCell ref="K301:L301"/>
    <mergeCell ref="M301:N301"/>
    <mergeCell ref="O301:P301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100:Q100"/>
    <mergeCell ref="A107:Q107"/>
    <mergeCell ref="A108:Q108"/>
    <mergeCell ref="A116:Q116"/>
    <mergeCell ref="A132:Q132"/>
    <mergeCell ref="A138:Q138"/>
    <mergeCell ref="A145:Q145"/>
    <mergeCell ref="A150:Q150"/>
    <mergeCell ref="A151:Q151"/>
    <mergeCell ref="A154:Q154"/>
    <mergeCell ref="A166:Q166"/>
    <mergeCell ref="A172:Q172"/>
    <mergeCell ref="A173:Q173"/>
    <mergeCell ref="A185:Q185"/>
    <mergeCell ref="A186:Q186"/>
    <mergeCell ref="A188:Q188"/>
    <mergeCell ref="A191:Q191"/>
    <mergeCell ref="C284:D284"/>
    <mergeCell ref="E285:F285"/>
    <mergeCell ref="G285:H285"/>
    <mergeCell ref="I285:J285"/>
    <mergeCell ref="K285:L285"/>
    <mergeCell ref="M285:N285"/>
    <mergeCell ref="O285:P285"/>
    <mergeCell ref="C285:D285"/>
    <mergeCell ref="E286:F286"/>
    <mergeCell ref="G286:H286"/>
    <mergeCell ref="I286:J286"/>
    <mergeCell ref="K286:L286"/>
    <mergeCell ref="M286:N286"/>
    <mergeCell ref="O286:P286"/>
    <mergeCell ref="C286:D286"/>
    <mergeCell ref="E287:F287"/>
    <mergeCell ref="G287:H287"/>
    <mergeCell ref="I287:J287"/>
    <mergeCell ref="K287:L287"/>
    <mergeCell ref="M287:N287"/>
    <mergeCell ref="O287:P287"/>
    <mergeCell ref="C287:D287"/>
    <mergeCell ref="E288:F288"/>
    <mergeCell ref="G288:H288"/>
    <mergeCell ref="I288:J288"/>
    <mergeCell ref="K288:L288"/>
    <mergeCell ref="M288:N288"/>
    <mergeCell ref="O288:P288"/>
    <mergeCell ref="C288:D288"/>
    <mergeCell ref="E289:F289"/>
    <mergeCell ref="G289:H289"/>
    <mergeCell ref="I289:J289"/>
    <mergeCell ref="K289:L289"/>
    <mergeCell ref="M289:N289"/>
    <mergeCell ref="O289:P289"/>
    <mergeCell ref="C289:D289"/>
    <mergeCell ref="E290:F290"/>
    <mergeCell ref="G290:H290"/>
    <mergeCell ref="I290:J290"/>
    <mergeCell ref="K290:L290"/>
    <mergeCell ref="M290:N290"/>
    <mergeCell ref="O290:P290"/>
    <mergeCell ref="C290:D290"/>
    <mergeCell ref="E291:F291"/>
    <mergeCell ref="G291:H291"/>
    <mergeCell ref="I291:J291"/>
    <mergeCell ref="K291:L291"/>
    <mergeCell ref="M291:N291"/>
    <mergeCell ref="O291:P291"/>
    <mergeCell ref="C291:D291"/>
    <mergeCell ref="E292:F292"/>
    <mergeCell ref="G292:H292"/>
    <mergeCell ref="I292:J292"/>
    <mergeCell ref="K292:L292"/>
    <mergeCell ref="M292:N292"/>
    <mergeCell ref="O292:P292"/>
    <mergeCell ref="C292:D292"/>
    <mergeCell ref="E293:F293"/>
    <mergeCell ref="G293:H293"/>
    <mergeCell ref="I293:J293"/>
    <mergeCell ref="K293:L293"/>
    <mergeCell ref="M293:N293"/>
    <mergeCell ref="O293:P293"/>
    <mergeCell ref="C293:D293"/>
    <mergeCell ref="E294:F294"/>
    <mergeCell ref="G294:H294"/>
    <mergeCell ref="I294:J294"/>
    <mergeCell ref="K294:L294"/>
    <mergeCell ref="M294:N294"/>
    <mergeCell ref="O294:P294"/>
    <mergeCell ref="C294:D294"/>
    <mergeCell ref="E295:F295"/>
    <mergeCell ref="G295:H295"/>
    <mergeCell ref="I295:J295"/>
    <mergeCell ref="K295:L295"/>
    <mergeCell ref="M295:N295"/>
    <mergeCell ref="O295:P295"/>
    <mergeCell ref="C295:D295"/>
    <mergeCell ref="E296:F296"/>
    <mergeCell ref="G296:H296"/>
    <mergeCell ref="I296:J296"/>
    <mergeCell ref="K296:L296"/>
    <mergeCell ref="M296:N296"/>
    <mergeCell ref="O296:P296"/>
  </mergeCells>
  <hyperlinks>
    <hyperlink r:id="rId1" ref="A4"/>
    <hyperlink r:id="rId2" ref="A5"/>
    <hyperlink r:id="rId3" ref="A8"/>
    <hyperlink r:id="rId4" ref="A9"/>
    <hyperlink r:id="rId5" ref="R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R17"/>
    <hyperlink r:id="rId14" ref="A18"/>
    <hyperlink r:id="rId15" ref="A19"/>
    <hyperlink r:id="rId16" ref="A20"/>
    <hyperlink r:id="rId17" ref="A21"/>
    <hyperlink r:id="rId18" ref="R21"/>
    <hyperlink r:id="rId19" ref="A22"/>
    <hyperlink r:id="rId20" ref="A23"/>
    <hyperlink r:id="rId21" ref="R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R43"/>
    <hyperlink r:id="rId39" ref="A44"/>
    <hyperlink r:id="rId40" ref="A45"/>
    <hyperlink r:id="rId41" ref="A46"/>
    <hyperlink r:id="rId42" ref="A47"/>
    <hyperlink r:id="rId43" ref="R49"/>
    <hyperlink r:id="rId44" ref="A52"/>
    <hyperlink r:id="rId45" ref="A53"/>
    <hyperlink r:id="rId46" ref="R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R62"/>
    <hyperlink r:id="rId57" ref="A63"/>
    <hyperlink r:id="rId58" ref="R63"/>
    <hyperlink r:id="rId59" ref="A64"/>
    <hyperlink r:id="rId60" ref="R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R72"/>
    <hyperlink r:id="rId69" ref="A77"/>
    <hyperlink r:id="rId70" ref="R77"/>
    <hyperlink r:id="rId71" ref="A82"/>
    <hyperlink r:id="rId72" ref="A87"/>
    <hyperlink r:id="rId73" ref="R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56"/>
    <hyperlink r:id="rId130" ref="A157"/>
    <hyperlink r:id="rId131" ref="A158"/>
    <hyperlink r:id="rId132" ref="A159"/>
    <hyperlink r:id="rId133" ref="A160"/>
    <hyperlink r:id="rId134" ref="A161"/>
    <hyperlink r:id="rId135" ref="A163"/>
    <hyperlink r:id="rId136" ref="A164"/>
    <hyperlink r:id="rId137" ref="R164"/>
    <hyperlink r:id="rId138" ref="A165"/>
    <hyperlink r:id="rId139" ref="R185"/>
    <hyperlink r:id="rId140" ref="R188"/>
    <hyperlink r:id="rId141" ref="A234"/>
    <hyperlink r:id="rId142" ref="A235"/>
    <hyperlink r:id="rId143" ref="R235"/>
    <hyperlink r:id="rId144" ref="A236"/>
    <hyperlink r:id="rId145" ref="A237"/>
    <hyperlink r:id="rId146" ref="A238"/>
    <hyperlink r:id="rId147" ref="A239"/>
    <hyperlink r:id="rId148" ref="A241"/>
    <hyperlink r:id="rId149" ref="A242"/>
    <hyperlink r:id="rId150" ref="R242"/>
    <hyperlink r:id="rId151" ref="A243"/>
    <hyperlink r:id="rId152" ref="R243"/>
    <hyperlink r:id="rId153" ref="A245"/>
    <hyperlink r:id="rId154" ref="R245"/>
    <hyperlink r:id="rId155" ref="A246"/>
    <hyperlink r:id="rId156" ref="R246"/>
    <hyperlink r:id="rId157" ref="A247"/>
    <hyperlink r:id="rId158" ref="R247"/>
    <hyperlink r:id="rId159" ref="A248"/>
    <hyperlink r:id="rId160" ref="R248"/>
    <hyperlink r:id="rId161" ref="A249"/>
    <hyperlink r:id="rId162" ref="R249"/>
    <hyperlink r:id="rId163" ref="A250"/>
    <hyperlink r:id="rId164" ref="R250"/>
    <hyperlink r:id="rId165" ref="A251"/>
    <hyperlink r:id="rId166" ref="R251"/>
    <hyperlink r:id="rId167" ref="A252"/>
    <hyperlink r:id="rId168" ref="R252"/>
    <hyperlink r:id="rId169" ref="A253"/>
    <hyperlink r:id="rId170" ref="R253"/>
    <hyperlink r:id="rId171" ref="A254"/>
    <hyperlink r:id="rId172" ref="R254"/>
    <hyperlink r:id="rId173" ref="A255"/>
    <hyperlink r:id="rId174" ref="R255"/>
    <hyperlink r:id="rId175" ref="A256"/>
    <hyperlink r:id="rId176" ref="A257"/>
    <hyperlink r:id="rId177" ref="A258"/>
    <hyperlink r:id="rId178" ref="R258"/>
    <hyperlink r:id="rId179" ref="A259"/>
    <hyperlink r:id="rId180" ref="R259"/>
    <hyperlink r:id="rId181" ref="A264"/>
    <hyperlink r:id="rId182" ref="A265"/>
    <hyperlink r:id="rId183" ref="A266"/>
    <hyperlink r:id="rId184" ref="A267"/>
    <hyperlink r:id="rId185" ref="A268"/>
    <hyperlink r:id="rId186" ref="A269"/>
    <hyperlink r:id="rId187" ref="A270"/>
    <hyperlink r:id="rId188" ref="A272"/>
    <hyperlink r:id="rId189" ref="A274"/>
    <hyperlink r:id="rId190" ref="A275"/>
    <hyperlink r:id="rId191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9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57"/>
    <col customWidth="1" min="5" max="5" width="10.43"/>
    <col customWidth="1" min="6" max="6" width="6.57"/>
    <col customWidth="1" min="7" max="7" width="10.14"/>
    <col customWidth="1" min="8" max="8" width="6.86"/>
    <col customWidth="1" min="9" max="9" width="11.43"/>
    <col customWidth="1" min="10" max="10" width="6.57"/>
    <col customWidth="1" min="11" max="11" width="9.0"/>
    <col customWidth="1" min="12" max="12" width="6.57"/>
    <col customWidth="1" min="13" max="13" width="9.71"/>
    <col customWidth="1" min="14" max="14" width="6.57"/>
    <col customWidth="1" min="15" max="15" width="10.29"/>
    <col customWidth="1" min="16" max="16" width="6.57"/>
    <col customWidth="1" min="17" max="17" width="10.0"/>
    <col customWidth="1" min="18" max="18" width="19.57"/>
    <col customWidth="1" min="19" max="19" width="24.0"/>
    <col customWidth="1" min="20" max="26" width="10.0"/>
  </cols>
  <sheetData>
    <row r="1" ht="18.75" customHeight="1">
      <c r="A1" s="1" t="s">
        <v>422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15.0" customHeight="1">
      <c r="A2" s="6" t="s">
        <v>1</v>
      </c>
      <c r="B2" s="7" t="s">
        <v>2</v>
      </c>
      <c r="C2" s="3"/>
      <c r="D2" s="8" t="s">
        <v>423</v>
      </c>
      <c r="E2" s="3"/>
      <c r="F2" s="8" t="s">
        <v>424</v>
      </c>
      <c r="G2" s="3"/>
      <c r="H2" s="8" t="s">
        <v>425</v>
      </c>
      <c r="I2" s="3"/>
      <c r="J2" s="8" t="s">
        <v>426</v>
      </c>
      <c r="K2" s="3"/>
      <c r="L2" s="8" t="s">
        <v>427</v>
      </c>
      <c r="M2" s="3"/>
      <c r="N2" s="8" t="s">
        <v>428</v>
      </c>
      <c r="O2" s="3"/>
      <c r="P2" s="8" t="s">
        <v>429</v>
      </c>
      <c r="Q2" s="3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515">
        <v>917.55</v>
      </c>
      <c r="E4" s="393"/>
      <c r="F4" s="516">
        <v>170.92</v>
      </c>
      <c r="G4" s="393"/>
      <c r="H4" s="516">
        <v>104.01</v>
      </c>
      <c r="I4" s="393"/>
      <c r="J4" s="516">
        <v>76.23</v>
      </c>
      <c r="K4" s="393"/>
      <c r="L4" s="517">
        <v>171.25</v>
      </c>
      <c r="M4" s="16"/>
      <c r="N4" s="517">
        <v>179.01</v>
      </c>
      <c r="O4" s="16"/>
      <c r="P4" s="517">
        <v>216.13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13"/>
      <c r="C5" s="19">
        <v>52.38</v>
      </c>
      <c r="D5" s="573">
        <v>155.43</v>
      </c>
      <c r="E5" s="21"/>
      <c r="F5" s="22">
        <v>99.57</v>
      </c>
      <c r="G5" s="21"/>
      <c r="H5" s="22">
        <v>347.63</v>
      </c>
      <c r="I5" s="21"/>
      <c r="J5" s="22">
        <v>239.56</v>
      </c>
      <c r="K5" s="21"/>
      <c r="L5" s="22">
        <v>182.33</v>
      </c>
      <c r="M5" s="21"/>
      <c r="N5" s="22">
        <v>131.55</v>
      </c>
      <c r="O5" s="21"/>
      <c r="P5" s="22">
        <v>75.89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25" t="s">
        <v>16</v>
      </c>
      <c r="B8" s="26"/>
      <c r="C8" s="27">
        <v>3165883.0</v>
      </c>
      <c r="D8" s="26"/>
      <c r="E8" s="27">
        <v>142610.0</v>
      </c>
      <c r="F8" s="26"/>
      <c r="G8" s="27">
        <v>17018.0</v>
      </c>
      <c r="H8" s="26"/>
      <c r="I8" s="27">
        <v>36156.0</v>
      </c>
      <c r="J8" s="26"/>
      <c r="K8" s="27">
        <v>18262.0</v>
      </c>
      <c r="L8" s="26"/>
      <c r="M8" s="27">
        <v>31224.0</v>
      </c>
      <c r="N8" s="26"/>
      <c r="O8" s="27">
        <v>23548.0</v>
      </c>
      <c r="P8" s="26"/>
      <c r="Q8" s="28">
        <v>16402.0</v>
      </c>
      <c r="R8" s="4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45.31</v>
      </c>
      <c r="F9" s="26"/>
      <c r="G9" s="30">
        <v>44.2</v>
      </c>
      <c r="H9" s="26"/>
      <c r="I9" s="30">
        <v>46.35</v>
      </c>
      <c r="J9" s="26"/>
      <c r="K9" s="30">
        <v>45.67</v>
      </c>
      <c r="L9" s="26"/>
      <c r="M9" s="30">
        <v>45.84</v>
      </c>
      <c r="N9" s="26"/>
      <c r="O9" s="30">
        <v>43.56</v>
      </c>
      <c r="P9" s="26"/>
      <c r="Q9" s="31">
        <v>45.23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0.1289320525</v>
      </c>
      <c r="E10" s="34">
        <v>18387.0</v>
      </c>
      <c r="F10" s="33">
        <f t="shared" ref="F10:F16" si="3">G10/$G$8</f>
        <v>0.1328005641</v>
      </c>
      <c r="G10" s="34">
        <v>2260.0</v>
      </c>
      <c r="H10" s="33">
        <f t="shared" ref="H10:H16" si="4">I10/$I$8</f>
        <v>0.1065383339</v>
      </c>
      <c r="I10" s="34">
        <v>3852.0</v>
      </c>
      <c r="J10" s="33">
        <f t="shared" ref="J10:J16" si="5">K10/$K$8</f>
        <v>0.1187164604</v>
      </c>
      <c r="K10" s="34">
        <v>2168.0</v>
      </c>
      <c r="L10" s="33">
        <f t="shared" ref="L10:L16" si="6">M10/$M$8</f>
        <v>0.142198309</v>
      </c>
      <c r="M10" s="34">
        <v>4440.0</v>
      </c>
      <c r="N10" s="33">
        <f t="shared" ref="N10:N16" si="7">O10/$O$8</f>
        <v>0.1552573467</v>
      </c>
      <c r="O10" s="34">
        <v>3656.0</v>
      </c>
      <c r="P10" s="33">
        <f t="shared" ref="P10:P16" si="8">Q10/$Q$8</f>
        <v>0.1226069991</v>
      </c>
      <c r="Q10" s="35">
        <v>2011.0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0.145396536</v>
      </c>
      <c r="E11" s="34">
        <v>20735.0</v>
      </c>
      <c r="F11" s="33">
        <f t="shared" si="3"/>
        <v>0.1664120343</v>
      </c>
      <c r="G11" s="34">
        <v>2832.0</v>
      </c>
      <c r="H11" s="33">
        <f t="shared" si="4"/>
        <v>0.1429638234</v>
      </c>
      <c r="I11" s="34">
        <v>5169.0</v>
      </c>
      <c r="J11" s="33">
        <f t="shared" si="5"/>
        <v>0.1377176651</v>
      </c>
      <c r="K11" s="34">
        <v>2515.0</v>
      </c>
      <c r="L11" s="33">
        <f t="shared" si="6"/>
        <v>0.1283948245</v>
      </c>
      <c r="M11" s="34">
        <v>4009.0</v>
      </c>
      <c r="N11" s="33">
        <f t="shared" si="7"/>
        <v>0.1445558009</v>
      </c>
      <c r="O11" s="34">
        <v>3404.0</v>
      </c>
      <c r="P11" s="33">
        <f t="shared" si="8"/>
        <v>0.171076698</v>
      </c>
      <c r="Q11" s="35">
        <v>2806.0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0.2261272001</v>
      </c>
      <c r="E12" s="34">
        <v>32248.0</v>
      </c>
      <c r="F12" s="33">
        <f t="shared" si="3"/>
        <v>0.2144200259</v>
      </c>
      <c r="G12" s="34">
        <v>3649.0</v>
      </c>
      <c r="H12" s="33">
        <f t="shared" si="4"/>
        <v>0.2383836708</v>
      </c>
      <c r="I12" s="34">
        <v>8619.0</v>
      </c>
      <c r="J12" s="33">
        <f t="shared" si="5"/>
        <v>0.2429087723</v>
      </c>
      <c r="K12" s="34">
        <v>4436.0</v>
      </c>
      <c r="L12" s="33">
        <f t="shared" si="6"/>
        <v>0.2188700999</v>
      </c>
      <c r="M12" s="34">
        <v>6834.0</v>
      </c>
      <c r="N12" s="33">
        <f t="shared" si="7"/>
        <v>0.2280023781</v>
      </c>
      <c r="O12" s="34">
        <v>5369.0</v>
      </c>
      <c r="P12" s="33">
        <f t="shared" si="8"/>
        <v>0.2036946714</v>
      </c>
      <c r="Q12" s="35">
        <v>3341.0</v>
      </c>
      <c r="R12" s="4" t="s">
        <v>430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0.2686627866</v>
      </c>
      <c r="E13" s="34">
        <v>38314.0</v>
      </c>
      <c r="F13" s="33">
        <f t="shared" si="3"/>
        <v>0.2731813374</v>
      </c>
      <c r="G13" s="34">
        <v>4649.0</v>
      </c>
      <c r="H13" s="33">
        <f t="shared" si="4"/>
        <v>0.273039053</v>
      </c>
      <c r="I13" s="34">
        <v>9872.0</v>
      </c>
      <c r="J13" s="33">
        <f t="shared" si="5"/>
        <v>0.2717665097</v>
      </c>
      <c r="K13" s="34">
        <v>4963.0</v>
      </c>
      <c r="L13" s="33">
        <f t="shared" si="6"/>
        <v>0.2630028183</v>
      </c>
      <c r="M13" s="34">
        <v>8212.0</v>
      </c>
      <c r="N13" s="33">
        <f t="shared" si="7"/>
        <v>0.2573042297</v>
      </c>
      <c r="O13" s="34">
        <v>6059.0</v>
      </c>
      <c r="P13" s="33">
        <f t="shared" si="8"/>
        <v>0.2779539081</v>
      </c>
      <c r="Q13" s="35">
        <v>4559.0</v>
      </c>
      <c r="R13" s="4" t="s">
        <v>430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0.1467989622</v>
      </c>
      <c r="E14" s="34">
        <v>20935.0</v>
      </c>
      <c r="F14" s="33">
        <f t="shared" si="3"/>
        <v>0.1345046421</v>
      </c>
      <c r="G14" s="34">
        <v>2289.0</v>
      </c>
      <c r="H14" s="33">
        <f t="shared" si="4"/>
        <v>0.1601947118</v>
      </c>
      <c r="I14" s="34">
        <v>5792.0</v>
      </c>
      <c r="J14" s="33">
        <f t="shared" si="5"/>
        <v>0.1429744825</v>
      </c>
      <c r="K14" s="34">
        <v>2611.0</v>
      </c>
      <c r="L14" s="33">
        <f t="shared" si="6"/>
        <v>0.1512938765</v>
      </c>
      <c r="M14" s="34">
        <v>4724.0</v>
      </c>
      <c r="N14" s="33">
        <f t="shared" si="7"/>
        <v>0.1406488874</v>
      </c>
      <c r="O14" s="34">
        <v>3312.0</v>
      </c>
      <c r="P14" s="33">
        <f t="shared" si="8"/>
        <v>0.1345567614</v>
      </c>
      <c r="Q14" s="35">
        <v>2207.0</v>
      </c>
      <c r="R14" s="4" t="s">
        <v>430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0.08408246266</v>
      </c>
      <c r="E15" s="34">
        <v>11991.0</v>
      </c>
      <c r="F15" s="33">
        <f t="shared" si="3"/>
        <v>0.07868139617</v>
      </c>
      <c r="G15" s="34">
        <v>1339.0</v>
      </c>
      <c r="H15" s="33">
        <f t="shared" si="4"/>
        <v>0.07888040712</v>
      </c>
      <c r="I15" s="34">
        <v>2852.0</v>
      </c>
      <c r="J15" s="33">
        <f t="shared" si="5"/>
        <v>0.08591610996</v>
      </c>
      <c r="K15" s="34">
        <v>1569.0</v>
      </c>
      <c r="L15" s="33">
        <f t="shared" si="6"/>
        <v>0.09624007174</v>
      </c>
      <c r="M15" s="34">
        <v>3005.0</v>
      </c>
      <c r="N15" s="33">
        <f t="shared" si="7"/>
        <v>0.07423135723</v>
      </c>
      <c r="O15" s="34">
        <v>1748.0</v>
      </c>
      <c r="P15" s="33">
        <f t="shared" si="8"/>
        <v>0.09011096208</v>
      </c>
      <c r="Q15" s="35">
        <v>1478.0</v>
      </c>
      <c r="R15" s="4" t="s">
        <v>430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0.2308814249</v>
      </c>
      <c r="E16" s="34">
        <f>E14+E15</f>
        <v>32926</v>
      </c>
      <c r="F16" s="33">
        <f t="shared" si="3"/>
        <v>0.2131860383</v>
      </c>
      <c r="G16" s="34">
        <f>G14+G15</f>
        <v>3628</v>
      </c>
      <c r="H16" s="33">
        <f t="shared" si="4"/>
        <v>0.2390751189</v>
      </c>
      <c r="I16" s="34">
        <f>I14+I15</f>
        <v>8644</v>
      </c>
      <c r="J16" s="33">
        <f t="shared" si="5"/>
        <v>0.2288905925</v>
      </c>
      <c r="K16" s="34">
        <f>K14+K15</f>
        <v>4180</v>
      </c>
      <c r="L16" s="33">
        <f t="shared" si="6"/>
        <v>0.2475339482</v>
      </c>
      <c r="M16" s="34">
        <f>M14+M15</f>
        <v>7729</v>
      </c>
      <c r="N16" s="33">
        <f t="shared" si="7"/>
        <v>0.2148802446</v>
      </c>
      <c r="O16" s="34">
        <f>O14+O15</f>
        <v>5060</v>
      </c>
      <c r="P16" s="33">
        <f t="shared" si="8"/>
        <v>0.2246677234</v>
      </c>
      <c r="Q16" s="35">
        <f>Q14+Q15</f>
        <v>3685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0.1084706542</v>
      </c>
      <c r="E17" s="427">
        <v>15469.0</v>
      </c>
      <c r="F17" s="40">
        <f>G17/G8</f>
        <v>0.1081208133</v>
      </c>
      <c r="G17" s="427">
        <v>1840.0</v>
      </c>
      <c r="H17" s="40">
        <f>I17/I8</f>
        <v>0.08939041929</v>
      </c>
      <c r="I17" s="427">
        <v>3232.0</v>
      </c>
      <c r="J17" s="40">
        <f>K17/K8</f>
        <v>0.09862008542</v>
      </c>
      <c r="K17" s="427">
        <v>1801.0</v>
      </c>
      <c r="L17" s="40">
        <f>M17/M8</f>
        <v>0.1184025109</v>
      </c>
      <c r="M17" s="427">
        <v>3697.0</v>
      </c>
      <c r="N17" s="40">
        <f>O17/O8</f>
        <v>0.1326651945</v>
      </c>
      <c r="O17" s="427">
        <v>3124.0</v>
      </c>
      <c r="P17" s="40">
        <f>Q17/Q8</f>
        <v>0.1082185099</v>
      </c>
      <c r="Q17" s="364">
        <v>1775.0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3"/>
      <c r="D18" s="40">
        <v>0.1368</v>
      </c>
      <c r="E18" s="43"/>
      <c r="F18" s="40">
        <v>0.1414</v>
      </c>
      <c r="G18" s="43"/>
      <c r="H18" s="40">
        <v>0.1131</v>
      </c>
      <c r="I18" s="43"/>
      <c r="J18" s="40">
        <v>0.1255</v>
      </c>
      <c r="K18" s="43"/>
      <c r="L18" s="40">
        <v>0.1501</v>
      </c>
      <c r="M18" s="43"/>
      <c r="N18" s="40">
        <v>0.1646</v>
      </c>
      <c r="O18" s="43"/>
      <c r="P18" s="40">
        <v>0.1316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3"/>
      <c r="D19" s="40">
        <v>0.2309</v>
      </c>
      <c r="E19" s="43"/>
      <c r="F19" s="40">
        <v>0.2132</v>
      </c>
      <c r="G19" s="43"/>
      <c r="H19" s="40">
        <v>0.2391</v>
      </c>
      <c r="I19" s="43"/>
      <c r="J19" s="40">
        <v>0.2289</v>
      </c>
      <c r="K19" s="43"/>
      <c r="L19" s="40">
        <v>0.2475</v>
      </c>
      <c r="M19" s="43"/>
      <c r="N19" s="40">
        <v>0.21489999999999998</v>
      </c>
      <c r="O19" s="43"/>
      <c r="P19" s="40">
        <v>0.22469999999999998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3"/>
      <c r="D20" s="40">
        <v>0.3642</v>
      </c>
      <c r="E20" s="43"/>
      <c r="F20" s="40">
        <v>0.3691</v>
      </c>
      <c r="G20" s="43"/>
      <c r="H20" s="40">
        <v>0.3299</v>
      </c>
      <c r="I20" s="43"/>
      <c r="J20" s="40">
        <v>0.3754</v>
      </c>
      <c r="K20" s="43"/>
      <c r="L20" s="40">
        <v>0.38880000000000003</v>
      </c>
      <c r="M20" s="43"/>
      <c r="N20" s="40">
        <v>0.3455</v>
      </c>
      <c r="O20" s="43"/>
      <c r="P20" s="40">
        <v>0.4011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3"/>
      <c r="D21" s="40">
        <v>0.5815</v>
      </c>
      <c r="E21" s="43"/>
      <c r="F21" s="40">
        <v>0.5495</v>
      </c>
      <c r="G21" s="43"/>
      <c r="H21" s="40">
        <v>0.5436</v>
      </c>
      <c r="I21" s="43"/>
      <c r="J21" s="40">
        <v>0.5489</v>
      </c>
      <c r="K21" s="43"/>
      <c r="L21" s="40">
        <v>0.6602</v>
      </c>
      <c r="M21" s="43"/>
      <c r="N21" s="40">
        <v>0.6115999999999999</v>
      </c>
      <c r="O21" s="43"/>
      <c r="P21" s="40">
        <v>0.5535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0.9119276348</v>
      </c>
      <c r="E22" s="34">
        <v>130050.0</v>
      </c>
      <c r="F22" s="33">
        <f t="shared" ref="F22:F23" si="11">G22/$G$8</f>
        <v>0.888529792</v>
      </c>
      <c r="G22" s="34">
        <v>15121.0</v>
      </c>
      <c r="H22" s="33">
        <f t="shared" ref="H22:H23" si="12">I22/$I$8</f>
        <v>0.9090607368</v>
      </c>
      <c r="I22" s="34">
        <v>32868.0</v>
      </c>
      <c r="J22" s="33">
        <f t="shared" ref="J22:J23" si="13">K22/$K$8</f>
        <v>0.8943708247</v>
      </c>
      <c r="K22" s="34">
        <v>16333.0</v>
      </c>
      <c r="L22" s="33">
        <f t="shared" ref="L22:L23" si="14">M22/$M$8</f>
        <v>0.9313348706</v>
      </c>
      <c r="M22" s="34">
        <v>29080.0</v>
      </c>
      <c r="N22" s="33">
        <f t="shared" ref="N22:N23" si="15">O22/$O$8</f>
        <v>0.9131136402</v>
      </c>
      <c r="O22" s="34">
        <v>21502.0</v>
      </c>
      <c r="P22" s="33">
        <f t="shared" ref="P22:P23" si="16">Q22/$Q$8</f>
        <v>0.9234239727</v>
      </c>
      <c r="Q22" s="35">
        <v>15146.0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0.08807236519</v>
      </c>
      <c r="E23" s="34">
        <v>12560.0</v>
      </c>
      <c r="F23" s="33">
        <f t="shared" si="11"/>
        <v>0.111470208</v>
      </c>
      <c r="G23" s="34">
        <v>1897.0</v>
      </c>
      <c r="H23" s="33">
        <f t="shared" si="12"/>
        <v>0.09093926319</v>
      </c>
      <c r="I23" s="34">
        <v>3288.0</v>
      </c>
      <c r="J23" s="33">
        <f t="shared" si="13"/>
        <v>0.1056291753</v>
      </c>
      <c r="K23" s="34">
        <v>1929.0</v>
      </c>
      <c r="L23" s="33">
        <f t="shared" si="14"/>
        <v>0.06866512939</v>
      </c>
      <c r="M23" s="34">
        <v>2144.0</v>
      </c>
      <c r="N23" s="33">
        <f t="shared" si="15"/>
        <v>0.08688635978</v>
      </c>
      <c r="O23" s="34">
        <v>2046.0</v>
      </c>
      <c r="P23" s="33">
        <f t="shared" si="16"/>
        <v>0.07657602731</v>
      </c>
      <c r="Q23" s="35">
        <v>1256.0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0.0522</v>
      </c>
      <c r="E24" s="46"/>
      <c r="F24" s="33">
        <v>0.061799999999999994</v>
      </c>
      <c r="G24" s="46"/>
      <c r="H24" s="33">
        <v>0.0599</v>
      </c>
      <c r="I24" s="46"/>
      <c r="J24" s="33">
        <v>0.0681</v>
      </c>
      <c r="K24" s="46"/>
      <c r="L24" s="33">
        <v>0.0373</v>
      </c>
      <c r="M24" s="46"/>
      <c r="N24" s="33">
        <v>0.045899999999999996</v>
      </c>
      <c r="O24" s="46"/>
      <c r="P24" s="33">
        <v>0.045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0.05859872611</v>
      </c>
      <c r="E25" s="48">
        <v>736.0</v>
      </c>
      <c r="F25" s="33">
        <f t="shared" ref="F25:F27" si="18">G25/$G$23</f>
        <v>0.05007907222</v>
      </c>
      <c r="G25" s="48">
        <v>95.0</v>
      </c>
      <c r="H25" s="33">
        <f t="shared" ref="H25:H27" si="19">I25/$I$23</f>
        <v>0.06386861314</v>
      </c>
      <c r="I25" s="48">
        <v>210.0</v>
      </c>
      <c r="J25" s="33">
        <f t="shared" ref="J25:J27" si="20">K25/$K$23</f>
        <v>0.06480041472</v>
      </c>
      <c r="K25" s="48">
        <v>125.0</v>
      </c>
      <c r="L25" s="33">
        <f t="shared" ref="L25:L27" si="21">M25/$M$23</f>
        <v>0.04944029851</v>
      </c>
      <c r="M25" s="48">
        <v>106.0</v>
      </c>
      <c r="N25" s="33">
        <f t="shared" ref="N25:N27" si="22">O25/$O$23</f>
        <v>0.05865102639</v>
      </c>
      <c r="O25" s="48">
        <v>120.0</v>
      </c>
      <c r="P25" s="33">
        <f t="shared" ref="P25:P27" si="23">Q25/$Q$23</f>
        <v>0.06369426752</v>
      </c>
      <c r="Q25" s="49">
        <v>80.0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42</v>
      </c>
      <c r="B26" s="33">
        <f>C26/C23</f>
        <v>0.03844648923</v>
      </c>
      <c r="C26" s="34">
        <v>14837.0</v>
      </c>
      <c r="D26" s="33">
        <f t="shared" si="17"/>
        <v>0.06425159236</v>
      </c>
      <c r="E26" s="48">
        <v>807.0</v>
      </c>
      <c r="F26" s="33">
        <f t="shared" si="18"/>
        <v>0.06431207169</v>
      </c>
      <c r="G26" s="48">
        <v>122.0</v>
      </c>
      <c r="H26" s="33">
        <f t="shared" si="19"/>
        <v>0.05930656934</v>
      </c>
      <c r="I26" s="48">
        <v>195.0</v>
      </c>
      <c r="J26" s="33">
        <f t="shared" si="20"/>
        <v>0.05857957491</v>
      </c>
      <c r="K26" s="48">
        <v>113.0</v>
      </c>
      <c r="L26" s="33">
        <f t="shared" si="21"/>
        <v>0.07042910448</v>
      </c>
      <c r="M26" s="48">
        <v>151.0</v>
      </c>
      <c r="N26" s="33">
        <f t="shared" si="22"/>
        <v>0.06549364614</v>
      </c>
      <c r="O26" s="48">
        <v>134.0</v>
      </c>
      <c r="P26" s="33">
        <f t="shared" si="23"/>
        <v>0.07324840764</v>
      </c>
      <c r="Q26" s="49">
        <v>92.0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420</v>
      </c>
      <c r="B27" s="33">
        <f>C27/C23</f>
        <v>0.1221104239</v>
      </c>
      <c r="C27" s="34">
        <v>47124.0</v>
      </c>
      <c r="D27" s="33">
        <f t="shared" si="17"/>
        <v>0.05859872611</v>
      </c>
      <c r="E27" s="48">
        <v>736.0</v>
      </c>
      <c r="F27" s="33">
        <f t="shared" si="18"/>
        <v>0.05007907222</v>
      </c>
      <c r="G27" s="48">
        <v>95.0</v>
      </c>
      <c r="H27" s="33">
        <f t="shared" si="19"/>
        <v>0.06386861314</v>
      </c>
      <c r="I27" s="48">
        <v>210.0</v>
      </c>
      <c r="J27" s="33">
        <f t="shared" si="20"/>
        <v>0.06480041472</v>
      </c>
      <c r="K27" s="48">
        <v>125.0</v>
      </c>
      <c r="L27" s="33">
        <f t="shared" si="21"/>
        <v>0.04944029851</v>
      </c>
      <c r="M27" s="48">
        <v>106.0</v>
      </c>
      <c r="N27" s="33">
        <f t="shared" si="22"/>
        <v>0.05865102639</v>
      </c>
      <c r="O27" s="48">
        <v>120.0</v>
      </c>
      <c r="P27" s="33">
        <f t="shared" si="23"/>
        <v>0.06369426752</v>
      </c>
      <c r="Q27" s="49">
        <v>80.0</v>
      </c>
      <c r="R27" s="4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56630.0</v>
      </c>
      <c r="F29" s="51"/>
      <c r="G29" s="52">
        <v>6005.0</v>
      </c>
      <c r="H29" s="51"/>
      <c r="I29" s="52">
        <v>15560.0</v>
      </c>
      <c r="J29" s="51"/>
      <c r="K29" s="52">
        <v>7738.0</v>
      </c>
      <c r="L29" s="51"/>
      <c r="M29" s="52">
        <v>12139.0</v>
      </c>
      <c r="N29" s="51"/>
      <c r="O29" s="52">
        <v>8815.0</v>
      </c>
      <c r="P29" s="51"/>
      <c r="Q29" s="52">
        <v>6373.0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2.52</v>
      </c>
      <c r="F30" s="51"/>
      <c r="G30" s="54">
        <v>2.83</v>
      </c>
      <c r="H30" s="51"/>
      <c r="I30" s="54">
        <v>2.32</v>
      </c>
      <c r="J30" s="51"/>
      <c r="K30" s="54">
        <v>2.36</v>
      </c>
      <c r="L30" s="51"/>
      <c r="M30" s="54">
        <v>2.57</v>
      </c>
      <c r="N30" s="51"/>
      <c r="O30" s="54">
        <v>2.67</v>
      </c>
      <c r="P30" s="51"/>
      <c r="Q30" s="54">
        <v>2.57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431">
        <f t="shared" ref="D31:D34" si="24">E31/$E$29</f>
        <v>0.1098887515</v>
      </c>
      <c r="E31" s="34">
        <v>6223.0</v>
      </c>
      <c r="F31" s="431">
        <f t="shared" ref="F31:F34" si="25">G31/$G$29</f>
        <v>0.08676103247</v>
      </c>
      <c r="G31" s="48">
        <v>521.0</v>
      </c>
      <c r="H31" s="431">
        <f t="shared" ref="H31:H34" si="26">I31/$I$29</f>
        <v>0.1192802057</v>
      </c>
      <c r="I31" s="34">
        <v>1856.0</v>
      </c>
      <c r="J31" s="431">
        <f t="shared" ref="J31:J34" si="27">K31/$K$29</f>
        <v>0.1164383562</v>
      </c>
      <c r="K31" s="48">
        <v>901.0</v>
      </c>
      <c r="L31" s="431">
        <f t="shared" ref="L31:L34" si="28">M31/$M$29</f>
        <v>0.1200263613</v>
      </c>
      <c r="M31" s="34">
        <v>1457.0</v>
      </c>
      <c r="N31" s="431">
        <f t="shared" ref="N31:N34" si="29">O31/$O$29</f>
        <v>0.09540555871</v>
      </c>
      <c r="O31" s="48">
        <v>841.0</v>
      </c>
      <c r="P31" s="431">
        <f t="shared" ref="P31:P34" si="30">Q31/$Q$29</f>
        <v>0.1015220461</v>
      </c>
      <c r="Q31" s="49">
        <v>647.0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431">
        <f t="shared" si="24"/>
        <v>0.02964859615</v>
      </c>
      <c r="E32" s="34">
        <v>1679.0</v>
      </c>
      <c r="F32" s="431">
        <f t="shared" si="25"/>
        <v>0.02864279767</v>
      </c>
      <c r="G32" s="48">
        <v>172.0</v>
      </c>
      <c r="H32" s="431">
        <f t="shared" si="26"/>
        <v>0.02962724936</v>
      </c>
      <c r="I32" s="48">
        <v>461.0</v>
      </c>
      <c r="J32" s="431">
        <f t="shared" si="27"/>
        <v>0.02558800724</v>
      </c>
      <c r="K32" s="48">
        <v>198.0</v>
      </c>
      <c r="L32" s="431">
        <f t="shared" si="28"/>
        <v>0.03006837466</v>
      </c>
      <c r="M32" s="48">
        <v>365.0</v>
      </c>
      <c r="N32" s="431">
        <f t="shared" si="29"/>
        <v>0.0311968236</v>
      </c>
      <c r="O32" s="48">
        <v>275.0</v>
      </c>
      <c r="P32" s="431">
        <f t="shared" si="30"/>
        <v>0.03263769026</v>
      </c>
      <c r="Q32" s="49">
        <v>208.0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431">
        <f t="shared" si="24"/>
        <v>0.01585731944</v>
      </c>
      <c r="E33" s="48">
        <v>898.0</v>
      </c>
      <c r="F33" s="431">
        <f t="shared" si="25"/>
        <v>0.01182348043</v>
      </c>
      <c r="G33" s="48">
        <v>71.0</v>
      </c>
      <c r="H33" s="431">
        <f t="shared" si="26"/>
        <v>0.01394601542</v>
      </c>
      <c r="I33" s="48">
        <v>217.0</v>
      </c>
      <c r="J33" s="431">
        <f t="shared" si="27"/>
        <v>0.01938485397</v>
      </c>
      <c r="K33" s="48">
        <v>150.0</v>
      </c>
      <c r="L33" s="431">
        <f t="shared" si="28"/>
        <v>0.01837054123</v>
      </c>
      <c r="M33" s="48">
        <v>223.0</v>
      </c>
      <c r="N33" s="431">
        <f t="shared" si="29"/>
        <v>0.01610890528</v>
      </c>
      <c r="O33" s="48">
        <v>142.0</v>
      </c>
      <c r="P33" s="431">
        <f t="shared" si="30"/>
        <v>0.01490663738</v>
      </c>
      <c r="Q33" s="49">
        <v>95.0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5" t="s">
        <v>55</v>
      </c>
      <c r="B34" s="33">
        <f>C34/C29</f>
        <v>0.004402505195</v>
      </c>
      <c r="C34" s="34">
        <v>5523.0</v>
      </c>
      <c r="D34" s="431">
        <f t="shared" si="24"/>
        <v>0.004291011831</v>
      </c>
      <c r="E34" s="48">
        <v>243.0</v>
      </c>
      <c r="F34" s="431">
        <f t="shared" si="25"/>
        <v>0.005995004163</v>
      </c>
      <c r="G34" s="48">
        <v>36.0</v>
      </c>
      <c r="H34" s="431">
        <f t="shared" si="26"/>
        <v>0.003277634961</v>
      </c>
      <c r="I34" s="48">
        <v>51.0</v>
      </c>
      <c r="J34" s="431">
        <f t="shared" si="27"/>
        <v>0.003101576635</v>
      </c>
      <c r="K34" s="48">
        <v>24.0</v>
      </c>
      <c r="L34" s="431">
        <f t="shared" si="28"/>
        <v>0.005025125628</v>
      </c>
      <c r="M34" s="48">
        <v>61.0</v>
      </c>
      <c r="N34" s="431">
        <f t="shared" si="29"/>
        <v>0.004537719796</v>
      </c>
      <c r="O34" s="48">
        <v>40.0</v>
      </c>
      <c r="P34" s="431">
        <f t="shared" si="30"/>
        <v>0.004864271144</v>
      </c>
      <c r="Q34" s="49">
        <v>31.0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26"/>
      <c r="C36" s="55">
        <v>9.428533290297175</v>
      </c>
      <c r="D36" s="56"/>
      <c r="E36" s="519">
        <v>9.94</v>
      </c>
      <c r="F36" s="56"/>
      <c r="G36" s="520">
        <v>11.89</v>
      </c>
      <c r="H36" s="56"/>
      <c r="I36" s="520">
        <v>9.23</v>
      </c>
      <c r="J36" s="56"/>
      <c r="K36" s="520">
        <v>9.26</v>
      </c>
      <c r="L36" s="56"/>
      <c r="M36" s="520">
        <v>10.65</v>
      </c>
      <c r="N36" s="56"/>
      <c r="O36" s="520">
        <v>10.67</v>
      </c>
      <c r="P36" s="56"/>
      <c r="Q36" s="520">
        <v>7.81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55">
        <v>0.28999999999999915</v>
      </c>
      <c r="F37" s="60"/>
      <c r="G37" s="521">
        <v>3.4299999999999997</v>
      </c>
      <c r="H37" s="60"/>
      <c r="I37" s="521">
        <v>0.19000000000000128</v>
      </c>
      <c r="J37" s="60"/>
      <c r="K37" s="521">
        <v>-0.5500000000000007</v>
      </c>
      <c r="L37" s="60"/>
      <c r="M37" s="521">
        <v>-0.9000000000000004</v>
      </c>
      <c r="N37" s="60"/>
      <c r="O37" s="521">
        <v>2.1799999999999997</v>
      </c>
      <c r="P37" s="60"/>
      <c r="Q37" s="521">
        <v>-2.250000000000001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86.33</v>
      </c>
      <c r="F38" s="63"/>
      <c r="G38" s="521">
        <v>86.57</v>
      </c>
      <c r="H38" s="63"/>
      <c r="I38" s="521">
        <v>85.41</v>
      </c>
      <c r="J38" s="63"/>
      <c r="K38" s="521">
        <v>86.65</v>
      </c>
      <c r="L38" s="63"/>
      <c r="M38" s="521">
        <v>86.36</v>
      </c>
      <c r="N38" s="63"/>
      <c r="O38" s="521">
        <v>86.72</v>
      </c>
      <c r="P38" s="63"/>
      <c r="Q38" s="521">
        <v>87.34</v>
      </c>
      <c r="R38" s="4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81.12</v>
      </c>
      <c r="F39" s="63"/>
      <c r="G39" s="521">
        <v>82.22</v>
      </c>
      <c r="H39" s="63"/>
      <c r="I39" s="521">
        <v>79.92</v>
      </c>
      <c r="J39" s="63"/>
      <c r="K39" s="521">
        <v>79.23</v>
      </c>
      <c r="L39" s="63"/>
      <c r="M39" s="521">
        <v>81.54</v>
      </c>
      <c r="N39" s="63"/>
      <c r="O39" s="521">
        <v>82.38</v>
      </c>
      <c r="P39" s="63"/>
      <c r="Q39" s="521">
        <v>82.37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24.73</v>
      </c>
      <c r="F40" s="63"/>
      <c r="G40" s="575"/>
      <c r="H40" s="574"/>
      <c r="I40" s="575"/>
      <c r="J40" s="574"/>
      <c r="K40" s="575"/>
      <c r="L40" s="574"/>
      <c r="M40" s="575"/>
      <c r="N40" s="574"/>
      <c r="O40" s="575"/>
      <c r="P40" s="574"/>
      <c r="Q40" s="575"/>
      <c r="R40" s="4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445">
        <v>19.93</v>
      </c>
      <c r="F41" s="74"/>
      <c r="G41" s="576"/>
      <c r="H41" s="577"/>
      <c r="I41" s="576"/>
      <c r="J41" s="577"/>
      <c r="K41" s="576"/>
      <c r="L41" s="577"/>
      <c r="M41" s="576"/>
      <c r="N41" s="577"/>
      <c r="O41" s="576"/>
      <c r="P41" s="577"/>
      <c r="Q41" s="5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9" t="s">
        <v>68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1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113836.82792543185</v>
      </c>
      <c r="H43" s="56"/>
      <c r="I43" s="522">
        <v>41623.78892875783</v>
      </c>
      <c r="J43" s="56"/>
      <c r="K43" s="522">
        <v>41162.34508618403</v>
      </c>
      <c r="L43" s="56"/>
      <c r="M43" s="522">
        <v>58862.057655833334</v>
      </c>
      <c r="N43" s="56"/>
      <c r="O43" s="522">
        <v>73269.87729479362</v>
      </c>
      <c r="P43" s="56"/>
      <c r="Q43" s="522">
        <v>53214.44070890136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13"/>
      <c r="C44" s="84">
        <v>21937.58155067122</v>
      </c>
      <c r="D44" s="599"/>
      <c r="E44" s="448">
        <v>26100.047158660815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448">
        <v>-1033.5742890155598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1655.67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6"/>
      <c r="R46" s="4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581">
        <v>1035.88</v>
      </c>
      <c r="F47" s="85"/>
      <c r="G47" s="86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9" t="s">
        <v>78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1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0.02794395028</v>
      </c>
      <c r="E52" s="39">
        <v>5526.0</v>
      </c>
      <c r="F52" s="26"/>
      <c r="G52" s="41">
        <v>407.0</v>
      </c>
      <c r="H52" s="26"/>
      <c r="I52" s="39">
        <v>1800.0</v>
      </c>
      <c r="J52" s="26"/>
      <c r="K52" s="41">
        <v>909.0</v>
      </c>
      <c r="L52" s="26"/>
      <c r="M52" s="41">
        <v>978.0</v>
      </c>
      <c r="N52" s="26"/>
      <c r="O52" s="41">
        <v>679.0</v>
      </c>
      <c r="P52" s="26"/>
      <c r="Q52" s="41">
        <v>584.0</v>
      </c>
      <c r="R52" s="29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0.0639</v>
      </c>
      <c r="F53" s="26"/>
      <c r="G53" s="119">
        <v>0.0398</v>
      </c>
      <c r="H53" s="26"/>
      <c r="I53" s="119">
        <v>0.08199999999999999</v>
      </c>
      <c r="J53" s="26"/>
      <c r="K53" s="119">
        <v>0.08289999999999999</v>
      </c>
      <c r="L53" s="26"/>
      <c r="M53" s="119">
        <v>0.056799999999999996</v>
      </c>
      <c r="N53" s="26"/>
      <c r="O53" s="119">
        <v>0.048799999999999996</v>
      </c>
      <c r="P53" s="26"/>
      <c r="Q53" s="119">
        <v>0.060899999999999996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0.0676</v>
      </c>
      <c r="F54" s="60"/>
      <c r="G54" s="119">
        <v>0.042699999999999995</v>
      </c>
      <c r="H54" s="60"/>
      <c r="I54" s="119">
        <v>0.0849</v>
      </c>
      <c r="J54" s="60"/>
      <c r="K54" s="119">
        <v>0.0873</v>
      </c>
      <c r="L54" s="60"/>
      <c r="M54" s="119">
        <v>0.0594</v>
      </c>
      <c r="N54" s="60"/>
      <c r="O54" s="119">
        <v>0.0508</v>
      </c>
      <c r="P54" s="60"/>
      <c r="Q54" s="119">
        <v>0.0717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0.0209</v>
      </c>
      <c r="F55" s="60"/>
      <c r="G55" s="123">
        <v>0.0138</v>
      </c>
      <c r="H55" s="60"/>
      <c r="I55" s="123">
        <v>0.0338</v>
      </c>
      <c r="J55" s="60"/>
      <c r="K55" s="123">
        <v>0.0222</v>
      </c>
      <c r="L55" s="60"/>
      <c r="M55" s="123">
        <v>0.0113</v>
      </c>
      <c r="N55" s="60"/>
      <c r="O55" s="123">
        <v>0.0113</v>
      </c>
      <c r="P55" s="60"/>
      <c r="Q55" s="123">
        <v>0.0313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0.061799999999999994</v>
      </c>
      <c r="F56" s="60"/>
      <c r="G56" s="123">
        <v>0.0381</v>
      </c>
      <c r="H56" s="60"/>
      <c r="I56" s="123">
        <v>0.0746</v>
      </c>
      <c r="J56" s="60"/>
      <c r="K56" s="123">
        <v>0.08460000000000001</v>
      </c>
      <c r="L56" s="60"/>
      <c r="M56" s="123">
        <v>0.0557</v>
      </c>
      <c r="N56" s="60"/>
      <c r="O56" s="123">
        <v>0.0482</v>
      </c>
      <c r="P56" s="60"/>
      <c r="Q56" s="123">
        <v>0.0611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0.08539999999999999</v>
      </c>
      <c r="F57" s="60"/>
      <c r="G57" s="123">
        <v>0.056100000000000004</v>
      </c>
      <c r="H57" s="60"/>
      <c r="I57" s="123">
        <v>0.107</v>
      </c>
      <c r="J57" s="60"/>
      <c r="K57" s="123">
        <v>0.1052</v>
      </c>
      <c r="L57" s="60"/>
      <c r="M57" s="123">
        <v>0.0741</v>
      </c>
      <c r="N57" s="60"/>
      <c r="O57" s="123">
        <v>0.065</v>
      </c>
      <c r="P57" s="60"/>
      <c r="Q57" s="123">
        <v>0.0934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0.059500000000000004</v>
      </c>
      <c r="F58" s="26"/>
      <c r="G58" s="119">
        <v>0.0363</v>
      </c>
      <c r="H58" s="26"/>
      <c r="I58" s="119">
        <v>0.0787</v>
      </c>
      <c r="J58" s="26"/>
      <c r="K58" s="119">
        <v>0.07780000000000001</v>
      </c>
      <c r="L58" s="26"/>
      <c r="M58" s="119">
        <v>0.053899999999999997</v>
      </c>
      <c r="N58" s="26"/>
      <c r="O58" s="119">
        <v>0.0463</v>
      </c>
      <c r="P58" s="26"/>
      <c r="Q58" s="119">
        <v>0.0489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0.0217</v>
      </c>
      <c r="F59" s="60"/>
      <c r="G59" s="123">
        <v>0.0097</v>
      </c>
      <c r="H59" s="60"/>
      <c r="I59" s="123">
        <v>0.0382</v>
      </c>
      <c r="J59" s="60"/>
      <c r="K59" s="123">
        <v>0.04769999999999999</v>
      </c>
      <c r="L59" s="60"/>
      <c r="M59" s="123">
        <v>0.0126</v>
      </c>
      <c r="N59" s="60"/>
      <c r="O59" s="123">
        <v>0.0101</v>
      </c>
      <c r="P59" s="60"/>
      <c r="Q59" s="123">
        <v>0.0143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0.051</v>
      </c>
      <c r="F60" s="60"/>
      <c r="G60" s="123">
        <v>0.0348</v>
      </c>
      <c r="H60" s="60"/>
      <c r="I60" s="123">
        <v>0.0679</v>
      </c>
      <c r="J60" s="60"/>
      <c r="K60" s="123">
        <v>0.06309999999999999</v>
      </c>
      <c r="L60" s="60"/>
      <c r="M60" s="123">
        <v>0.0447</v>
      </c>
      <c r="N60" s="60"/>
      <c r="O60" s="123">
        <v>0.0373</v>
      </c>
      <c r="P60" s="60"/>
      <c r="Q60" s="123">
        <v>0.042199999999999994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0.0814</v>
      </c>
      <c r="F61" s="60"/>
      <c r="G61" s="123">
        <v>0.04769999999999999</v>
      </c>
      <c r="H61" s="60"/>
      <c r="I61" s="123">
        <v>0.1043</v>
      </c>
      <c r="J61" s="60"/>
      <c r="K61" s="123">
        <v>0.10400000000000001</v>
      </c>
      <c r="L61" s="60"/>
      <c r="M61" s="123">
        <v>0.0766</v>
      </c>
      <c r="N61" s="60"/>
      <c r="O61" s="123">
        <v>0.0689</v>
      </c>
      <c r="P61" s="60"/>
      <c r="Q61" s="123">
        <v>0.06860000000000001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0.4305103149</v>
      </c>
      <c r="E62" s="28">
        <v>2379.0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0.4102564103</v>
      </c>
      <c r="E63" s="35">
        <v>976.0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0.5897435897</v>
      </c>
      <c r="E64" s="35">
        <v>1403.0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0.4417300036</v>
      </c>
      <c r="E65" s="130">
        <v>2441.0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0.451454322</v>
      </c>
      <c r="E66" s="131">
        <v>1102.0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0.548545678</v>
      </c>
      <c r="E67" s="133">
        <v>1339.0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0.5582699964</v>
      </c>
      <c r="E68" s="130">
        <v>3085.0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0.4204213938</v>
      </c>
      <c r="E69" s="131">
        <v>1297.0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0.5795786062</v>
      </c>
      <c r="E70" s="131">
        <v>1788.0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9" t="s">
        <v>99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1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459">
        <v>1.0</v>
      </c>
      <c r="C72" s="142">
        <v>459482.0</v>
      </c>
      <c r="D72" s="459">
        <v>1.0</v>
      </c>
      <c r="E72" s="142">
        <v>19511.0</v>
      </c>
      <c r="F72" s="459">
        <v>1.0</v>
      </c>
      <c r="G72" s="142">
        <v>2407.0</v>
      </c>
      <c r="H72" s="459">
        <v>1.0</v>
      </c>
      <c r="I72" s="142">
        <v>4089.0</v>
      </c>
      <c r="J72" s="459">
        <v>1.0</v>
      </c>
      <c r="K72" s="142">
        <v>2292.0</v>
      </c>
      <c r="L72" s="459">
        <v>1.0</v>
      </c>
      <c r="M72" s="142">
        <v>4688.0</v>
      </c>
      <c r="N72" s="459">
        <v>1.0</v>
      </c>
      <c r="O72" s="142">
        <v>3876.0</v>
      </c>
      <c r="P72" s="459">
        <v>1.0</v>
      </c>
      <c r="Q72" s="142">
        <v>2159.0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0.2071651889</v>
      </c>
      <c r="E73" s="52">
        <v>4042.0</v>
      </c>
      <c r="F73" s="145">
        <f t="shared" ref="F73:F76" si="33">G73/$G$72</f>
        <v>0.2355629414</v>
      </c>
      <c r="G73" s="146">
        <v>567.0</v>
      </c>
      <c r="H73" s="145">
        <f t="shared" ref="H73:H76" si="34">I73/$I$72</f>
        <v>0.209586696</v>
      </c>
      <c r="I73" s="146">
        <v>857.0</v>
      </c>
      <c r="J73" s="145">
        <f t="shared" ref="J73:J76" si="35">K73/$K$72</f>
        <v>0.2142233857</v>
      </c>
      <c r="K73" s="146">
        <v>491.0</v>
      </c>
      <c r="L73" s="145">
        <f t="shared" ref="L73:L76" si="36">M73/$M$72</f>
        <v>0.211390785</v>
      </c>
      <c r="M73" s="146">
        <v>991.0</v>
      </c>
      <c r="N73" s="145">
        <f t="shared" ref="N73:N76" si="37">O73/$O$72</f>
        <v>0.1940144479</v>
      </c>
      <c r="O73" s="146">
        <v>752.0</v>
      </c>
      <c r="P73" s="145">
        <f t="shared" ref="P73:P76" si="38">Q73/$Q$72</f>
        <v>0.1778601204</v>
      </c>
      <c r="Q73" s="146">
        <v>384.0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5">
        <f t="shared" si="32"/>
        <v>0.1994259648</v>
      </c>
      <c r="E74" s="52">
        <v>3891.0</v>
      </c>
      <c r="F74" s="145">
        <f t="shared" si="33"/>
        <v>0.1844619859</v>
      </c>
      <c r="G74" s="146">
        <v>444.0</v>
      </c>
      <c r="H74" s="145">
        <f t="shared" si="34"/>
        <v>0.2073856689</v>
      </c>
      <c r="I74" s="146">
        <v>848.0</v>
      </c>
      <c r="J74" s="145">
        <f t="shared" si="35"/>
        <v>0.1915357766</v>
      </c>
      <c r="K74" s="146">
        <v>439.0</v>
      </c>
      <c r="L74" s="145">
        <f t="shared" si="36"/>
        <v>0.2005119454</v>
      </c>
      <c r="M74" s="146">
        <v>940.0</v>
      </c>
      <c r="N74" s="145">
        <f t="shared" si="37"/>
        <v>0.2063983488</v>
      </c>
      <c r="O74" s="146">
        <v>800.0</v>
      </c>
      <c r="P74" s="145">
        <f t="shared" si="38"/>
        <v>0.1945345067</v>
      </c>
      <c r="Q74" s="146">
        <v>420.0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5">
        <f t="shared" si="32"/>
        <v>0.3645635795</v>
      </c>
      <c r="E75" s="52">
        <v>7113.0</v>
      </c>
      <c r="F75" s="145">
        <f t="shared" si="33"/>
        <v>0.3394266722</v>
      </c>
      <c r="G75" s="146">
        <v>817.0</v>
      </c>
      <c r="H75" s="145">
        <f t="shared" si="34"/>
        <v>0.3536316948</v>
      </c>
      <c r="I75" s="52">
        <v>1446.0</v>
      </c>
      <c r="J75" s="145">
        <f t="shared" si="35"/>
        <v>0.3721640489</v>
      </c>
      <c r="K75" s="146">
        <v>853.0</v>
      </c>
      <c r="L75" s="145">
        <f t="shared" si="36"/>
        <v>0.3690273038</v>
      </c>
      <c r="M75" s="52">
        <v>1730.0</v>
      </c>
      <c r="N75" s="145">
        <f t="shared" si="37"/>
        <v>0.3756449948</v>
      </c>
      <c r="O75" s="52">
        <v>1456.0</v>
      </c>
      <c r="P75" s="145">
        <f t="shared" si="38"/>
        <v>0.3756368689</v>
      </c>
      <c r="Q75" s="146">
        <v>811.0</v>
      </c>
      <c r="R75" s="4"/>
      <c r="S75" s="5"/>
      <c r="T75" s="5"/>
      <c r="U75" s="5"/>
      <c r="V75" s="5"/>
      <c r="W75" s="5"/>
      <c r="X75" s="5"/>
      <c r="Y75" s="5"/>
      <c r="Z75" s="5"/>
    </row>
    <row r="76" ht="15.0" customHeight="1">
      <c r="A76" s="150" t="s">
        <v>105</v>
      </c>
      <c r="B76" s="148">
        <f t="shared" si="31"/>
        <v>0.2366033925</v>
      </c>
      <c r="C76" s="152">
        <v>108715.0</v>
      </c>
      <c r="D76" s="145">
        <f t="shared" si="32"/>
        <v>0.2288452668</v>
      </c>
      <c r="E76" s="152">
        <v>4465.0</v>
      </c>
      <c r="F76" s="145">
        <f t="shared" si="33"/>
        <v>0.2405484005</v>
      </c>
      <c r="G76" s="153">
        <v>579.0</v>
      </c>
      <c r="H76" s="145">
        <f t="shared" si="34"/>
        <v>0.2293959403</v>
      </c>
      <c r="I76" s="153">
        <v>938.0</v>
      </c>
      <c r="J76" s="145">
        <f t="shared" si="35"/>
        <v>0.2220767888</v>
      </c>
      <c r="K76" s="153">
        <v>509.0</v>
      </c>
      <c r="L76" s="145">
        <f t="shared" si="36"/>
        <v>0.2190699659</v>
      </c>
      <c r="M76" s="152">
        <v>1027.0</v>
      </c>
      <c r="N76" s="145">
        <f t="shared" si="37"/>
        <v>0.2239422085</v>
      </c>
      <c r="O76" s="153">
        <v>868.0</v>
      </c>
      <c r="P76" s="145">
        <f t="shared" si="38"/>
        <v>0.2519685039</v>
      </c>
      <c r="Q76" s="153">
        <v>544.0</v>
      </c>
      <c r="R76" s="4"/>
      <c r="S76" s="5"/>
      <c r="T76" s="5"/>
      <c r="U76" s="5"/>
      <c r="V76" s="5"/>
      <c r="W76" s="5"/>
      <c r="X76" s="5"/>
      <c r="Y76" s="5"/>
      <c r="Z76" s="5"/>
    </row>
    <row r="77" ht="15.0" customHeight="1">
      <c r="A77" s="154" t="s">
        <v>106</v>
      </c>
      <c r="B77" s="141">
        <f t="shared" si="31"/>
        <v>0.5110972791</v>
      </c>
      <c r="C77" s="142">
        <v>234840.0</v>
      </c>
      <c r="D77" s="141">
        <f>E77/E72</f>
        <v>0.5036133463</v>
      </c>
      <c r="E77" s="142">
        <v>9826.0</v>
      </c>
      <c r="F77" s="141">
        <f>G77/G72</f>
        <v>0.5043622767</v>
      </c>
      <c r="G77" s="142">
        <v>1214.0</v>
      </c>
      <c r="H77" s="141">
        <f>I77/I72</f>
        <v>0.4952311079</v>
      </c>
      <c r="I77" s="142">
        <v>2025.0</v>
      </c>
      <c r="J77" s="141">
        <f>K77/K72</f>
        <v>0.5087260035</v>
      </c>
      <c r="K77" s="142">
        <v>1166.0</v>
      </c>
      <c r="L77" s="141">
        <f>M77/M72</f>
        <v>0.4950938567</v>
      </c>
      <c r="M77" s="142">
        <v>2321.0</v>
      </c>
      <c r="N77" s="141">
        <f>O77/O72</f>
        <v>0.5134158927</v>
      </c>
      <c r="O77" s="142">
        <v>1990.0</v>
      </c>
      <c r="P77" s="141">
        <f>Q77/Q72</f>
        <v>0.5141269106</v>
      </c>
      <c r="Q77" s="142">
        <v>1110.0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9">C78/$C$77</f>
        <v>0.1912706524</v>
      </c>
      <c r="C78" s="52">
        <v>44918.0</v>
      </c>
      <c r="D78" s="145">
        <f t="shared" ref="D78:D81" si="40">E78/$E$77</f>
        <v>0.2086301649</v>
      </c>
      <c r="E78" s="52">
        <v>2050.0</v>
      </c>
      <c r="F78" s="145">
        <f t="shared" ref="F78:F81" si="41">G78/$G$77</f>
        <v>0.2314662273</v>
      </c>
      <c r="G78" s="146">
        <v>281.0</v>
      </c>
      <c r="H78" s="145">
        <f t="shared" ref="H78:H81" si="42">I78/$I$77</f>
        <v>0.2148148148</v>
      </c>
      <c r="I78" s="146">
        <v>435.0</v>
      </c>
      <c r="J78" s="145">
        <f t="shared" ref="J78:J81" si="43">K78/$K$77</f>
        <v>0.2118353345</v>
      </c>
      <c r="K78" s="146">
        <v>247.0</v>
      </c>
      <c r="L78" s="145">
        <f t="shared" ref="L78:L81" si="44">M78/$M$77</f>
        <v>0.2128392934</v>
      </c>
      <c r="M78" s="146">
        <v>494.0</v>
      </c>
      <c r="N78" s="145">
        <f t="shared" ref="N78:N81" si="45">O78/$O$77</f>
        <v>0.1934673367</v>
      </c>
      <c r="O78" s="146">
        <v>385.0</v>
      </c>
      <c r="P78" s="145">
        <f t="shared" ref="P78:P81" si="46">Q78/$Q$77</f>
        <v>0.1873873874</v>
      </c>
      <c r="Q78" s="146">
        <v>208.0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52">
        <v>45275.0</v>
      </c>
      <c r="D79" s="145">
        <f t="shared" si="40"/>
        <v>0.2000814166</v>
      </c>
      <c r="E79" s="52">
        <v>1966.0</v>
      </c>
      <c r="F79" s="145">
        <f t="shared" si="41"/>
        <v>0.1960461285</v>
      </c>
      <c r="G79" s="146">
        <v>238.0</v>
      </c>
      <c r="H79" s="145">
        <f t="shared" si="42"/>
        <v>0.2064197531</v>
      </c>
      <c r="I79" s="146">
        <v>418.0</v>
      </c>
      <c r="J79" s="145">
        <f t="shared" si="43"/>
        <v>0.1783876501</v>
      </c>
      <c r="K79" s="146">
        <v>208.0</v>
      </c>
      <c r="L79" s="145">
        <f t="shared" si="44"/>
        <v>0.2007755278</v>
      </c>
      <c r="M79" s="146">
        <v>466.0</v>
      </c>
      <c r="N79" s="145">
        <f t="shared" si="45"/>
        <v>0.208040201</v>
      </c>
      <c r="O79" s="146">
        <v>414.0</v>
      </c>
      <c r="P79" s="145">
        <f t="shared" si="46"/>
        <v>0.2</v>
      </c>
      <c r="Q79" s="146">
        <v>222.0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9"/>
        <v>0.3801652189</v>
      </c>
      <c r="C80" s="52">
        <v>89278.0</v>
      </c>
      <c r="D80" s="145">
        <f t="shared" si="40"/>
        <v>0.3666802361</v>
      </c>
      <c r="E80" s="52">
        <v>3603.0</v>
      </c>
      <c r="F80" s="145">
        <f t="shared" si="41"/>
        <v>0.3369028007</v>
      </c>
      <c r="G80" s="146">
        <v>409.0</v>
      </c>
      <c r="H80" s="145">
        <f t="shared" si="42"/>
        <v>0.3585185185</v>
      </c>
      <c r="I80" s="146">
        <v>726.0</v>
      </c>
      <c r="J80" s="145">
        <f t="shared" si="43"/>
        <v>0.4013722127</v>
      </c>
      <c r="K80" s="146">
        <v>468.0</v>
      </c>
      <c r="L80" s="145">
        <f t="shared" si="44"/>
        <v>0.3619129685</v>
      </c>
      <c r="M80" s="146">
        <v>840.0</v>
      </c>
      <c r="N80" s="145">
        <f t="shared" si="45"/>
        <v>0.3804020101</v>
      </c>
      <c r="O80" s="146">
        <v>757.0</v>
      </c>
      <c r="P80" s="145">
        <f t="shared" si="46"/>
        <v>0.3630630631</v>
      </c>
      <c r="Q80" s="146">
        <v>403.0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8">
        <f t="shared" si="40"/>
        <v>0.2246081824</v>
      </c>
      <c r="E81" s="152">
        <v>2207.0</v>
      </c>
      <c r="F81" s="158">
        <f t="shared" si="41"/>
        <v>0.2355848435</v>
      </c>
      <c r="G81" s="153">
        <v>286.0</v>
      </c>
      <c r="H81" s="158">
        <f t="shared" si="42"/>
        <v>0.2202469136</v>
      </c>
      <c r="I81" s="153">
        <v>446.0</v>
      </c>
      <c r="J81" s="158">
        <f t="shared" si="43"/>
        <v>0.2084048027</v>
      </c>
      <c r="K81" s="153">
        <v>243.0</v>
      </c>
      <c r="L81" s="158">
        <f t="shared" si="44"/>
        <v>0.2244722103</v>
      </c>
      <c r="M81" s="153">
        <v>521.0</v>
      </c>
      <c r="N81" s="158">
        <f t="shared" si="45"/>
        <v>0.2180904523</v>
      </c>
      <c r="O81" s="153">
        <v>434.0</v>
      </c>
      <c r="P81" s="158">
        <f t="shared" si="46"/>
        <v>0.2495495495</v>
      </c>
      <c r="Q81" s="153">
        <v>277.0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0.4963866537</v>
      </c>
      <c r="E82" s="155">
        <v>9685.0</v>
      </c>
      <c r="F82" s="38">
        <f>G82/G72</f>
        <v>0.4956377233</v>
      </c>
      <c r="G82" s="155">
        <v>1193.0</v>
      </c>
      <c r="H82" s="38">
        <f>I82/I72</f>
        <v>0.5047688921</v>
      </c>
      <c r="I82" s="155">
        <v>2064.0</v>
      </c>
      <c r="J82" s="38">
        <f>K82/K72</f>
        <v>0.4912739965</v>
      </c>
      <c r="K82" s="155">
        <v>1126.0</v>
      </c>
      <c r="L82" s="38">
        <f>M82/M72</f>
        <v>0.5049061433</v>
      </c>
      <c r="M82" s="155">
        <v>2367.0</v>
      </c>
      <c r="N82" s="38">
        <f>O82/O72</f>
        <v>0.4865841073</v>
      </c>
      <c r="O82" s="155">
        <v>1886.0</v>
      </c>
      <c r="P82" s="38">
        <f>Q82/Q72</f>
        <v>0.4858730894</v>
      </c>
      <c r="Q82" s="155">
        <v>1049.0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0.2056788849</v>
      </c>
      <c r="E83" s="52">
        <v>1992.0</v>
      </c>
      <c r="F83" s="145">
        <f t="shared" ref="F83:F86" si="49">G83/$G$82</f>
        <v>0.2397317687</v>
      </c>
      <c r="G83" s="146">
        <v>286.0</v>
      </c>
      <c r="H83" s="145">
        <f t="shared" ref="H83:H86" si="50">I83/$I$82</f>
        <v>0.2044573643</v>
      </c>
      <c r="I83" s="146">
        <v>422.0</v>
      </c>
      <c r="J83" s="145">
        <f t="shared" ref="J83:J86" si="51">K83/$K$82</f>
        <v>0.21669627</v>
      </c>
      <c r="K83" s="146">
        <v>244.0</v>
      </c>
      <c r="L83" s="145">
        <f t="shared" ref="L83:L86" si="52">M83/$M$82</f>
        <v>0.2099704267</v>
      </c>
      <c r="M83" s="146">
        <v>497.0</v>
      </c>
      <c r="N83" s="145">
        <f t="shared" ref="N83:N86" si="53">O83/$O$82</f>
        <v>0.1945917285</v>
      </c>
      <c r="O83" s="146">
        <v>367.0</v>
      </c>
      <c r="P83" s="145">
        <f t="shared" ref="P83:P86" si="54">Q83/$Q$82</f>
        <v>0.167778837</v>
      </c>
      <c r="Q83" s="146">
        <v>176.0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5">
        <f t="shared" si="48"/>
        <v>0.1987609706</v>
      </c>
      <c r="E84" s="52">
        <v>1925.0</v>
      </c>
      <c r="F84" s="145">
        <f t="shared" si="49"/>
        <v>0.1726739313</v>
      </c>
      <c r="G84" s="146">
        <v>206.0</v>
      </c>
      <c r="H84" s="145">
        <f t="shared" si="50"/>
        <v>0.2083333333</v>
      </c>
      <c r="I84" s="146">
        <v>430.0</v>
      </c>
      <c r="J84" s="145">
        <f t="shared" si="51"/>
        <v>0.2051509769</v>
      </c>
      <c r="K84" s="146">
        <v>231.0</v>
      </c>
      <c r="L84" s="145">
        <f t="shared" si="52"/>
        <v>0.2002534854</v>
      </c>
      <c r="M84" s="146">
        <v>474.0</v>
      </c>
      <c r="N84" s="145">
        <f t="shared" si="53"/>
        <v>0.2046659597</v>
      </c>
      <c r="O84" s="146">
        <v>386.0</v>
      </c>
      <c r="P84" s="145">
        <f t="shared" si="54"/>
        <v>0.1887511916</v>
      </c>
      <c r="Q84" s="146">
        <v>198.0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5">
        <f t="shared" si="48"/>
        <v>0.3624161074</v>
      </c>
      <c r="E85" s="52">
        <v>3510.0</v>
      </c>
      <c r="F85" s="145">
        <f t="shared" si="49"/>
        <v>0.3419949707</v>
      </c>
      <c r="G85" s="146">
        <v>408.0</v>
      </c>
      <c r="H85" s="145">
        <f t="shared" si="50"/>
        <v>0.3488372093</v>
      </c>
      <c r="I85" s="146">
        <v>720.0</v>
      </c>
      <c r="J85" s="145">
        <f t="shared" si="51"/>
        <v>0.3419182948</v>
      </c>
      <c r="K85" s="146">
        <v>385.0</v>
      </c>
      <c r="L85" s="145">
        <f t="shared" si="52"/>
        <v>0.3760033798</v>
      </c>
      <c r="M85" s="146">
        <v>890.0</v>
      </c>
      <c r="N85" s="145">
        <f t="shared" si="53"/>
        <v>0.3706256628</v>
      </c>
      <c r="O85" s="146">
        <v>699.0</v>
      </c>
      <c r="P85" s="145">
        <f t="shared" si="54"/>
        <v>0.3889418494</v>
      </c>
      <c r="Q85" s="146">
        <v>408.0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8">
        <f t="shared" si="48"/>
        <v>0.2331440372</v>
      </c>
      <c r="E86" s="152">
        <v>2258.0</v>
      </c>
      <c r="F86" s="158">
        <f t="shared" si="49"/>
        <v>0.2455993294</v>
      </c>
      <c r="G86" s="153">
        <v>293.0</v>
      </c>
      <c r="H86" s="158">
        <f t="shared" si="50"/>
        <v>0.238372093</v>
      </c>
      <c r="I86" s="153">
        <v>492.0</v>
      </c>
      <c r="J86" s="158">
        <f t="shared" si="51"/>
        <v>0.2362344583</v>
      </c>
      <c r="K86" s="153">
        <v>266.0</v>
      </c>
      <c r="L86" s="158">
        <f t="shared" si="52"/>
        <v>0.2137727081</v>
      </c>
      <c r="M86" s="153">
        <v>506.0</v>
      </c>
      <c r="N86" s="158">
        <f t="shared" si="53"/>
        <v>0.230116649</v>
      </c>
      <c r="O86" s="153">
        <v>434.0</v>
      </c>
      <c r="P86" s="158">
        <f t="shared" si="54"/>
        <v>0.254528122</v>
      </c>
      <c r="Q86" s="153">
        <v>267.0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18">
        <v>1.0</v>
      </c>
      <c r="C87" s="27">
        <v>498112.0</v>
      </c>
      <c r="D87" s="318">
        <v>1.0</v>
      </c>
      <c r="E87" s="28">
        <v>37975.0</v>
      </c>
      <c r="F87" s="583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24.75" customHeight="1">
      <c r="A88" s="463" t="s">
        <v>113</v>
      </c>
      <c r="B88" s="318">
        <v>1.0</v>
      </c>
      <c r="C88" s="27">
        <v>498112.0</v>
      </c>
      <c r="D88" s="318">
        <v>1.0</v>
      </c>
      <c r="E88" s="28">
        <v>37975.0</v>
      </c>
      <c r="F88" s="134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4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55">C89/$C$88</f>
        <v>0.435920034</v>
      </c>
      <c r="C89" s="171">
        <v>217137.0</v>
      </c>
      <c r="D89" s="145">
        <f t="shared" ref="D89:D99" si="56">E89/$E$88</f>
        <v>0.4363660303</v>
      </c>
      <c r="E89" s="171">
        <v>16571.0</v>
      </c>
      <c r="F89" s="175"/>
      <c r="G89" s="600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0.3732718894</v>
      </c>
      <c r="E90" s="34">
        <v>14175.0</v>
      </c>
      <c r="F90" s="134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0.1903620803</v>
      </c>
      <c r="E91" s="34">
        <v>7229.0</v>
      </c>
      <c r="F91" s="134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0.05524687294</v>
      </c>
      <c r="E92" s="27">
        <v>2098.0</v>
      </c>
      <c r="F92" s="134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0.013640553</v>
      </c>
      <c r="E93" s="48">
        <v>518.0</v>
      </c>
      <c r="F93" s="134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0.02119815668</v>
      </c>
      <c r="E94" s="48">
        <v>805.0</v>
      </c>
      <c r="F94" s="134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0.02040816327</v>
      </c>
      <c r="E95" s="48">
        <v>775.0</v>
      </c>
      <c r="F95" s="134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0.02154048716</v>
      </c>
      <c r="E96" s="410">
        <v>818.0</v>
      </c>
      <c r="F96" s="134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0.0144042133</v>
      </c>
      <c r="E97" s="48">
        <v>547.0</v>
      </c>
      <c r="F97" s="85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0.002580645161</v>
      </c>
      <c r="E98" s="48">
        <v>98.0</v>
      </c>
      <c r="F98" s="85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0.004555628703</v>
      </c>
      <c r="E99" s="531">
        <v>173.0</v>
      </c>
      <c r="F99" s="183"/>
      <c r="G99" s="184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0.07484933852</v>
      </c>
      <c r="E101" s="186">
        <v>8396.0</v>
      </c>
      <c r="F101" s="185">
        <f t="shared" ref="F101:F106" si="61">G101/(G$101+G$102+G$103+G$104+G$105+G$106)</f>
        <v>0.05135259055</v>
      </c>
      <c r="G101" s="186">
        <v>672.0</v>
      </c>
      <c r="H101" s="185">
        <f t="shared" ref="H101:H106" si="62">I101/(I$101+I$102+I$103+I$104+I$105+I$106)</f>
        <v>0.09198440942</v>
      </c>
      <c r="I101" s="186">
        <v>2714.0</v>
      </c>
      <c r="J101" s="185">
        <f t="shared" ref="J101:J106" si="63">K101/(K$101+K$102+K$103+K$104+K$105+K$106)</f>
        <v>0.100393167</v>
      </c>
      <c r="K101" s="186">
        <v>1481.0</v>
      </c>
      <c r="L101" s="185">
        <f t="shared" ref="L101:L106" si="64">M101/(M$101+M$102+M$103+M$104+M$105+M$106)</f>
        <v>0.0663815086</v>
      </c>
      <c r="M101" s="186">
        <v>1614.0</v>
      </c>
      <c r="N101" s="185">
        <f t="shared" ref="N101:N106" si="65">O101/(O$101+O$102+O$103+O$104+O$105+O$106)</f>
        <v>0.04753332958</v>
      </c>
      <c r="O101" s="186">
        <v>845.0</v>
      </c>
      <c r="P101" s="185">
        <f t="shared" ref="P101:P106" si="66">Q101/(Q$101+Q$102+Q$103+Q$104+Q$105+Q$106)</f>
        <v>0.08400062804</v>
      </c>
      <c r="Q101" s="186">
        <v>1070.0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0.1493509967</v>
      </c>
      <c r="E102" s="159">
        <v>16753.0</v>
      </c>
      <c r="F102" s="187">
        <f t="shared" si="61"/>
        <v>0.1291456518</v>
      </c>
      <c r="G102" s="159">
        <v>1690.0</v>
      </c>
      <c r="H102" s="187">
        <f t="shared" si="62"/>
        <v>0.1757668192</v>
      </c>
      <c r="I102" s="159">
        <v>5186.0</v>
      </c>
      <c r="J102" s="187">
        <f t="shared" si="63"/>
        <v>0.1893302603</v>
      </c>
      <c r="K102" s="159">
        <v>2793.0</v>
      </c>
      <c r="L102" s="187">
        <f t="shared" si="64"/>
        <v>0.1348194456</v>
      </c>
      <c r="M102" s="159">
        <v>3278.0</v>
      </c>
      <c r="N102" s="187">
        <f t="shared" si="65"/>
        <v>0.1162175845</v>
      </c>
      <c r="O102" s="159">
        <v>2066.0</v>
      </c>
      <c r="P102" s="187">
        <f t="shared" si="66"/>
        <v>0.1365991521</v>
      </c>
      <c r="Q102" s="159">
        <v>1740.0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0.1940412937</v>
      </c>
      <c r="E103" s="159">
        <v>21766.0</v>
      </c>
      <c r="F103" s="187">
        <f t="shared" si="61"/>
        <v>0.1813388354</v>
      </c>
      <c r="G103" s="159">
        <v>2373.0</v>
      </c>
      <c r="H103" s="187">
        <f t="shared" si="62"/>
        <v>0.2124724623</v>
      </c>
      <c r="I103" s="159">
        <v>6269.0</v>
      </c>
      <c r="J103" s="187">
        <f t="shared" si="63"/>
        <v>0.2065482646</v>
      </c>
      <c r="K103" s="159">
        <v>3047.0</v>
      </c>
      <c r="L103" s="187">
        <f t="shared" si="64"/>
        <v>0.1880398125</v>
      </c>
      <c r="M103" s="159">
        <v>4572.0</v>
      </c>
      <c r="N103" s="187">
        <f t="shared" si="65"/>
        <v>0.1771952523</v>
      </c>
      <c r="O103" s="159">
        <v>3150.0</v>
      </c>
      <c r="P103" s="187">
        <f t="shared" si="66"/>
        <v>0.184879887</v>
      </c>
      <c r="Q103" s="159">
        <v>2355.0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0.1174624684</v>
      </c>
      <c r="E104" s="159">
        <v>13176.0</v>
      </c>
      <c r="F104" s="187">
        <f t="shared" si="61"/>
        <v>0.09903713893</v>
      </c>
      <c r="G104" s="159">
        <v>1296.0</v>
      </c>
      <c r="H104" s="187">
        <f t="shared" si="62"/>
        <v>0.1293679037</v>
      </c>
      <c r="I104" s="159">
        <v>3817.0</v>
      </c>
      <c r="J104" s="187">
        <f t="shared" si="63"/>
        <v>0.1172044469</v>
      </c>
      <c r="K104" s="159">
        <v>1729.0</v>
      </c>
      <c r="L104" s="187">
        <f t="shared" si="64"/>
        <v>0.1161470758</v>
      </c>
      <c r="M104" s="159">
        <v>2824.0</v>
      </c>
      <c r="N104" s="187">
        <f t="shared" si="65"/>
        <v>0.1081734826</v>
      </c>
      <c r="O104" s="159">
        <v>1923.0</v>
      </c>
      <c r="P104" s="187">
        <f t="shared" si="66"/>
        <v>0.1245878474</v>
      </c>
      <c r="Q104" s="159">
        <v>1587.0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0.4604892487</v>
      </c>
      <c r="E105" s="159">
        <v>51654.0</v>
      </c>
      <c r="F105" s="187">
        <f t="shared" si="61"/>
        <v>0.5332416323</v>
      </c>
      <c r="G105" s="159">
        <v>6978.0</v>
      </c>
      <c r="H105" s="187">
        <f t="shared" si="62"/>
        <v>0.3870191493</v>
      </c>
      <c r="I105" s="159">
        <v>11419.0</v>
      </c>
      <c r="J105" s="187">
        <f t="shared" si="63"/>
        <v>0.3820498915</v>
      </c>
      <c r="K105" s="159">
        <v>5636.0</v>
      </c>
      <c r="L105" s="187">
        <f t="shared" si="64"/>
        <v>0.4906226865</v>
      </c>
      <c r="M105" s="159">
        <v>11929.0</v>
      </c>
      <c r="N105" s="187">
        <f t="shared" si="65"/>
        <v>0.5481802329</v>
      </c>
      <c r="O105" s="159">
        <v>9745.0</v>
      </c>
      <c r="P105" s="187">
        <f t="shared" si="66"/>
        <v>0.4668707803</v>
      </c>
      <c r="Q105" s="159">
        <v>5947.0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9"/>
        <v>0.001691774588</v>
      </c>
      <c r="C106" s="190">
        <v>4145.0</v>
      </c>
      <c r="D106" s="189">
        <f t="shared" si="60"/>
        <v>0.003806654067</v>
      </c>
      <c r="E106" s="190">
        <v>427.0</v>
      </c>
      <c r="F106" s="189">
        <f t="shared" si="61"/>
        <v>0.005884151001</v>
      </c>
      <c r="G106" s="190">
        <v>77.0</v>
      </c>
      <c r="H106" s="189">
        <f t="shared" si="62"/>
        <v>0.003389256058</v>
      </c>
      <c r="I106" s="190">
        <v>100.0</v>
      </c>
      <c r="J106" s="189">
        <f t="shared" si="63"/>
        <v>0.004473969631</v>
      </c>
      <c r="K106" s="190">
        <v>66.0</v>
      </c>
      <c r="L106" s="189">
        <f t="shared" si="64"/>
        <v>0.003989471087</v>
      </c>
      <c r="M106" s="190">
        <v>97.0</v>
      </c>
      <c r="N106" s="189">
        <f t="shared" si="65"/>
        <v>0.00270011813</v>
      </c>
      <c r="O106" s="190">
        <v>48.0</v>
      </c>
      <c r="P106" s="189">
        <f t="shared" si="66"/>
        <v>0.003061705134</v>
      </c>
      <c r="Q106" s="190">
        <v>39.0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0.04128041512</v>
      </c>
      <c r="E109" s="198">
        <v>5887.0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0.4639035162</v>
      </c>
      <c r="E110" s="204">
        <v>2731.0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203">
        <v>89406.0</v>
      </c>
      <c r="D111" s="128">
        <f t="shared" si="68"/>
        <v>0.5360964838</v>
      </c>
      <c r="E111" s="204">
        <v>3156.0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41.26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42.71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40.08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115.56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74.8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80.0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67.7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77.3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64.5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73.5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81.7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54.8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66.3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0.133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0.075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7">
        <v>6.7</v>
      </c>
      <c r="C146" s="248"/>
      <c r="D146" s="247">
        <v>5.9</v>
      </c>
      <c r="E146" s="555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47"/>
      <c r="D147" s="249">
        <v>3.4</v>
      </c>
      <c r="E147" s="215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47"/>
      <c r="D148" s="249">
        <v>3.2</v>
      </c>
      <c r="E148" s="215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255"/>
      <c r="D149" s="254">
        <v>4.3</v>
      </c>
      <c r="E149" s="21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0.0005153642981</v>
      </c>
      <c r="E152" s="259">
        <v>32.0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0.001427689321</v>
      </c>
      <c r="E153" s="35">
        <v>800.0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176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0.04710785098</v>
      </c>
      <c r="E155" s="172">
        <v>72120.0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17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0.8299362174</v>
      </c>
      <c r="E156" s="172">
        <v>59855.0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176" t="s">
        <v>183</v>
      </c>
      <c r="B157" s="187">
        <f t="shared" si="70"/>
        <v>0.002250229432</v>
      </c>
      <c r="C157" s="35">
        <v>3445.0</v>
      </c>
      <c r="D157" s="187">
        <f t="shared" si="71"/>
        <v>0.001663893511</v>
      </c>
      <c r="E157" s="35">
        <v>120.0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176" t="s">
        <v>184</v>
      </c>
      <c r="B158" s="187">
        <f t="shared" si="70"/>
        <v>0.008298741635</v>
      </c>
      <c r="C158" s="35">
        <v>12705.0</v>
      </c>
      <c r="D158" s="187">
        <f t="shared" si="71"/>
        <v>0.00242651137</v>
      </c>
      <c r="E158" s="35">
        <v>175.0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176" t="s">
        <v>185</v>
      </c>
      <c r="B159" s="187">
        <f t="shared" si="70"/>
        <v>0.04361656613</v>
      </c>
      <c r="C159" s="35">
        <v>66775.0</v>
      </c>
      <c r="D159" s="187">
        <f t="shared" si="71"/>
        <v>0.02267054908</v>
      </c>
      <c r="E159" s="35">
        <v>1635.0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76" t="s">
        <v>186</v>
      </c>
      <c r="B160" s="187">
        <f t="shared" si="70"/>
        <v>0.927698724</v>
      </c>
      <c r="C160" s="35">
        <v>1420265.0</v>
      </c>
      <c r="D160" s="187">
        <f t="shared" si="71"/>
        <v>0.9669301165</v>
      </c>
      <c r="E160" s="35">
        <v>69735.0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76" t="s">
        <v>187</v>
      </c>
      <c r="B161" s="187">
        <f t="shared" si="70"/>
        <v>0.01813900474</v>
      </c>
      <c r="C161" s="35">
        <v>27770.0</v>
      </c>
      <c r="D161" s="187">
        <f t="shared" si="71"/>
        <v>0.006378258458</v>
      </c>
      <c r="E161" s="35">
        <v>460.0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444838.1813</v>
      </c>
      <c r="H162" s="60"/>
      <c r="I162" s="81">
        <v>125980.8354</v>
      </c>
      <c r="J162" s="60"/>
      <c r="K162" s="81">
        <v>145906.3121</v>
      </c>
      <c r="L162" s="60"/>
      <c r="M162" s="81">
        <v>221142.5508</v>
      </c>
      <c r="N162" s="60"/>
      <c r="O162" s="81">
        <v>272120.4772</v>
      </c>
      <c r="P162" s="60"/>
      <c r="Q162" s="81">
        <v>197600.2136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471">
        <v>132805.912437659</v>
      </c>
      <c r="D163" s="266">
        <f>E163/C163</f>
        <v>1.602027033</v>
      </c>
      <c r="E163" s="267">
        <v>212758.661873857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1">
        <v>95.51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1">
        <v>292.0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72" t="s">
        <v>180</v>
      </c>
      <c r="B167" s="273">
        <f t="shared" ref="B167:B171" si="72">C167/$C$167</f>
        <v>1</v>
      </c>
      <c r="C167" s="274">
        <v>1378931.0</v>
      </c>
      <c r="D167" s="273">
        <f t="shared" ref="D167:D171" si="73">E167/$E$167</f>
        <v>1</v>
      </c>
      <c r="E167" s="274">
        <v>68760.0</v>
      </c>
      <c r="F167" s="273">
        <f t="shared" ref="F167:F171" si="74">G167/$G$167</f>
        <v>1</v>
      </c>
      <c r="G167" s="274">
        <v>7399.0</v>
      </c>
      <c r="H167" s="273">
        <f t="shared" ref="H167:H171" si="75">I167/$I$167</f>
        <v>1</v>
      </c>
      <c r="I167" s="274">
        <v>18533.0</v>
      </c>
      <c r="J167" s="273">
        <f t="shared" ref="J167:J171" si="76">K167/$K$167</f>
        <v>1</v>
      </c>
      <c r="K167" s="274">
        <v>9072.0</v>
      </c>
      <c r="L167" s="273">
        <f t="shared" ref="L167:L171" si="77">M167/$M$167</f>
        <v>1</v>
      </c>
      <c r="M167" s="274">
        <v>14847.0</v>
      </c>
      <c r="N167" s="273">
        <f t="shared" ref="N167:N171" si="78">O167/$O$167</f>
        <v>1</v>
      </c>
      <c r="O167" s="274">
        <v>11351.0</v>
      </c>
      <c r="P167" s="273">
        <f t="shared" ref="P167:P171" si="79">Q167/$Q$167</f>
        <v>1</v>
      </c>
      <c r="Q167" s="274">
        <v>7558.0</v>
      </c>
      <c r="R167" s="4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0.724229203</v>
      </c>
      <c r="E168" s="159">
        <v>49798.0</v>
      </c>
      <c r="F168" s="187">
        <f t="shared" si="74"/>
        <v>0.6804973645</v>
      </c>
      <c r="G168" s="159">
        <v>5035.0</v>
      </c>
      <c r="H168" s="187">
        <f t="shared" si="75"/>
        <v>0.7660389575</v>
      </c>
      <c r="I168" s="159">
        <v>14197.0</v>
      </c>
      <c r="J168" s="187">
        <f t="shared" si="76"/>
        <v>0.7577160494</v>
      </c>
      <c r="K168" s="159">
        <v>6874.0</v>
      </c>
      <c r="L168" s="187">
        <f t="shared" si="77"/>
        <v>0.7190678251</v>
      </c>
      <c r="M168" s="159">
        <v>10676.0</v>
      </c>
      <c r="N168" s="187">
        <f t="shared" si="78"/>
        <v>0.6550083693</v>
      </c>
      <c r="O168" s="159">
        <v>7435.0</v>
      </c>
      <c r="P168" s="187">
        <f t="shared" si="79"/>
        <v>0.7384228632</v>
      </c>
      <c r="Q168" s="159">
        <v>5581.0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0.1347440372</v>
      </c>
      <c r="E169" s="159">
        <v>9265.0</v>
      </c>
      <c r="F169" s="187">
        <f t="shared" si="74"/>
        <v>0.2021894851</v>
      </c>
      <c r="G169" s="159">
        <v>1496.0</v>
      </c>
      <c r="H169" s="187">
        <f t="shared" si="75"/>
        <v>0.1091566395</v>
      </c>
      <c r="I169" s="159">
        <v>2023.0</v>
      </c>
      <c r="J169" s="187">
        <f t="shared" si="76"/>
        <v>0.06261022928</v>
      </c>
      <c r="K169" s="159">
        <v>568.0</v>
      </c>
      <c r="L169" s="187">
        <f t="shared" si="77"/>
        <v>0.1106620866</v>
      </c>
      <c r="M169" s="159">
        <v>1643.0</v>
      </c>
      <c r="N169" s="187">
        <f t="shared" si="78"/>
        <v>0.213549467</v>
      </c>
      <c r="O169" s="159">
        <v>2424.0</v>
      </c>
      <c r="P169" s="187">
        <f t="shared" si="79"/>
        <v>0.1469965599</v>
      </c>
      <c r="Q169" s="159">
        <v>1111.0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0.128214078</v>
      </c>
      <c r="E170" s="159">
        <v>8816.0</v>
      </c>
      <c r="F170" s="187">
        <f t="shared" si="74"/>
        <v>0.1133937019</v>
      </c>
      <c r="G170" s="159">
        <v>839.0</v>
      </c>
      <c r="H170" s="187">
        <f t="shared" si="75"/>
        <v>0.1088328927</v>
      </c>
      <c r="I170" s="159">
        <v>2017.0</v>
      </c>
      <c r="J170" s="187">
        <f t="shared" si="76"/>
        <v>0.1566358025</v>
      </c>
      <c r="K170" s="159">
        <v>1421.0</v>
      </c>
      <c r="L170" s="187">
        <f t="shared" si="77"/>
        <v>0.1661615141</v>
      </c>
      <c r="M170" s="159">
        <v>2467.0</v>
      </c>
      <c r="N170" s="187">
        <f t="shared" si="78"/>
        <v>0.1236895428</v>
      </c>
      <c r="O170" s="159">
        <v>1404.0</v>
      </c>
      <c r="P170" s="187">
        <f t="shared" si="79"/>
        <v>0.08838317015</v>
      </c>
      <c r="Q170" s="159">
        <v>668.0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72"/>
        <v>0.01015134187</v>
      </c>
      <c r="C171" s="159">
        <v>13998.0</v>
      </c>
      <c r="D171" s="187">
        <f t="shared" si="73"/>
        <v>0.01281268179</v>
      </c>
      <c r="E171" s="159">
        <v>881.0</v>
      </c>
      <c r="F171" s="187">
        <f t="shared" si="74"/>
        <v>0.003919448574</v>
      </c>
      <c r="G171" s="159">
        <v>29.0</v>
      </c>
      <c r="H171" s="187">
        <f t="shared" si="75"/>
        <v>0.01597151028</v>
      </c>
      <c r="I171" s="159">
        <v>296.0</v>
      </c>
      <c r="J171" s="187">
        <f t="shared" si="76"/>
        <v>0.02303791887</v>
      </c>
      <c r="K171" s="159">
        <v>209.0</v>
      </c>
      <c r="L171" s="187">
        <f t="shared" si="77"/>
        <v>0.004108574123</v>
      </c>
      <c r="M171" s="159">
        <v>61.0</v>
      </c>
      <c r="N171" s="187">
        <f t="shared" si="78"/>
        <v>0.007752620914</v>
      </c>
      <c r="O171" s="159">
        <v>88.0</v>
      </c>
      <c r="P171" s="187">
        <f t="shared" si="79"/>
        <v>0.02619740672</v>
      </c>
      <c r="Q171" s="159">
        <v>198.0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88"/>
      <c r="Q174" s="200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8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8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8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8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8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8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8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8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8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88"/>
      <c r="Q184" s="139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3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3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586">
        <v>420.0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7">
        <v>326.29</v>
      </c>
      <c r="D189" s="306"/>
      <c r="E189" s="308">
        <v>310.289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383"/>
      <c r="E190" s="310">
        <v>0.85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24.0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263" t="s">
        <v>260</v>
      </c>
      <c r="B222" s="321">
        <f t="shared" si="80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135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34">
        <f t="shared" ref="D224:D231" si="82">E224/$E$224</f>
        <v>1</v>
      </c>
      <c r="E224" s="332">
        <v>113157.0</v>
      </c>
      <c r="F224" s="331">
        <f t="shared" ref="F224:F231" si="83">G224/$G$224</f>
        <v>1</v>
      </c>
      <c r="G224" s="332">
        <v>13014.0</v>
      </c>
      <c r="H224" s="331">
        <f t="shared" ref="H224:H231" si="84">I224/$I$224</f>
        <v>1</v>
      </c>
      <c r="I224" s="332">
        <v>29600.0</v>
      </c>
      <c r="J224" s="331">
        <f t="shared" ref="J224:J231" si="85">K224/$K$224</f>
        <v>1</v>
      </c>
      <c r="K224" s="332">
        <v>14501.0</v>
      </c>
      <c r="L224" s="331">
        <f t="shared" ref="L224:L231" si="86">M224/$M$224</f>
        <v>1</v>
      </c>
      <c r="M224" s="332">
        <v>24900.0</v>
      </c>
      <c r="N224" s="331">
        <f t="shared" ref="N224:N231" si="87">O224/$O$224</f>
        <v>1</v>
      </c>
      <c r="O224" s="332">
        <v>18008.0</v>
      </c>
      <c r="P224" s="331">
        <f t="shared" ref="P224:P231" si="88">Q224/$Q$224</f>
        <v>1</v>
      </c>
      <c r="Q224" s="332">
        <v>13134.0</v>
      </c>
      <c r="R224" s="4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0.2657369849</v>
      </c>
      <c r="E225" s="332">
        <v>30070.0</v>
      </c>
      <c r="F225" s="336">
        <f t="shared" si="83"/>
        <v>0.2623328723</v>
      </c>
      <c r="G225" s="332">
        <v>3414.0</v>
      </c>
      <c r="H225" s="336">
        <f t="shared" si="84"/>
        <v>0.2716554054</v>
      </c>
      <c r="I225" s="332">
        <v>8041.0</v>
      </c>
      <c r="J225" s="336">
        <f t="shared" si="85"/>
        <v>0.278808358</v>
      </c>
      <c r="K225" s="332">
        <v>4043.0</v>
      </c>
      <c r="L225" s="336">
        <f t="shared" si="86"/>
        <v>0.2620883534</v>
      </c>
      <c r="M225" s="332">
        <v>6526.0</v>
      </c>
      <c r="N225" s="336">
        <f t="shared" si="87"/>
        <v>0.2525544203</v>
      </c>
      <c r="O225" s="332">
        <v>4548.0</v>
      </c>
      <c r="P225" s="336">
        <f t="shared" si="88"/>
        <v>0.2663316583</v>
      </c>
      <c r="Q225" s="332">
        <v>3498.0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0.007502850023</v>
      </c>
      <c r="E226" s="332">
        <v>849.0</v>
      </c>
      <c r="F226" s="337">
        <f t="shared" si="83"/>
        <v>0.007376671277</v>
      </c>
      <c r="G226" s="332">
        <v>96.0</v>
      </c>
      <c r="H226" s="337">
        <f t="shared" si="84"/>
        <v>0.007567567568</v>
      </c>
      <c r="I226" s="332">
        <v>224.0</v>
      </c>
      <c r="J226" s="337">
        <f t="shared" si="85"/>
        <v>0.006689193849</v>
      </c>
      <c r="K226" s="332">
        <v>97.0</v>
      </c>
      <c r="L226" s="337">
        <f t="shared" si="86"/>
        <v>0.007911646586</v>
      </c>
      <c r="M226" s="332">
        <v>197.0</v>
      </c>
      <c r="N226" s="337">
        <f t="shared" si="87"/>
        <v>0.007274544647</v>
      </c>
      <c r="O226" s="332">
        <v>131.0</v>
      </c>
      <c r="P226" s="337">
        <f t="shared" si="88"/>
        <v>0.007918379778</v>
      </c>
      <c r="Q226" s="332">
        <v>104.0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0.7227922267</v>
      </c>
      <c r="E227" s="35">
        <v>81789.0</v>
      </c>
      <c r="F227" s="337">
        <f t="shared" si="83"/>
        <v>0.7273705241</v>
      </c>
      <c r="G227" s="35">
        <v>9466.0</v>
      </c>
      <c r="H227" s="337">
        <f t="shared" si="84"/>
        <v>0.715777027</v>
      </c>
      <c r="I227" s="35">
        <v>21187.0</v>
      </c>
      <c r="J227" s="337">
        <f t="shared" si="85"/>
        <v>0.7085718226</v>
      </c>
      <c r="K227" s="35">
        <v>10275.0</v>
      </c>
      <c r="L227" s="337">
        <f t="shared" si="86"/>
        <v>0.7265863454</v>
      </c>
      <c r="M227" s="35">
        <v>18092.0</v>
      </c>
      <c r="N227" s="337">
        <f t="shared" si="87"/>
        <v>0.7373944913</v>
      </c>
      <c r="O227" s="35">
        <v>13279.0</v>
      </c>
      <c r="P227" s="337">
        <f t="shared" si="88"/>
        <v>0.7225521547</v>
      </c>
      <c r="Q227" s="35">
        <v>9490.0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0.376909957</v>
      </c>
      <c r="E228" s="340">
        <v>42650.0</v>
      </c>
      <c r="F228" s="341">
        <f t="shared" si="83"/>
        <v>0.4974642692</v>
      </c>
      <c r="G228" s="340">
        <v>6474.0</v>
      </c>
      <c r="H228" s="341">
        <f t="shared" si="84"/>
        <v>0.3064189189</v>
      </c>
      <c r="I228" s="340">
        <v>9070.0</v>
      </c>
      <c r="J228" s="341">
        <f t="shared" si="85"/>
        <v>0.2899800014</v>
      </c>
      <c r="K228" s="340">
        <v>4205.0</v>
      </c>
      <c r="L228" s="341">
        <f t="shared" si="86"/>
        <v>0.4087148594</v>
      </c>
      <c r="M228" s="340">
        <v>10177.0</v>
      </c>
      <c r="N228" s="341">
        <f t="shared" si="87"/>
        <v>0.4424700133</v>
      </c>
      <c r="O228" s="340">
        <v>7968.0</v>
      </c>
      <c r="P228" s="341">
        <f t="shared" si="88"/>
        <v>0.3621135983</v>
      </c>
      <c r="Q228" s="340">
        <v>4756.0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0.05891814028</v>
      </c>
      <c r="E229" s="340">
        <v>6667.0</v>
      </c>
      <c r="F229" s="341">
        <f t="shared" si="83"/>
        <v>0.03911172583</v>
      </c>
      <c r="G229" s="340">
        <v>509.0</v>
      </c>
      <c r="H229" s="341">
        <f t="shared" si="84"/>
        <v>0.0752027027</v>
      </c>
      <c r="I229" s="340">
        <v>2226.0</v>
      </c>
      <c r="J229" s="341">
        <f t="shared" si="85"/>
        <v>0.07675332736</v>
      </c>
      <c r="K229" s="340">
        <v>1113.0</v>
      </c>
      <c r="L229" s="341">
        <f t="shared" si="86"/>
        <v>0.04787148594</v>
      </c>
      <c r="M229" s="340">
        <v>1192.0</v>
      </c>
      <c r="N229" s="341">
        <f t="shared" si="87"/>
        <v>0.0407041315</v>
      </c>
      <c r="O229" s="340">
        <v>733.0</v>
      </c>
      <c r="P229" s="341">
        <f t="shared" si="88"/>
        <v>0.06806761078</v>
      </c>
      <c r="Q229" s="340">
        <v>894.0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0.1500128141</v>
      </c>
      <c r="E230" s="340">
        <v>16975.0</v>
      </c>
      <c r="F230" s="341">
        <f t="shared" si="83"/>
        <v>0.07599508222</v>
      </c>
      <c r="G230" s="340">
        <v>989.0</v>
      </c>
      <c r="H230" s="341">
        <f t="shared" si="84"/>
        <v>0.1970608108</v>
      </c>
      <c r="I230" s="340">
        <v>5833.0</v>
      </c>
      <c r="J230" s="341">
        <f t="shared" si="85"/>
        <v>0.2121922626</v>
      </c>
      <c r="K230" s="340">
        <v>3077.0</v>
      </c>
      <c r="L230" s="341">
        <f t="shared" si="86"/>
        <v>0.127188755</v>
      </c>
      <c r="M230" s="340">
        <v>3167.0</v>
      </c>
      <c r="N230" s="341">
        <f t="shared" si="87"/>
        <v>0.1115615282</v>
      </c>
      <c r="O230" s="340">
        <v>2009.0</v>
      </c>
      <c r="P230" s="341">
        <f t="shared" si="88"/>
        <v>0.1446627075</v>
      </c>
      <c r="Q230" s="340">
        <v>1900.0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0.1030426752</v>
      </c>
      <c r="E231" s="345">
        <v>11660.0</v>
      </c>
      <c r="F231" s="344">
        <f t="shared" si="83"/>
        <v>0.09220839096</v>
      </c>
      <c r="G231" s="345">
        <v>1200.0</v>
      </c>
      <c r="H231" s="344">
        <f t="shared" si="84"/>
        <v>0.09800675676</v>
      </c>
      <c r="I231" s="345">
        <v>2901.0</v>
      </c>
      <c r="J231" s="344">
        <f t="shared" si="85"/>
        <v>0.09440728226</v>
      </c>
      <c r="K231" s="345">
        <v>1369.0</v>
      </c>
      <c r="L231" s="344">
        <f t="shared" si="86"/>
        <v>0.1081124498</v>
      </c>
      <c r="M231" s="345">
        <v>2692.0</v>
      </c>
      <c r="N231" s="344">
        <f t="shared" si="87"/>
        <v>0.1112838738</v>
      </c>
      <c r="O231" s="345">
        <v>2004.0</v>
      </c>
      <c r="P231" s="344">
        <f t="shared" si="88"/>
        <v>0.113750571</v>
      </c>
      <c r="Q231" s="345">
        <v>1494.0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3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89">E234/C234</f>
        <v>0.05128205128</v>
      </c>
      <c r="E234" s="259">
        <v>2.0</v>
      </c>
      <c r="F234" s="56"/>
      <c r="G234" s="259">
        <v>0.0</v>
      </c>
      <c r="H234" s="56"/>
      <c r="I234" s="259">
        <v>1.0</v>
      </c>
      <c r="J234" s="56"/>
      <c r="K234" s="259">
        <v>0.0</v>
      </c>
      <c r="L234" s="56"/>
      <c r="M234" s="259">
        <v>0.0</v>
      </c>
      <c r="N234" s="56"/>
      <c r="O234" s="349">
        <v>0.0</v>
      </c>
      <c r="P234" s="56"/>
      <c r="Q234" s="259">
        <v>1.0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0.03370786517</v>
      </c>
      <c r="E235" s="35">
        <v>3.0</v>
      </c>
      <c r="F235" s="60"/>
      <c r="G235" s="35">
        <v>0.0</v>
      </c>
      <c r="H235" s="60"/>
      <c r="I235" s="35">
        <v>1.0</v>
      </c>
      <c r="J235" s="60"/>
      <c r="K235" s="35">
        <v>1.0</v>
      </c>
      <c r="L235" s="60"/>
      <c r="M235" s="35">
        <v>0.0</v>
      </c>
      <c r="N235" s="60"/>
      <c r="O235" s="34">
        <v>0.0</v>
      </c>
      <c r="P235" s="60"/>
      <c r="Q235" s="35">
        <v>1.0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0.0303030303</v>
      </c>
      <c r="E236" s="35">
        <v>3.0</v>
      </c>
      <c r="F236" s="60"/>
      <c r="G236" s="35">
        <v>0.0</v>
      </c>
      <c r="H236" s="60"/>
      <c r="I236" s="35">
        <v>2.0</v>
      </c>
      <c r="J236" s="60"/>
      <c r="K236" s="35">
        <v>0.0</v>
      </c>
      <c r="L236" s="60"/>
      <c r="M236" s="35">
        <v>0.0</v>
      </c>
      <c r="N236" s="60"/>
      <c r="O236" s="34">
        <v>1.0</v>
      </c>
      <c r="P236" s="60"/>
      <c r="Q236" s="35">
        <v>0.0</v>
      </c>
      <c r="R236" s="4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4">
        <v>0.0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6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3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0.06451612903</v>
      </c>
      <c r="E241" s="172">
        <v>2.0</v>
      </c>
      <c r="F241" s="92"/>
      <c r="G241" s="172">
        <v>0.0</v>
      </c>
      <c r="H241" s="92"/>
      <c r="I241" s="172">
        <v>1.0</v>
      </c>
      <c r="J241" s="92"/>
      <c r="K241" s="172">
        <v>0.0</v>
      </c>
      <c r="L241" s="92"/>
      <c r="M241" s="172">
        <v>0.0</v>
      </c>
      <c r="N241" s="92"/>
      <c r="O241" s="171">
        <v>0.0</v>
      </c>
      <c r="P241" s="92"/>
      <c r="Q241" s="172">
        <v>1.0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</v>
      </c>
      <c r="E242" s="35">
        <v>0.0</v>
      </c>
      <c r="F242" s="60"/>
      <c r="G242" s="3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0.01754385965</v>
      </c>
      <c r="E243" s="355">
        <v>2.0</v>
      </c>
      <c r="F243" s="354"/>
      <c r="G243" s="355">
        <v>0.0</v>
      </c>
      <c r="H243" s="354"/>
      <c r="I243" s="355">
        <v>0.0</v>
      </c>
      <c r="J243" s="354"/>
      <c r="K243" s="355">
        <v>2.0</v>
      </c>
      <c r="L243" s="354"/>
      <c r="M243" s="355">
        <v>0.0</v>
      </c>
      <c r="N243" s="354"/>
      <c r="O243" s="356">
        <v>0.0</v>
      </c>
      <c r="P243" s="354"/>
      <c r="Q243" s="355">
        <v>0.0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3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91">E245/C245</f>
        <v>0.02898550725</v>
      </c>
      <c r="E245" s="588">
        <f t="shared" ref="E245:E250" si="92">SUM(G245,I245,K245,M245,O245,Q245)</f>
        <v>2</v>
      </c>
      <c r="F245" s="92"/>
      <c r="G245" s="172">
        <v>0.0</v>
      </c>
      <c r="H245" s="92"/>
      <c r="I245" s="172">
        <v>0.0</v>
      </c>
      <c r="J245" s="92"/>
      <c r="K245" s="172">
        <v>1.0</v>
      </c>
      <c r="L245" s="92"/>
      <c r="M245" s="172">
        <v>0.0</v>
      </c>
      <c r="N245" s="92"/>
      <c r="O245" s="171">
        <v>1.0</v>
      </c>
      <c r="P245" s="92"/>
      <c r="Q245" s="172">
        <v>0.0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91"/>
        <v>0.01785714286</v>
      </c>
      <c r="E246" s="131">
        <f t="shared" si="92"/>
        <v>1</v>
      </c>
      <c r="F246" s="60"/>
      <c r="G246" s="35">
        <v>0.0</v>
      </c>
      <c r="H246" s="60"/>
      <c r="I246" s="35">
        <v>0.0</v>
      </c>
      <c r="J246" s="60"/>
      <c r="K246" s="35">
        <v>1.0</v>
      </c>
      <c r="L246" s="60"/>
      <c r="M246" s="35">
        <v>0.0</v>
      </c>
      <c r="N246" s="60"/>
      <c r="O246" s="34">
        <v>0.0</v>
      </c>
      <c r="P246" s="60"/>
      <c r="Q246" s="35">
        <v>0.0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91"/>
        <v>0.07692307692</v>
      </c>
      <c r="E247" s="131">
        <f t="shared" si="92"/>
        <v>1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1.0</v>
      </c>
      <c r="P247" s="60"/>
      <c r="Q247" s="35">
        <v>0.0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91"/>
        <v>0.009377948979</v>
      </c>
      <c r="E248" s="35">
        <f t="shared" si="92"/>
        <v>18522</v>
      </c>
      <c r="F248" s="60"/>
      <c r="G248" s="35">
        <v>0.0</v>
      </c>
      <c r="H248" s="60"/>
      <c r="I248" s="35">
        <v>0.0</v>
      </c>
      <c r="J248" s="60"/>
      <c r="K248" s="35">
        <v>12350.0</v>
      </c>
      <c r="L248" s="60"/>
      <c r="M248" s="35">
        <v>0.0</v>
      </c>
      <c r="N248" s="60"/>
      <c r="O248" s="34">
        <v>6172.0</v>
      </c>
      <c r="P248" s="60"/>
      <c r="Q248" s="35">
        <v>0.0</v>
      </c>
      <c r="R248" s="29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91"/>
        <v>0.006615549273</v>
      </c>
      <c r="E249" s="35">
        <f t="shared" si="92"/>
        <v>12350</v>
      </c>
      <c r="F249" s="60"/>
      <c r="G249" s="35">
        <v>0.0</v>
      </c>
      <c r="H249" s="60"/>
      <c r="I249" s="35">
        <v>0.0</v>
      </c>
      <c r="J249" s="60"/>
      <c r="K249" s="35">
        <v>12350.0</v>
      </c>
      <c r="L249" s="60"/>
      <c r="M249" s="35">
        <v>0.0</v>
      </c>
      <c r="N249" s="60"/>
      <c r="O249" s="34">
        <v>0.0</v>
      </c>
      <c r="P249" s="60"/>
      <c r="Q249" s="35">
        <v>0.0</v>
      </c>
      <c r="R249" s="29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91"/>
        <v>0.05701894217</v>
      </c>
      <c r="E250" s="35">
        <f t="shared" si="92"/>
        <v>6172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6172.0</v>
      </c>
      <c r="P250" s="60"/>
      <c r="Q250" s="35">
        <v>0.0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91"/>
        <v>0.02972399151</v>
      </c>
      <c r="E251" s="363">
        <v>14.0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29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91"/>
        <v>0.01041666667</v>
      </c>
      <c r="E252" s="351">
        <v>1.0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29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91"/>
        <v>0.004228964716</v>
      </c>
      <c r="E253" s="35">
        <v>3436.0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91"/>
        <v>0.03466666667</v>
      </c>
      <c r="E254" s="35">
        <v>13.0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91"/>
        <v>0.01940429762</v>
      </c>
      <c r="E255" s="35">
        <v>15225.0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91"/>
        <v>0</v>
      </c>
      <c r="E256" s="351">
        <v>0.0</v>
      </c>
      <c r="F256" s="60"/>
      <c r="G256" s="351">
        <v>0.0</v>
      </c>
      <c r="H256" s="60"/>
      <c r="I256" s="351">
        <v>0.0</v>
      </c>
      <c r="J256" s="60"/>
      <c r="K256" s="351">
        <v>0.0</v>
      </c>
      <c r="L256" s="60"/>
      <c r="M256" s="351">
        <v>0.0</v>
      </c>
      <c r="N256" s="60"/>
      <c r="O256" s="351">
        <v>0.0</v>
      </c>
      <c r="P256" s="60"/>
      <c r="Q256" s="351">
        <v>0.0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91"/>
        <v>0</v>
      </c>
      <c r="E257" s="351">
        <v>0.0</v>
      </c>
      <c r="F257" s="60"/>
      <c r="G257" s="351">
        <v>0.0</v>
      </c>
      <c r="H257" s="60"/>
      <c r="I257" s="351">
        <v>0.0</v>
      </c>
      <c r="J257" s="60"/>
      <c r="K257" s="351">
        <v>0.0</v>
      </c>
      <c r="L257" s="60"/>
      <c r="M257" s="351">
        <v>0.0</v>
      </c>
      <c r="N257" s="60"/>
      <c r="O257" s="351">
        <v>0.0</v>
      </c>
      <c r="P257" s="60"/>
      <c r="Q257" s="351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91"/>
        <v>0.04347826087</v>
      </c>
      <c r="E258" s="351">
        <v>2.0</v>
      </c>
      <c r="F258" s="60"/>
      <c r="G258" s="351">
        <v>0.0</v>
      </c>
      <c r="H258" s="60"/>
      <c r="I258" s="351">
        <v>0.0</v>
      </c>
      <c r="J258" s="60"/>
      <c r="K258" s="351">
        <v>1.0</v>
      </c>
      <c r="L258" s="60"/>
      <c r="M258" s="351">
        <v>0.0</v>
      </c>
      <c r="N258" s="60"/>
      <c r="O258" s="351">
        <v>1.0</v>
      </c>
      <c r="P258" s="60"/>
      <c r="Q258" s="351">
        <v>0.0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91"/>
        <v>0</v>
      </c>
      <c r="E259" s="591">
        <v>0.0</v>
      </c>
      <c r="F259" s="354"/>
      <c r="G259" s="591">
        <v>0.0</v>
      </c>
      <c r="H259" s="354"/>
      <c r="I259" s="591">
        <v>0.0</v>
      </c>
      <c r="J259" s="354"/>
      <c r="K259" s="591">
        <v>0.0</v>
      </c>
      <c r="L259" s="354"/>
      <c r="M259" s="591">
        <v>0.0</v>
      </c>
      <c r="N259" s="354"/>
      <c r="O259" s="591">
        <v>0.0</v>
      </c>
      <c r="P259" s="354"/>
      <c r="Q259" s="591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3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185">
        <f>E261/C261</f>
        <v>0.009525957571</v>
      </c>
      <c r="E261" s="592">
        <v>57.44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4.025679123097194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4"/>
      <c r="S262" s="5"/>
      <c r="T262" s="378"/>
      <c r="U262" s="378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3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93">E264/C264</f>
        <v>0.03571428571</v>
      </c>
      <c r="E264" s="172">
        <v>2.0</v>
      </c>
      <c r="F264" s="92"/>
      <c r="G264" s="172">
        <v>0.0</v>
      </c>
      <c r="H264" s="92"/>
      <c r="I264" s="172">
        <v>1.0</v>
      </c>
      <c r="J264" s="92"/>
      <c r="K264" s="172">
        <v>0.0</v>
      </c>
      <c r="L264" s="92"/>
      <c r="M264" s="172">
        <v>0.0</v>
      </c>
      <c r="N264" s="92"/>
      <c r="O264" s="172">
        <v>1.0</v>
      </c>
      <c r="P264" s="92"/>
      <c r="Q264" s="172">
        <v>0.0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93"/>
        <v>0.04411764706</v>
      </c>
      <c r="E265" s="35">
        <v>6.0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" t="s">
        <v>323</v>
      </c>
      <c r="S265" s="5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93"/>
        <v>0.05582524272</v>
      </c>
      <c r="E266" s="35">
        <v>23.0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" t="s">
        <v>323</v>
      </c>
      <c r="S266" s="5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93"/>
        <v>0.03265306122</v>
      </c>
      <c r="E267" s="35">
        <v>8.0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" t="s">
        <v>323</v>
      </c>
      <c r="S267" s="5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93"/>
        <v>0.02702702703</v>
      </c>
      <c r="E268" s="35">
        <v>3.0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" t="s">
        <v>323</v>
      </c>
      <c r="S268" s="5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93"/>
        <v>0.1363636364</v>
      </c>
      <c r="E269" s="35">
        <v>12.0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" t="s">
        <v>323</v>
      </c>
      <c r="S269" s="5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93"/>
        <v>0.0802919708</v>
      </c>
      <c r="E270" s="35">
        <v>22.0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93"/>
      <c r="Q270" s="567"/>
      <c r="R270" s="4" t="s">
        <v>323</v>
      </c>
      <c r="S270" s="5"/>
      <c r="T270" s="378"/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3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0.0652173913</v>
      </c>
      <c r="E272" s="172">
        <v>3.0</v>
      </c>
      <c r="F272" s="92"/>
      <c r="G272" s="172">
        <v>0.0</v>
      </c>
      <c r="H272" s="92"/>
      <c r="I272" s="172">
        <v>0.0</v>
      </c>
      <c r="J272" s="92"/>
      <c r="K272" s="172">
        <v>1.0</v>
      </c>
      <c r="L272" s="92"/>
      <c r="M272" s="172">
        <v>1.0</v>
      </c>
      <c r="N272" s="92"/>
      <c r="O272" s="172">
        <v>0.0</v>
      </c>
      <c r="P272" s="92"/>
      <c r="Q272" s="172">
        <v>1.0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95">
        <f t="shared" ref="D274:D276" si="94">E274/C274</f>
        <v>0.03467253715</v>
      </c>
      <c r="E274" s="594">
        <v>63.0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595">
        <f t="shared" si="94"/>
        <v>0.0329218107</v>
      </c>
      <c r="E275" s="49">
        <v>8.0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94"/>
        <v>0.04444444444</v>
      </c>
      <c r="E276" s="181">
        <v>8.0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384"/>
      <c r="B277" s="385"/>
      <c r="C277" s="386"/>
      <c r="D277" s="387"/>
      <c r="E277" s="503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384"/>
      <c r="B278" s="385"/>
      <c r="C278" s="386"/>
      <c r="D278" s="387"/>
      <c r="E278" s="503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21110.0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95">SUM(C282:P282)</f>
        <v>21110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95"/>
        <v>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81895.0</v>
      </c>
      <c r="F284" s="397"/>
      <c r="G284" s="402"/>
      <c r="H284" s="397"/>
      <c r="I284" s="402">
        <v>106503.0</v>
      </c>
      <c r="J284" s="397"/>
      <c r="K284" s="402"/>
      <c r="L284" s="397"/>
      <c r="M284" s="402"/>
      <c r="N284" s="397"/>
      <c r="O284" s="402"/>
      <c r="P284" s="397"/>
      <c r="Q284" s="569">
        <f t="shared" si="95"/>
        <v>188398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3209867.0</v>
      </c>
      <c r="F285" s="397"/>
      <c r="G285" s="408"/>
      <c r="H285" s="397"/>
      <c r="I285" s="408">
        <v>32406.0</v>
      </c>
      <c r="J285" s="397"/>
      <c r="K285" s="408"/>
      <c r="L285" s="397"/>
      <c r="M285" s="408"/>
      <c r="N285" s="397"/>
      <c r="O285" s="408">
        <v>3817.0</v>
      </c>
      <c r="P285" s="397"/>
      <c r="Q285" s="570">
        <f t="shared" si="95"/>
        <v>3246090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1009355.0</v>
      </c>
      <c r="D286" s="397"/>
      <c r="E286" s="402">
        <v>114363.0</v>
      </c>
      <c r="F286" s="397"/>
      <c r="G286" s="402"/>
      <c r="H286" s="397"/>
      <c r="I286" s="402">
        <v>14679.0</v>
      </c>
      <c r="J286" s="397"/>
      <c r="K286" s="402"/>
      <c r="L286" s="397"/>
      <c r="M286" s="402"/>
      <c r="N286" s="397"/>
      <c r="O286" s="402"/>
      <c r="P286" s="397"/>
      <c r="Q286" s="569">
        <f t="shared" si="95"/>
        <v>1138397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/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95"/>
        <v>0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415890.0</v>
      </c>
      <c r="D288" s="397"/>
      <c r="E288" s="402">
        <v>2100.0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95"/>
        <v>417990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1047561.0</v>
      </c>
      <c r="F289" s="397"/>
      <c r="G289" s="408"/>
      <c r="H289" s="397"/>
      <c r="I289" s="408"/>
      <c r="J289" s="397"/>
      <c r="K289" s="408"/>
      <c r="L289" s="397"/>
      <c r="M289" s="408">
        <v>393396.0</v>
      </c>
      <c r="N289" s="397"/>
      <c r="O289" s="408"/>
      <c r="P289" s="397"/>
      <c r="Q289" s="570">
        <f t="shared" si="95"/>
        <v>1440957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31748.0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95"/>
        <v>31748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90708.0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95"/>
        <v>90708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434564.0</v>
      </c>
      <c r="D292" s="397"/>
      <c r="E292" s="402">
        <v>734335.0</v>
      </c>
      <c r="F292" s="397"/>
      <c r="G292" s="402"/>
      <c r="H292" s="397"/>
      <c r="I292" s="402"/>
      <c r="J292" s="397"/>
      <c r="K292" s="402"/>
      <c r="L292" s="397"/>
      <c r="M292" s="402"/>
      <c r="N292" s="397"/>
      <c r="O292" s="402"/>
      <c r="P292" s="397"/>
      <c r="Q292" s="569">
        <f t="shared" si="95"/>
        <v>1168899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14342.0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95"/>
        <v>14342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3555108.0</v>
      </c>
      <c r="D294" s="397"/>
      <c r="E294" s="402">
        <v>289610.0</v>
      </c>
      <c r="F294" s="397"/>
      <c r="G294" s="402"/>
      <c r="H294" s="397"/>
      <c r="I294" s="402"/>
      <c r="J294" s="397"/>
      <c r="K294" s="402"/>
      <c r="L294" s="397"/>
      <c r="M294" s="402">
        <v>100000.0</v>
      </c>
      <c r="N294" s="397"/>
      <c r="O294" s="402"/>
      <c r="P294" s="397"/>
      <c r="Q294" s="569">
        <f t="shared" si="95"/>
        <v>3944718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146858.0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95"/>
        <v>146858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262068.0</v>
      </c>
      <c r="D296" s="397"/>
      <c r="E296" s="402">
        <v>3267.0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95"/>
        <v>265335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3036604.0</v>
      </c>
      <c r="D297" s="397"/>
      <c r="E297" s="408">
        <v>292080.0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95"/>
        <v>3328684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24891.0</v>
      </c>
      <c r="J298" s="397"/>
      <c r="K298" s="402"/>
      <c r="L298" s="397"/>
      <c r="M298" s="402"/>
      <c r="N298" s="397"/>
      <c r="O298" s="402"/>
      <c r="P298" s="397"/>
      <c r="Q298" s="569">
        <f t="shared" si="95"/>
        <v>24891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862352.0</v>
      </c>
      <c r="F299" s="397"/>
      <c r="G299" s="408"/>
      <c r="H299" s="397"/>
      <c r="I299" s="408"/>
      <c r="J299" s="397"/>
      <c r="K299" s="408"/>
      <c r="L299" s="397"/>
      <c r="M299" s="408">
        <v>765086.0</v>
      </c>
      <c r="N299" s="397"/>
      <c r="O299" s="408"/>
      <c r="P299" s="397"/>
      <c r="Q299" s="570">
        <f t="shared" si="95"/>
        <v>1627438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8860447</v>
      </c>
      <c r="D300" s="397"/>
      <c r="E300" s="411">
        <f>SUM(E282:F299)</f>
        <v>6795338</v>
      </c>
      <c r="F300" s="397"/>
      <c r="G300" s="411">
        <f>SUM(G282:H299)</f>
        <v>0</v>
      </c>
      <c r="H300" s="397"/>
      <c r="I300" s="411">
        <f>SUM(I282:J299)</f>
        <v>178479</v>
      </c>
      <c r="J300" s="397"/>
      <c r="K300" s="411">
        <f>SUM(K282:L299)</f>
        <v>0</v>
      </c>
      <c r="L300" s="397"/>
      <c r="M300" s="411">
        <f>SUM(M282:N299)</f>
        <v>1258482</v>
      </c>
      <c r="N300" s="397"/>
      <c r="O300" s="411">
        <f>SUM(O282:P299)</f>
        <v>3817</v>
      </c>
      <c r="P300" s="397"/>
      <c r="Q300" s="597">
        <f>SUM(Q282:Q299)</f>
        <v>17096563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431</v>
      </c>
      <c r="B301" s="414"/>
      <c r="C301" s="415">
        <f>SUM(C282:D299)</f>
        <v>8860447</v>
      </c>
      <c r="D301" s="416"/>
      <c r="E301" s="415">
        <f>SUM(E282:F299)</f>
        <v>6795338</v>
      </c>
      <c r="F301" s="416"/>
      <c r="G301" s="415">
        <f>SUM(G282:H299)</f>
        <v>0</v>
      </c>
      <c r="H301" s="416"/>
      <c r="I301" s="415">
        <f>SUM(I282:J299)</f>
        <v>178479</v>
      </c>
      <c r="J301" s="416"/>
      <c r="K301" s="415">
        <f>SUM(K282:L299)</f>
        <v>0</v>
      </c>
      <c r="L301" s="416"/>
      <c r="M301" s="415">
        <f>SUM(M282:N299)</f>
        <v>1258482</v>
      </c>
      <c r="N301" s="416"/>
      <c r="O301" s="415">
        <f>SUM(O282:P299)</f>
        <v>3817</v>
      </c>
      <c r="P301" s="416"/>
      <c r="Q301" s="598">
        <f>SUM(Q282:Q299)</f>
        <v>17096563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203">
    <mergeCell ref="C296:D296"/>
    <mergeCell ref="E297:F297"/>
    <mergeCell ref="G297:H297"/>
    <mergeCell ref="I297:J297"/>
    <mergeCell ref="K297:L297"/>
    <mergeCell ref="M297:N297"/>
    <mergeCell ref="O297:P297"/>
    <mergeCell ref="C297:D297"/>
    <mergeCell ref="E298:F298"/>
    <mergeCell ref="G298:H298"/>
    <mergeCell ref="I298:J298"/>
    <mergeCell ref="K298:L298"/>
    <mergeCell ref="M298:N298"/>
    <mergeCell ref="O298:P298"/>
    <mergeCell ref="C298:D298"/>
    <mergeCell ref="E299:F299"/>
    <mergeCell ref="G299:H299"/>
    <mergeCell ref="I299:J299"/>
    <mergeCell ref="K299:L299"/>
    <mergeCell ref="M299:N299"/>
    <mergeCell ref="O299:P299"/>
    <mergeCell ref="C299:D299"/>
    <mergeCell ref="E300:F300"/>
    <mergeCell ref="G300:H300"/>
    <mergeCell ref="I300:J300"/>
    <mergeCell ref="K300:L300"/>
    <mergeCell ref="M300:N300"/>
    <mergeCell ref="O300:P300"/>
    <mergeCell ref="A223:Q223"/>
    <mergeCell ref="A232:Q232"/>
    <mergeCell ref="A233:Q233"/>
    <mergeCell ref="A240:Q240"/>
    <mergeCell ref="A244:Q244"/>
    <mergeCell ref="A260:Q260"/>
    <mergeCell ref="A263:Q263"/>
    <mergeCell ref="K281:L281"/>
    <mergeCell ref="M281:N281"/>
    <mergeCell ref="K282:L282"/>
    <mergeCell ref="M282:N282"/>
    <mergeCell ref="O282:P282"/>
    <mergeCell ref="A271:Q271"/>
    <mergeCell ref="A273:Q273"/>
    <mergeCell ref="A279:Q279"/>
    <mergeCell ref="A280:A281"/>
    <mergeCell ref="C280:Q280"/>
    <mergeCell ref="C281:D281"/>
    <mergeCell ref="E281:F281"/>
    <mergeCell ref="O281:P281"/>
    <mergeCell ref="E283:F283"/>
    <mergeCell ref="G283:H283"/>
    <mergeCell ref="K283:L283"/>
    <mergeCell ref="M283:N283"/>
    <mergeCell ref="O283:P283"/>
    <mergeCell ref="G281:H281"/>
    <mergeCell ref="I281:J281"/>
    <mergeCell ref="C282:D282"/>
    <mergeCell ref="E282:F282"/>
    <mergeCell ref="G282:H282"/>
    <mergeCell ref="I282:J282"/>
    <mergeCell ref="I283:J283"/>
    <mergeCell ref="C283:D283"/>
    <mergeCell ref="E284:F284"/>
    <mergeCell ref="G284:H284"/>
    <mergeCell ref="I284:J284"/>
    <mergeCell ref="K284:L284"/>
    <mergeCell ref="M284:N284"/>
    <mergeCell ref="O284:P284"/>
    <mergeCell ref="C300:D300"/>
    <mergeCell ref="C301:D301"/>
    <mergeCell ref="E301:F301"/>
    <mergeCell ref="G301:H301"/>
    <mergeCell ref="I301:J301"/>
    <mergeCell ref="K301:L301"/>
    <mergeCell ref="M301:N301"/>
    <mergeCell ref="O301:P301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100:Q100"/>
    <mergeCell ref="A107:Q107"/>
    <mergeCell ref="A108:Q108"/>
    <mergeCell ref="A116:Q116"/>
    <mergeCell ref="A132:Q132"/>
    <mergeCell ref="A138:Q138"/>
    <mergeCell ref="A145:Q145"/>
    <mergeCell ref="A150:Q150"/>
    <mergeCell ref="A151:Q151"/>
    <mergeCell ref="A154:Q154"/>
    <mergeCell ref="A166:Q166"/>
    <mergeCell ref="A172:Q172"/>
    <mergeCell ref="A173:Q173"/>
    <mergeCell ref="A185:Q185"/>
    <mergeCell ref="A186:Q186"/>
    <mergeCell ref="A188:Q188"/>
    <mergeCell ref="A191:Q191"/>
    <mergeCell ref="C284:D284"/>
    <mergeCell ref="E285:F285"/>
    <mergeCell ref="G285:H285"/>
    <mergeCell ref="I285:J285"/>
    <mergeCell ref="K285:L285"/>
    <mergeCell ref="M285:N285"/>
    <mergeCell ref="O285:P285"/>
    <mergeCell ref="C285:D285"/>
    <mergeCell ref="E286:F286"/>
    <mergeCell ref="G286:H286"/>
    <mergeCell ref="I286:J286"/>
    <mergeCell ref="K286:L286"/>
    <mergeCell ref="M286:N286"/>
    <mergeCell ref="O286:P286"/>
    <mergeCell ref="C286:D286"/>
    <mergeCell ref="E287:F287"/>
    <mergeCell ref="G287:H287"/>
    <mergeCell ref="I287:J287"/>
    <mergeCell ref="K287:L287"/>
    <mergeCell ref="M287:N287"/>
    <mergeCell ref="O287:P287"/>
    <mergeCell ref="C287:D287"/>
    <mergeCell ref="E288:F288"/>
    <mergeCell ref="G288:H288"/>
    <mergeCell ref="I288:J288"/>
    <mergeCell ref="K288:L288"/>
    <mergeCell ref="M288:N288"/>
    <mergeCell ref="O288:P288"/>
    <mergeCell ref="C288:D288"/>
    <mergeCell ref="E289:F289"/>
    <mergeCell ref="G289:H289"/>
    <mergeCell ref="I289:J289"/>
    <mergeCell ref="K289:L289"/>
    <mergeCell ref="M289:N289"/>
    <mergeCell ref="O289:P289"/>
    <mergeCell ref="C289:D289"/>
    <mergeCell ref="E290:F290"/>
    <mergeCell ref="G290:H290"/>
    <mergeCell ref="I290:J290"/>
    <mergeCell ref="K290:L290"/>
    <mergeCell ref="M290:N290"/>
    <mergeCell ref="O290:P290"/>
    <mergeCell ref="C290:D290"/>
    <mergeCell ref="E291:F291"/>
    <mergeCell ref="G291:H291"/>
    <mergeCell ref="I291:J291"/>
    <mergeCell ref="K291:L291"/>
    <mergeCell ref="M291:N291"/>
    <mergeCell ref="O291:P291"/>
    <mergeCell ref="C291:D291"/>
    <mergeCell ref="E292:F292"/>
    <mergeCell ref="G292:H292"/>
    <mergeCell ref="I292:J292"/>
    <mergeCell ref="K292:L292"/>
    <mergeCell ref="M292:N292"/>
    <mergeCell ref="O292:P292"/>
    <mergeCell ref="C292:D292"/>
    <mergeCell ref="E293:F293"/>
    <mergeCell ref="G293:H293"/>
    <mergeCell ref="I293:J293"/>
    <mergeCell ref="K293:L293"/>
    <mergeCell ref="M293:N293"/>
    <mergeCell ref="O293:P293"/>
    <mergeCell ref="C293:D293"/>
    <mergeCell ref="E294:F294"/>
    <mergeCell ref="G294:H294"/>
    <mergeCell ref="I294:J294"/>
    <mergeCell ref="K294:L294"/>
    <mergeCell ref="M294:N294"/>
    <mergeCell ref="O294:P294"/>
    <mergeCell ref="C294:D294"/>
    <mergeCell ref="E295:F295"/>
    <mergeCell ref="G295:H295"/>
    <mergeCell ref="I295:J295"/>
    <mergeCell ref="K295:L295"/>
    <mergeCell ref="M295:N295"/>
    <mergeCell ref="O295:P295"/>
    <mergeCell ref="C295:D295"/>
    <mergeCell ref="E296:F296"/>
    <mergeCell ref="G296:H296"/>
    <mergeCell ref="I296:J296"/>
    <mergeCell ref="K296:L296"/>
    <mergeCell ref="M296:N296"/>
    <mergeCell ref="O296:P296"/>
  </mergeCells>
  <hyperlinks>
    <hyperlink r:id="rId1" ref="A4"/>
    <hyperlink r:id="rId2" ref="A5"/>
    <hyperlink r:id="rId3" ref="A8"/>
    <hyperlink r:id="rId4" ref="A9"/>
    <hyperlink r:id="rId5" ref="R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R17"/>
    <hyperlink r:id="rId14" ref="A18"/>
    <hyperlink r:id="rId15" ref="A19"/>
    <hyperlink r:id="rId16" ref="A20"/>
    <hyperlink r:id="rId17" ref="A21"/>
    <hyperlink r:id="rId18" ref="R21"/>
    <hyperlink r:id="rId19" ref="A22"/>
    <hyperlink r:id="rId20" ref="A23"/>
    <hyperlink r:id="rId21" ref="R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R43"/>
    <hyperlink r:id="rId39" ref="A44"/>
    <hyperlink r:id="rId40" ref="A45"/>
    <hyperlink r:id="rId41" ref="A46"/>
    <hyperlink r:id="rId42" ref="A47"/>
    <hyperlink r:id="rId43" ref="R49"/>
    <hyperlink r:id="rId44" ref="A52"/>
    <hyperlink r:id="rId45" ref="A53"/>
    <hyperlink r:id="rId46" ref="R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R62"/>
    <hyperlink r:id="rId57" ref="A63"/>
    <hyperlink r:id="rId58" ref="R63"/>
    <hyperlink r:id="rId59" ref="A64"/>
    <hyperlink r:id="rId60" ref="R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R72"/>
    <hyperlink r:id="rId69" ref="A77"/>
    <hyperlink r:id="rId70" ref="R77"/>
    <hyperlink r:id="rId71" ref="A82"/>
    <hyperlink r:id="rId72" ref="A87"/>
    <hyperlink r:id="rId73" ref="R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56"/>
    <hyperlink r:id="rId130" ref="A157"/>
    <hyperlink r:id="rId131" ref="A158"/>
    <hyperlink r:id="rId132" ref="A159"/>
    <hyperlink r:id="rId133" ref="A160"/>
    <hyperlink r:id="rId134" ref="A161"/>
    <hyperlink r:id="rId135" ref="A163"/>
    <hyperlink r:id="rId136" ref="A164"/>
    <hyperlink r:id="rId137" ref="R164"/>
    <hyperlink r:id="rId138" ref="A165"/>
    <hyperlink r:id="rId139" ref="R185"/>
    <hyperlink r:id="rId140" ref="R188"/>
    <hyperlink r:id="rId141" ref="A234"/>
    <hyperlink r:id="rId142" ref="A235"/>
    <hyperlink r:id="rId143" ref="R235"/>
    <hyperlink r:id="rId144" ref="A236"/>
    <hyperlink r:id="rId145" ref="A237"/>
    <hyperlink r:id="rId146" ref="A238"/>
    <hyperlink r:id="rId147" ref="A239"/>
    <hyperlink r:id="rId148" ref="A241"/>
    <hyperlink r:id="rId149" ref="A242"/>
    <hyperlink r:id="rId150" ref="R242"/>
    <hyperlink r:id="rId151" ref="A243"/>
    <hyperlink r:id="rId152" ref="R243"/>
    <hyperlink r:id="rId153" ref="A245"/>
    <hyperlink r:id="rId154" ref="R245"/>
    <hyperlink r:id="rId155" ref="A246"/>
    <hyperlink r:id="rId156" ref="R246"/>
    <hyperlink r:id="rId157" ref="A247"/>
    <hyperlink r:id="rId158" ref="R247"/>
    <hyperlink r:id="rId159" ref="A248"/>
    <hyperlink r:id="rId160" ref="R248"/>
    <hyperlink r:id="rId161" ref="A249"/>
    <hyperlink r:id="rId162" ref="R249"/>
    <hyperlink r:id="rId163" ref="A250"/>
    <hyperlink r:id="rId164" ref="R250"/>
    <hyperlink r:id="rId165" ref="A251"/>
    <hyperlink r:id="rId166" ref="R251"/>
    <hyperlink r:id="rId167" ref="A252"/>
    <hyperlink r:id="rId168" ref="R252"/>
    <hyperlink r:id="rId169" ref="A253"/>
    <hyperlink r:id="rId170" ref="R253"/>
    <hyperlink r:id="rId171" ref="A254"/>
    <hyperlink r:id="rId172" ref="R254"/>
    <hyperlink r:id="rId173" ref="A255"/>
    <hyperlink r:id="rId174" ref="R255"/>
    <hyperlink r:id="rId175" ref="A256"/>
    <hyperlink r:id="rId176" ref="A257"/>
    <hyperlink r:id="rId177" ref="A258"/>
    <hyperlink r:id="rId178" ref="R258"/>
    <hyperlink r:id="rId179" ref="A259"/>
    <hyperlink r:id="rId180" ref="R259"/>
    <hyperlink r:id="rId181" ref="A264"/>
    <hyperlink r:id="rId182" ref="A265"/>
    <hyperlink r:id="rId183" ref="A266"/>
    <hyperlink r:id="rId184" ref="A267"/>
    <hyperlink r:id="rId185" ref="A268"/>
    <hyperlink r:id="rId186" ref="A269"/>
    <hyperlink r:id="rId187" ref="A270"/>
    <hyperlink r:id="rId188" ref="A272"/>
    <hyperlink r:id="rId189" ref="A274"/>
    <hyperlink r:id="rId190" ref="A275"/>
    <hyperlink r:id="rId191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9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8.71"/>
    <col customWidth="1" min="3" max="3" width="11.57"/>
    <col customWidth="1" min="4" max="4" width="7.0"/>
    <col customWidth="1" min="5" max="5" width="9.57"/>
    <col customWidth="1" min="6" max="6" width="6.71"/>
    <col customWidth="1" min="7" max="7" width="10.14"/>
    <col customWidth="1" min="8" max="8" width="6.86"/>
    <col customWidth="1" min="9" max="9" width="11.43"/>
    <col customWidth="1" min="10" max="10" width="6.86"/>
    <col customWidth="1" min="11" max="11" width="9.0"/>
    <col customWidth="1" min="12" max="12" width="7.0"/>
    <col customWidth="1" min="13" max="13" width="9.14"/>
    <col customWidth="1" min="14" max="14" width="6.71"/>
    <col customWidth="1" min="15" max="15" width="9.71"/>
    <col customWidth="1" min="16" max="16" width="7.0"/>
    <col customWidth="1" min="17" max="17" width="10.71"/>
    <col customWidth="1" min="18" max="18" width="12.29"/>
    <col customWidth="1" min="19" max="19" width="24.0"/>
    <col customWidth="1" min="20" max="26" width="10.0"/>
  </cols>
  <sheetData>
    <row r="1" ht="21.0" customHeight="1">
      <c r="A1" s="1" t="s">
        <v>432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15.0" customHeight="1">
      <c r="A2" s="6" t="s">
        <v>1</v>
      </c>
      <c r="B2" s="7" t="s">
        <v>2</v>
      </c>
      <c r="C2" s="3"/>
      <c r="D2" s="8" t="s">
        <v>433</v>
      </c>
      <c r="E2" s="3"/>
      <c r="F2" s="8" t="s">
        <v>434</v>
      </c>
      <c r="G2" s="3"/>
      <c r="H2" s="8" t="s">
        <v>435</v>
      </c>
      <c r="I2" s="3"/>
      <c r="J2" s="8" t="s">
        <v>436</v>
      </c>
      <c r="K2" s="3"/>
      <c r="L2" s="8" t="s">
        <v>437</v>
      </c>
      <c r="M2" s="3"/>
      <c r="N2" s="8" t="s">
        <v>438</v>
      </c>
      <c r="O2" s="3"/>
      <c r="P2" s="8" t="s">
        <v>439</v>
      </c>
      <c r="Q2" s="3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515">
        <v>537.47</v>
      </c>
      <c r="E4" s="393"/>
      <c r="F4" s="516">
        <v>71.52</v>
      </c>
      <c r="G4" s="393"/>
      <c r="H4" s="516">
        <v>118.5</v>
      </c>
      <c r="I4" s="393"/>
      <c r="J4" s="516">
        <v>70.47</v>
      </c>
      <c r="K4" s="393"/>
      <c r="L4" s="517">
        <v>99.94</v>
      </c>
      <c r="M4" s="16"/>
      <c r="N4" s="517">
        <v>116.34</v>
      </c>
      <c r="O4" s="16"/>
      <c r="P4" s="517">
        <v>60.71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13"/>
      <c r="C5" s="19">
        <v>52.38</v>
      </c>
      <c r="D5" s="573">
        <v>283.82</v>
      </c>
      <c r="E5" s="21"/>
      <c r="F5" s="22">
        <v>394.45</v>
      </c>
      <c r="G5" s="21"/>
      <c r="H5" s="22">
        <v>283.85</v>
      </c>
      <c r="I5" s="21"/>
      <c r="J5" s="22">
        <v>280.96</v>
      </c>
      <c r="K5" s="21"/>
      <c r="L5" s="22">
        <v>217.83</v>
      </c>
      <c r="M5" s="21"/>
      <c r="N5" s="22">
        <v>214.3</v>
      </c>
      <c r="O5" s="21"/>
      <c r="P5" s="22">
        <v>398.61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25" t="s">
        <v>16</v>
      </c>
      <c r="B8" s="26"/>
      <c r="C8" s="27">
        <v>3165883.0</v>
      </c>
      <c r="D8" s="26"/>
      <c r="E8" s="27">
        <v>152545.0</v>
      </c>
      <c r="F8" s="26"/>
      <c r="G8" s="27">
        <v>28210.0</v>
      </c>
      <c r="H8" s="26"/>
      <c r="I8" s="27">
        <v>33637.0</v>
      </c>
      <c r="J8" s="26"/>
      <c r="K8" s="27">
        <v>19799.0</v>
      </c>
      <c r="L8" s="26"/>
      <c r="M8" s="27">
        <v>21769.0</v>
      </c>
      <c r="N8" s="26"/>
      <c r="O8" s="27">
        <v>24932.0</v>
      </c>
      <c r="P8" s="26"/>
      <c r="Q8" s="28">
        <v>24198.0</v>
      </c>
      <c r="R8" s="4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44.31</v>
      </c>
      <c r="F9" s="26"/>
      <c r="G9" s="30">
        <v>43.64</v>
      </c>
      <c r="H9" s="26"/>
      <c r="I9" s="30">
        <v>45.95</v>
      </c>
      <c r="J9" s="26"/>
      <c r="K9" s="30">
        <v>46.91</v>
      </c>
      <c r="L9" s="26"/>
      <c r="M9" s="30">
        <v>45.17</v>
      </c>
      <c r="N9" s="26"/>
      <c r="O9" s="30">
        <v>41.71</v>
      </c>
      <c r="P9" s="26"/>
      <c r="Q9" s="31">
        <v>42.56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0.1145104723</v>
      </c>
      <c r="E10" s="34">
        <v>17468.0</v>
      </c>
      <c r="F10" s="33">
        <f t="shared" ref="F10:F16" si="3">G10/$G$8</f>
        <v>0.1172633818</v>
      </c>
      <c r="G10" s="34">
        <v>3308.0</v>
      </c>
      <c r="H10" s="33">
        <f t="shared" ref="H10:H16" si="4">I10/$I$8</f>
        <v>0.1025061688</v>
      </c>
      <c r="I10" s="34">
        <v>3448.0</v>
      </c>
      <c r="J10" s="33">
        <f t="shared" ref="J10:J16" si="5">K10/$K$8</f>
        <v>0.0943481994</v>
      </c>
      <c r="K10" s="34">
        <v>1868.0</v>
      </c>
      <c r="L10" s="33">
        <f t="shared" ref="L10:L16" si="6">M10/$M$8</f>
        <v>0.115944692</v>
      </c>
      <c r="M10" s="34">
        <v>2524.0</v>
      </c>
      <c r="N10" s="33">
        <f t="shared" ref="N10:N16" si="7">O10/$O$8</f>
        <v>0.1301540189</v>
      </c>
      <c r="O10" s="34">
        <v>3245.0</v>
      </c>
      <c r="P10" s="33">
        <f t="shared" ref="P10:P16" si="8">Q10/$Q$8</f>
        <v>0.1270766179</v>
      </c>
      <c r="Q10" s="35">
        <v>3075.0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0.1569504081</v>
      </c>
      <c r="E11" s="34">
        <v>23942.0</v>
      </c>
      <c r="F11" s="33">
        <f t="shared" si="3"/>
        <v>0.1628855016</v>
      </c>
      <c r="G11" s="34">
        <v>4595.0</v>
      </c>
      <c r="H11" s="33">
        <f t="shared" si="4"/>
        <v>0.1539673574</v>
      </c>
      <c r="I11" s="34">
        <v>5179.0</v>
      </c>
      <c r="J11" s="33">
        <f t="shared" si="5"/>
        <v>0.1415728067</v>
      </c>
      <c r="K11" s="34">
        <v>2803.0</v>
      </c>
      <c r="L11" s="33">
        <f t="shared" si="6"/>
        <v>0.1599522256</v>
      </c>
      <c r="M11" s="34">
        <v>3482.0</v>
      </c>
      <c r="N11" s="33">
        <f t="shared" si="7"/>
        <v>0.1606770416</v>
      </c>
      <c r="O11" s="34">
        <v>4006.0</v>
      </c>
      <c r="P11" s="33">
        <f t="shared" si="8"/>
        <v>0.1602198529</v>
      </c>
      <c r="Q11" s="35">
        <v>3877.0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0.2628076961</v>
      </c>
      <c r="E12" s="34">
        <v>40090.0</v>
      </c>
      <c r="F12" s="33">
        <f t="shared" si="3"/>
        <v>0.2678482808</v>
      </c>
      <c r="G12" s="34">
        <v>7556.0</v>
      </c>
      <c r="H12" s="33">
        <f t="shared" si="4"/>
        <v>0.2487142135</v>
      </c>
      <c r="I12" s="34">
        <v>8366.0</v>
      </c>
      <c r="J12" s="33">
        <f t="shared" si="5"/>
        <v>0.2534471438</v>
      </c>
      <c r="K12" s="34">
        <v>5018.0</v>
      </c>
      <c r="L12" s="33">
        <f t="shared" si="6"/>
        <v>0.2366208829</v>
      </c>
      <c r="M12" s="34">
        <v>5151.0</v>
      </c>
      <c r="N12" s="33">
        <f t="shared" si="7"/>
        <v>0.2893069148</v>
      </c>
      <c r="O12" s="34">
        <v>7213.0</v>
      </c>
      <c r="P12" s="33">
        <f t="shared" si="8"/>
        <v>0.2804363997</v>
      </c>
      <c r="Q12" s="35">
        <v>6786.0</v>
      </c>
      <c r="R12" s="4" t="s">
        <v>440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0.2651807663</v>
      </c>
      <c r="E13" s="34">
        <v>40452.0</v>
      </c>
      <c r="F13" s="33">
        <f t="shared" si="3"/>
        <v>0.2637362637</v>
      </c>
      <c r="G13" s="34">
        <v>7440.0</v>
      </c>
      <c r="H13" s="33">
        <f t="shared" si="4"/>
        <v>0.2636085263</v>
      </c>
      <c r="I13" s="34">
        <v>8867.0</v>
      </c>
      <c r="J13" s="33">
        <f t="shared" si="5"/>
        <v>0.2666801354</v>
      </c>
      <c r="K13" s="34">
        <v>5280.0</v>
      </c>
      <c r="L13" s="33">
        <f t="shared" si="6"/>
        <v>0.2712572925</v>
      </c>
      <c r="M13" s="34">
        <v>5905.0</v>
      </c>
      <c r="N13" s="33">
        <f t="shared" si="7"/>
        <v>0.2666452751</v>
      </c>
      <c r="O13" s="34">
        <v>6648.0</v>
      </c>
      <c r="P13" s="33">
        <f t="shared" si="8"/>
        <v>0.260848004</v>
      </c>
      <c r="Q13" s="35">
        <v>6312.0</v>
      </c>
      <c r="R13" s="4" t="s">
        <v>440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0.1209020289</v>
      </c>
      <c r="E14" s="34">
        <v>18443.0</v>
      </c>
      <c r="F14" s="33">
        <f t="shared" si="3"/>
        <v>0.1170861397</v>
      </c>
      <c r="G14" s="34">
        <v>3303.0</v>
      </c>
      <c r="H14" s="33">
        <f t="shared" si="4"/>
        <v>0.1426108155</v>
      </c>
      <c r="I14" s="34">
        <v>4797.0</v>
      </c>
      <c r="J14" s="33">
        <f t="shared" si="5"/>
        <v>0.151926865</v>
      </c>
      <c r="K14" s="34">
        <v>3008.0</v>
      </c>
      <c r="L14" s="33">
        <f t="shared" si="6"/>
        <v>0.1157609445</v>
      </c>
      <c r="M14" s="34">
        <v>2520.0</v>
      </c>
      <c r="N14" s="33">
        <f t="shared" si="7"/>
        <v>0.09301299535</v>
      </c>
      <c r="O14" s="34">
        <v>2319.0</v>
      </c>
      <c r="P14" s="33">
        <f t="shared" si="8"/>
        <v>0.1031490206</v>
      </c>
      <c r="Q14" s="35">
        <v>2496.0</v>
      </c>
      <c r="R14" s="4" t="s">
        <v>440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0.07964862827</v>
      </c>
      <c r="E15" s="34">
        <v>12150.0</v>
      </c>
      <c r="F15" s="33">
        <f t="shared" si="3"/>
        <v>0.07118043247</v>
      </c>
      <c r="G15" s="34">
        <v>2008.0</v>
      </c>
      <c r="H15" s="33">
        <f t="shared" si="4"/>
        <v>0.08859291851</v>
      </c>
      <c r="I15" s="34">
        <v>2980.0</v>
      </c>
      <c r="J15" s="33">
        <f t="shared" si="5"/>
        <v>0.09202484974</v>
      </c>
      <c r="K15" s="34">
        <v>1822.0</v>
      </c>
      <c r="L15" s="33">
        <f t="shared" si="6"/>
        <v>0.1004639625</v>
      </c>
      <c r="M15" s="34">
        <v>2187.0</v>
      </c>
      <c r="N15" s="33">
        <f t="shared" si="7"/>
        <v>0.06020375421</v>
      </c>
      <c r="O15" s="34">
        <v>1501.0</v>
      </c>
      <c r="P15" s="33">
        <f t="shared" si="8"/>
        <v>0.06827010497</v>
      </c>
      <c r="Q15" s="35">
        <v>1652.0</v>
      </c>
      <c r="R15" s="4" t="s">
        <v>440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0.2005506572</v>
      </c>
      <c r="E16" s="34">
        <f>E14+E15</f>
        <v>30593</v>
      </c>
      <c r="F16" s="33">
        <f t="shared" si="3"/>
        <v>0.1882665721</v>
      </c>
      <c r="G16" s="34">
        <f>G14+G15</f>
        <v>5311</v>
      </c>
      <c r="H16" s="33">
        <f t="shared" si="4"/>
        <v>0.231203734</v>
      </c>
      <c r="I16" s="34">
        <f>I14+I15</f>
        <v>7777</v>
      </c>
      <c r="J16" s="33">
        <f t="shared" si="5"/>
        <v>0.2439517147</v>
      </c>
      <c r="K16" s="34">
        <f>K14+K15</f>
        <v>4830</v>
      </c>
      <c r="L16" s="33">
        <f t="shared" si="6"/>
        <v>0.216224907</v>
      </c>
      <c r="M16" s="34">
        <f>M14+M15</f>
        <v>4707</v>
      </c>
      <c r="N16" s="33">
        <f t="shared" si="7"/>
        <v>0.1532167496</v>
      </c>
      <c r="O16" s="34">
        <f>O14+O15</f>
        <v>3820</v>
      </c>
      <c r="P16" s="33">
        <f t="shared" si="8"/>
        <v>0.1714191255</v>
      </c>
      <c r="Q16" s="35">
        <f>Q14+Q15</f>
        <v>4148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0.09571601822</v>
      </c>
      <c r="E17" s="427">
        <v>14601.0</v>
      </c>
      <c r="F17" s="40">
        <f>G17/G8</f>
        <v>0.1002126905</v>
      </c>
      <c r="G17" s="427">
        <v>2827.0</v>
      </c>
      <c r="H17" s="40">
        <f>I17/I8</f>
        <v>0.08463893926</v>
      </c>
      <c r="I17" s="427">
        <v>2847.0</v>
      </c>
      <c r="J17" s="40">
        <f>K17/K8</f>
        <v>0.07646850851</v>
      </c>
      <c r="K17" s="427">
        <v>1514.0</v>
      </c>
      <c r="L17" s="40">
        <f>M17/M8</f>
        <v>0.1014286371</v>
      </c>
      <c r="M17" s="427">
        <v>2208.0</v>
      </c>
      <c r="N17" s="40">
        <f>O17/O8</f>
        <v>0.1073319429</v>
      </c>
      <c r="O17" s="427">
        <v>2676.0</v>
      </c>
      <c r="P17" s="40">
        <f>Q17/Q8</f>
        <v>0.1045127697</v>
      </c>
      <c r="Q17" s="364">
        <v>2529.0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3"/>
      <c r="D18" s="40">
        <v>0.12179999999999999</v>
      </c>
      <c r="E18" s="43"/>
      <c r="F18" s="40">
        <v>0.12359999999999999</v>
      </c>
      <c r="G18" s="43"/>
      <c r="H18" s="40">
        <v>0.10869999999999999</v>
      </c>
      <c r="I18" s="43"/>
      <c r="J18" s="40">
        <v>0.1007</v>
      </c>
      <c r="K18" s="43"/>
      <c r="L18" s="40">
        <v>0.12539999999999998</v>
      </c>
      <c r="M18" s="43"/>
      <c r="N18" s="40">
        <v>0.1386</v>
      </c>
      <c r="O18" s="43"/>
      <c r="P18" s="40">
        <v>0.1343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3"/>
      <c r="D19" s="40">
        <v>0.2006</v>
      </c>
      <c r="E19" s="43"/>
      <c r="F19" s="40">
        <v>0.1883</v>
      </c>
      <c r="G19" s="43"/>
      <c r="H19" s="40">
        <v>0.23120000000000002</v>
      </c>
      <c r="I19" s="43"/>
      <c r="J19" s="40">
        <v>0.244</v>
      </c>
      <c r="K19" s="43"/>
      <c r="L19" s="40">
        <v>0.2162</v>
      </c>
      <c r="M19" s="43"/>
      <c r="N19" s="40">
        <v>0.1532</v>
      </c>
      <c r="O19" s="43"/>
      <c r="P19" s="40">
        <v>0.1714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3"/>
      <c r="D20" s="40">
        <v>0.3971</v>
      </c>
      <c r="E20" s="43"/>
      <c r="F20" s="40">
        <v>0.37810000000000005</v>
      </c>
      <c r="G20" s="43"/>
      <c r="H20" s="40">
        <v>0.3832</v>
      </c>
      <c r="I20" s="43"/>
      <c r="J20" s="40">
        <v>0.3772</v>
      </c>
      <c r="K20" s="43"/>
      <c r="L20" s="40">
        <v>0.4646</v>
      </c>
      <c r="M20" s="43"/>
      <c r="N20" s="40">
        <v>0.39289999999999997</v>
      </c>
      <c r="O20" s="43"/>
      <c r="P20" s="40">
        <v>0.3983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3"/>
      <c r="D21" s="40">
        <v>0.4756</v>
      </c>
      <c r="E21" s="43"/>
      <c r="F21" s="40">
        <v>0.4532</v>
      </c>
      <c r="G21" s="43"/>
      <c r="H21" s="40">
        <v>0.515</v>
      </c>
      <c r="I21" s="43"/>
      <c r="J21" s="40">
        <v>0.5257999999999999</v>
      </c>
      <c r="K21" s="43"/>
      <c r="L21" s="40">
        <v>0.5188</v>
      </c>
      <c r="M21" s="43"/>
      <c r="N21" s="40">
        <v>0.4121</v>
      </c>
      <c r="O21" s="43"/>
      <c r="P21" s="40">
        <v>0.4404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0.8298731522</v>
      </c>
      <c r="E22" s="34">
        <v>126593.0</v>
      </c>
      <c r="F22" s="33">
        <f t="shared" ref="F22:F23" si="11">G22/$G$8</f>
        <v>0.7858560794</v>
      </c>
      <c r="G22" s="34">
        <v>22169.0</v>
      </c>
      <c r="H22" s="33">
        <f t="shared" ref="H22:H23" si="12">I22/$I$8</f>
        <v>0.8632161013</v>
      </c>
      <c r="I22" s="34">
        <v>29036.0</v>
      </c>
      <c r="J22" s="33">
        <f t="shared" ref="J22:J23" si="13">K22/$K$8</f>
        <v>0.8604980049</v>
      </c>
      <c r="K22" s="34">
        <v>17037.0</v>
      </c>
      <c r="L22" s="33">
        <f t="shared" ref="L22:L23" si="14">M22/$M$8</f>
        <v>0.8761541642</v>
      </c>
      <c r="M22" s="34">
        <v>19073.0</v>
      </c>
      <c r="N22" s="33">
        <f t="shared" ref="N22:N23" si="15">O22/$O$8</f>
        <v>0.8112866998</v>
      </c>
      <c r="O22" s="34">
        <v>20227.0</v>
      </c>
      <c r="P22" s="33">
        <f t="shared" ref="P22:P23" si="16">Q22/$Q$8</f>
        <v>0.7872964708</v>
      </c>
      <c r="Q22" s="35">
        <v>19051.0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0.1701268478</v>
      </c>
      <c r="E23" s="34">
        <v>25952.0</v>
      </c>
      <c r="F23" s="33">
        <f t="shared" si="11"/>
        <v>0.2141439206</v>
      </c>
      <c r="G23" s="34">
        <v>6041.0</v>
      </c>
      <c r="H23" s="33">
        <f t="shared" si="12"/>
        <v>0.1367838987</v>
      </c>
      <c r="I23" s="34">
        <v>4601.0</v>
      </c>
      <c r="J23" s="33">
        <f t="shared" si="13"/>
        <v>0.1395019951</v>
      </c>
      <c r="K23" s="34">
        <v>2762.0</v>
      </c>
      <c r="L23" s="33">
        <f t="shared" si="14"/>
        <v>0.1238458358</v>
      </c>
      <c r="M23" s="34">
        <v>2696.0</v>
      </c>
      <c r="N23" s="33">
        <f t="shared" si="15"/>
        <v>0.1887133002</v>
      </c>
      <c r="O23" s="34">
        <v>4705.0</v>
      </c>
      <c r="P23" s="33">
        <f t="shared" si="16"/>
        <v>0.2127035292</v>
      </c>
      <c r="Q23" s="35">
        <v>5147.0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0.133</v>
      </c>
      <c r="E24" s="46"/>
      <c r="F24" s="33">
        <v>0.1765</v>
      </c>
      <c r="G24" s="46"/>
      <c r="H24" s="33">
        <v>0.1</v>
      </c>
      <c r="I24" s="46"/>
      <c r="J24" s="33">
        <v>0.1001</v>
      </c>
      <c r="K24" s="46"/>
      <c r="L24" s="33">
        <v>0.0959</v>
      </c>
      <c r="M24" s="46"/>
      <c r="N24" s="33">
        <v>0.1478</v>
      </c>
      <c r="O24" s="46"/>
      <c r="P24" s="33">
        <v>0.17350000000000002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0.06985974106</v>
      </c>
      <c r="E25" s="34">
        <v>1813.0</v>
      </c>
      <c r="F25" s="33">
        <f t="shared" ref="F25:F27" si="18">G25/$G$23</f>
        <v>0.06538652541</v>
      </c>
      <c r="G25" s="48">
        <v>395.0</v>
      </c>
      <c r="H25" s="33">
        <f t="shared" ref="H25:H27" si="19">I25/$I$23</f>
        <v>0.0539013258</v>
      </c>
      <c r="I25" s="48">
        <v>248.0</v>
      </c>
      <c r="J25" s="33">
        <f t="shared" ref="J25:J27" si="20">K25/$K$23</f>
        <v>0.06263577118</v>
      </c>
      <c r="K25" s="48">
        <v>173.0</v>
      </c>
      <c r="L25" s="33">
        <f t="shared" ref="L25:L27" si="21">M25/$M$23</f>
        <v>0.05860534125</v>
      </c>
      <c r="M25" s="48">
        <v>158.0</v>
      </c>
      <c r="N25" s="33">
        <f t="shared" ref="N25:N27" si="22">O25/$O$23</f>
        <v>0.09096705632</v>
      </c>
      <c r="O25" s="48">
        <v>428.0</v>
      </c>
      <c r="P25" s="33">
        <f t="shared" ref="P25:P27" si="23">Q25/$Q$23</f>
        <v>0.07985234117</v>
      </c>
      <c r="Q25" s="49">
        <v>411.0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441</v>
      </c>
      <c r="B26" s="33">
        <f>C26/C23</f>
        <v>0.0285504764</v>
      </c>
      <c r="C26" s="34">
        <v>11018.0</v>
      </c>
      <c r="D26" s="33">
        <f t="shared" si="17"/>
        <v>0.1396424168</v>
      </c>
      <c r="E26" s="34">
        <v>3624.0</v>
      </c>
      <c r="F26" s="33">
        <f t="shared" si="18"/>
        <v>0.1910279755</v>
      </c>
      <c r="G26" s="48">
        <v>1154.0</v>
      </c>
      <c r="H26" s="33">
        <f t="shared" si="19"/>
        <v>0.1408389481</v>
      </c>
      <c r="I26" s="48">
        <v>648.0</v>
      </c>
      <c r="J26" s="33">
        <f t="shared" si="20"/>
        <v>0.1509775525</v>
      </c>
      <c r="K26" s="48">
        <v>417.0</v>
      </c>
      <c r="L26" s="33">
        <f t="shared" si="21"/>
        <v>0.06713649852</v>
      </c>
      <c r="M26" s="48">
        <v>181.0</v>
      </c>
      <c r="N26" s="33">
        <f t="shared" si="22"/>
        <v>0.1181721573</v>
      </c>
      <c r="O26" s="48">
        <v>556.0</v>
      </c>
      <c r="P26" s="33">
        <f t="shared" si="23"/>
        <v>0.1297843404</v>
      </c>
      <c r="Q26" s="49">
        <v>668.0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442</v>
      </c>
      <c r="B27" s="33">
        <f>C27/C23</f>
        <v>0.04362900446</v>
      </c>
      <c r="C27" s="34">
        <v>16837.0</v>
      </c>
      <c r="D27" s="33">
        <f t="shared" si="17"/>
        <v>0.110974106</v>
      </c>
      <c r="E27" s="34">
        <v>2880.0</v>
      </c>
      <c r="F27" s="33">
        <f t="shared" si="18"/>
        <v>0.07697401093</v>
      </c>
      <c r="G27" s="48">
        <v>465.0</v>
      </c>
      <c r="H27" s="33">
        <f t="shared" si="19"/>
        <v>0.07020212997</v>
      </c>
      <c r="I27" s="48">
        <v>323.0</v>
      </c>
      <c r="J27" s="33">
        <f t="shared" si="20"/>
        <v>0.07639391745</v>
      </c>
      <c r="K27" s="48">
        <v>211.0</v>
      </c>
      <c r="L27" s="33">
        <f t="shared" si="21"/>
        <v>0.1324183976</v>
      </c>
      <c r="M27" s="48">
        <v>357.0</v>
      </c>
      <c r="N27" s="33">
        <f t="shared" si="22"/>
        <v>0.1821466525</v>
      </c>
      <c r="O27" s="48">
        <v>857.0</v>
      </c>
      <c r="P27" s="33">
        <f t="shared" si="23"/>
        <v>0.1295900525</v>
      </c>
      <c r="Q27" s="49">
        <v>667.0</v>
      </c>
      <c r="R27" s="4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64340.0</v>
      </c>
      <c r="F29" s="51"/>
      <c r="G29" s="52">
        <v>11531.0</v>
      </c>
      <c r="H29" s="51"/>
      <c r="I29" s="52">
        <v>14662.0</v>
      </c>
      <c r="J29" s="51"/>
      <c r="K29" s="52">
        <v>8954.0</v>
      </c>
      <c r="L29" s="51"/>
      <c r="M29" s="52">
        <v>8964.0</v>
      </c>
      <c r="N29" s="51"/>
      <c r="O29" s="52">
        <v>10278.0</v>
      </c>
      <c r="P29" s="51"/>
      <c r="Q29" s="52">
        <v>9951.0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2.37</v>
      </c>
      <c r="F30" s="51"/>
      <c r="G30" s="54">
        <v>2.45</v>
      </c>
      <c r="H30" s="51"/>
      <c r="I30" s="54">
        <v>2.29</v>
      </c>
      <c r="J30" s="51"/>
      <c r="K30" s="54">
        <v>2.21</v>
      </c>
      <c r="L30" s="51"/>
      <c r="M30" s="54">
        <v>2.43</v>
      </c>
      <c r="N30" s="51"/>
      <c r="O30" s="54">
        <v>2.43</v>
      </c>
      <c r="P30" s="51"/>
      <c r="Q30" s="54">
        <v>2.43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4">E31/$E$29</f>
        <v>0.10223811</v>
      </c>
      <c r="E31" s="34">
        <v>6578.0</v>
      </c>
      <c r="F31" s="33">
        <f t="shared" ref="F31:F34" si="25">G31/$G$29</f>
        <v>0.1071893158</v>
      </c>
      <c r="G31" s="34">
        <v>1236.0</v>
      </c>
      <c r="H31" s="33">
        <f t="shared" ref="H31:H34" si="26">I31/$I$29</f>
        <v>0.1149911335</v>
      </c>
      <c r="I31" s="34">
        <v>1686.0</v>
      </c>
      <c r="J31" s="33">
        <f t="shared" ref="J31:J34" si="27">K31/$K$29</f>
        <v>0.1123520214</v>
      </c>
      <c r="K31" s="34">
        <v>1006.0</v>
      </c>
      <c r="L31" s="33">
        <f t="shared" ref="L31:L34" si="28">M31/$M$29</f>
        <v>0.09906291834</v>
      </c>
      <c r="M31" s="48">
        <v>888.0</v>
      </c>
      <c r="N31" s="33">
        <f t="shared" ref="N31:N34" si="29">O31/$O$29</f>
        <v>0.07958746838</v>
      </c>
      <c r="O31" s="48">
        <v>818.0</v>
      </c>
      <c r="P31" s="33">
        <f t="shared" ref="P31:P34" si="30">Q31/$Q$29</f>
        <v>0.0948648377</v>
      </c>
      <c r="Q31" s="49">
        <v>944.0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4"/>
        <v>0.03007460367</v>
      </c>
      <c r="E32" s="34">
        <v>1935.0</v>
      </c>
      <c r="F32" s="33">
        <f t="shared" si="25"/>
        <v>0.02931228861</v>
      </c>
      <c r="G32" s="48">
        <v>338.0</v>
      </c>
      <c r="H32" s="33">
        <f t="shared" si="26"/>
        <v>0.03232846815</v>
      </c>
      <c r="I32" s="48">
        <v>474.0</v>
      </c>
      <c r="J32" s="33">
        <f t="shared" si="27"/>
        <v>0.03908867545</v>
      </c>
      <c r="K32" s="48">
        <v>350.0</v>
      </c>
      <c r="L32" s="33">
        <f t="shared" si="28"/>
        <v>0.03034359661</v>
      </c>
      <c r="M32" s="48">
        <v>272.0</v>
      </c>
      <c r="N32" s="33">
        <f t="shared" si="29"/>
        <v>0.02189141856</v>
      </c>
      <c r="O32" s="48">
        <v>225.0</v>
      </c>
      <c r="P32" s="33">
        <f t="shared" si="30"/>
        <v>0.02773590594</v>
      </c>
      <c r="Q32" s="49">
        <v>276.0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4"/>
        <v>0.01759403171</v>
      </c>
      <c r="E33" s="34">
        <v>1132.0</v>
      </c>
      <c r="F33" s="33">
        <f t="shared" si="25"/>
        <v>0.01422253057</v>
      </c>
      <c r="G33" s="48">
        <v>164.0</v>
      </c>
      <c r="H33" s="33">
        <f t="shared" si="26"/>
        <v>0.01548219888</v>
      </c>
      <c r="I33" s="48">
        <v>227.0</v>
      </c>
      <c r="J33" s="33">
        <f t="shared" si="27"/>
        <v>0.0138485593</v>
      </c>
      <c r="K33" s="48">
        <v>124.0</v>
      </c>
      <c r="L33" s="33">
        <f t="shared" si="28"/>
        <v>0.02130745203</v>
      </c>
      <c r="M33" s="48">
        <v>191.0</v>
      </c>
      <c r="N33" s="33">
        <f t="shared" si="29"/>
        <v>0.0214049426</v>
      </c>
      <c r="O33" s="48">
        <v>220.0</v>
      </c>
      <c r="P33" s="33">
        <f t="shared" si="30"/>
        <v>0.02070143704</v>
      </c>
      <c r="Q33" s="49">
        <v>206.0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5" t="s">
        <v>55</v>
      </c>
      <c r="B34" s="33">
        <f>C34/C29</f>
        <v>0.004402505195</v>
      </c>
      <c r="C34" s="34">
        <v>5523.0</v>
      </c>
      <c r="D34" s="33">
        <f t="shared" si="24"/>
        <v>0.003403792353</v>
      </c>
      <c r="E34" s="48">
        <v>219.0</v>
      </c>
      <c r="F34" s="33">
        <f t="shared" si="25"/>
        <v>0.002948573411</v>
      </c>
      <c r="G34" s="48">
        <v>34.0</v>
      </c>
      <c r="H34" s="33">
        <f t="shared" si="26"/>
        <v>0.003410175965</v>
      </c>
      <c r="I34" s="48">
        <v>50.0</v>
      </c>
      <c r="J34" s="33">
        <f t="shared" si="27"/>
        <v>0.003462139826</v>
      </c>
      <c r="K34" s="48">
        <v>31.0</v>
      </c>
      <c r="L34" s="33">
        <f t="shared" si="28"/>
        <v>0.003012048193</v>
      </c>
      <c r="M34" s="48">
        <v>27.0</v>
      </c>
      <c r="N34" s="33">
        <f t="shared" si="29"/>
        <v>0.003599922164</v>
      </c>
      <c r="O34" s="48">
        <v>37.0</v>
      </c>
      <c r="P34" s="33">
        <f t="shared" si="30"/>
        <v>0.004019696513</v>
      </c>
      <c r="Q34" s="49">
        <v>40.0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26"/>
      <c r="C36" s="55">
        <v>9.428533290297175</v>
      </c>
      <c r="D36" s="56"/>
      <c r="E36" s="519">
        <v>9.56</v>
      </c>
      <c r="F36" s="56"/>
      <c r="G36" s="520">
        <v>8.43</v>
      </c>
      <c r="H36" s="56"/>
      <c r="I36" s="520">
        <v>8.87</v>
      </c>
      <c r="J36" s="56"/>
      <c r="K36" s="520">
        <v>9.08</v>
      </c>
      <c r="L36" s="56"/>
      <c r="M36" s="520">
        <v>9.77</v>
      </c>
      <c r="N36" s="56"/>
      <c r="O36" s="520">
        <v>11.27</v>
      </c>
      <c r="P36" s="56"/>
      <c r="Q36" s="520">
        <v>10.29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55">
        <v>0.13000000000000078</v>
      </c>
      <c r="F37" s="60"/>
      <c r="G37" s="521">
        <v>0.75</v>
      </c>
      <c r="H37" s="60"/>
      <c r="I37" s="521">
        <v>-0.9800000000000004</v>
      </c>
      <c r="J37" s="60"/>
      <c r="K37" s="521">
        <v>-2.33</v>
      </c>
      <c r="L37" s="60"/>
      <c r="M37" s="521">
        <v>-3.2699999999999996</v>
      </c>
      <c r="N37" s="60"/>
      <c r="O37" s="521">
        <v>4.079999999999999</v>
      </c>
      <c r="P37" s="60"/>
      <c r="Q37" s="521">
        <v>2.01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86.06</v>
      </c>
      <c r="F38" s="63"/>
      <c r="G38" s="521">
        <v>85.91</v>
      </c>
      <c r="H38" s="63"/>
      <c r="I38" s="521">
        <v>85.68</v>
      </c>
      <c r="J38" s="63"/>
      <c r="K38" s="521">
        <v>85.98</v>
      </c>
      <c r="L38" s="63"/>
      <c r="M38" s="521">
        <v>85.67</v>
      </c>
      <c r="N38" s="63"/>
      <c r="O38" s="521">
        <v>87.27</v>
      </c>
      <c r="P38" s="63"/>
      <c r="Q38" s="521">
        <v>86.01</v>
      </c>
      <c r="R38" s="4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79.71</v>
      </c>
      <c r="F39" s="63"/>
      <c r="G39" s="521">
        <v>79.4</v>
      </c>
      <c r="H39" s="63"/>
      <c r="I39" s="521">
        <v>80.49</v>
      </c>
      <c r="J39" s="63"/>
      <c r="K39" s="521">
        <v>82.34</v>
      </c>
      <c r="L39" s="63"/>
      <c r="M39" s="521">
        <v>78.9</v>
      </c>
      <c r="N39" s="63"/>
      <c r="O39" s="521">
        <v>78.35</v>
      </c>
      <c r="P39" s="63"/>
      <c r="Q39" s="521">
        <v>78.67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24.57</v>
      </c>
      <c r="F40" s="63"/>
      <c r="G40" s="575"/>
      <c r="H40" s="574"/>
      <c r="I40" s="575"/>
      <c r="J40" s="574"/>
      <c r="K40" s="575"/>
      <c r="L40" s="574"/>
      <c r="M40" s="575"/>
      <c r="N40" s="574"/>
      <c r="O40" s="575"/>
      <c r="P40" s="574"/>
      <c r="Q40" s="575"/>
      <c r="R40" s="4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445">
        <v>19.68</v>
      </c>
      <c r="F41" s="74"/>
      <c r="G41" s="576"/>
      <c r="H41" s="577"/>
      <c r="I41" s="576"/>
      <c r="J41" s="577"/>
      <c r="K41" s="576"/>
      <c r="L41" s="577"/>
      <c r="M41" s="576"/>
      <c r="N41" s="577"/>
      <c r="O41" s="576"/>
      <c r="P41" s="577"/>
      <c r="Q41" s="5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9" t="s">
        <v>68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1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29258.008726159853</v>
      </c>
      <c r="H43" s="56"/>
      <c r="I43" s="522">
        <v>40466.59768550129</v>
      </c>
      <c r="J43" s="56"/>
      <c r="K43" s="522">
        <v>43088.12522446175</v>
      </c>
      <c r="L43" s="56"/>
      <c r="M43" s="522">
        <v>27278.706182474343</v>
      </c>
      <c r="N43" s="56"/>
      <c r="O43" s="522">
        <v>26847.50474288567</v>
      </c>
      <c r="P43" s="56"/>
      <c r="Q43" s="522">
        <v>27221.070832128848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601">
        <v>20355.752206765825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-969.884461064783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1286.27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6"/>
      <c r="R46" s="4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865.3</v>
      </c>
      <c r="F47" s="85"/>
      <c r="G47" s="86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9" t="s">
        <v>78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1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0.04944046361</v>
      </c>
      <c r="E52" s="39">
        <v>9777.0</v>
      </c>
      <c r="F52" s="26"/>
      <c r="G52" s="39">
        <v>1838.0</v>
      </c>
      <c r="H52" s="26"/>
      <c r="I52" s="39">
        <v>1601.0</v>
      </c>
      <c r="J52" s="26"/>
      <c r="K52" s="39">
        <v>902.0</v>
      </c>
      <c r="L52" s="26"/>
      <c r="M52" s="39">
        <v>1832.0</v>
      </c>
      <c r="N52" s="26"/>
      <c r="O52" s="39">
        <v>1746.0</v>
      </c>
      <c r="P52" s="26"/>
      <c r="Q52" s="39">
        <v>1595.0</v>
      </c>
      <c r="R52" s="29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0.10060000000000001</v>
      </c>
      <c r="F53" s="26"/>
      <c r="G53" s="119">
        <v>0.1045</v>
      </c>
      <c r="H53" s="26"/>
      <c r="I53" s="119">
        <v>0.0796</v>
      </c>
      <c r="J53" s="26"/>
      <c r="K53" s="119">
        <v>0.0756</v>
      </c>
      <c r="L53" s="26"/>
      <c r="M53" s="119">
        <v>0.135</v>
      </c>
      <c r="N53" s="26"/>
      <c r="O53" s="119">
        <v>0.1093</v>
      </c>
      <c r="P53" s="26"/>
      <c r="Q53" s="119">
        <v>0.1047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0.0984</v>
      </c>
      <c r="F54" s="60"/>
      <c r="G54" s="119">
        <v>0.09970000000000001</v>
      </c>
      <c r="H54" s="60"/>
      <c r="I54" s="119">
        <v>0.07919999999999999</v>
      </c>
      <c r="J54" s="60"/>
      <c r="K54" s="119">
        <v>0.0783</v>
      </c>
      <c r="L54" s="60"/>
      <c r="M54" s="119">
        <v>0.1354</v>
      </c>
      <c r="N54" s="60"/>
      <c r="O54" s="119">
        <v>0.106</v>
      </c>
      <c r="P54" s="60"/>
      <c r="Q54" s="119">
        <v>0.099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0.051699999999999996</v>
      </c>
      <c r="F55" s="60"/>
      <c r="G55" s="123">
        <v>0.0571</v>
      </c>
      <c r="H55" s="60"/>
      <c r="I55" s="123">
        <v>0.031200000000000002</v>
      </c>
      <c r="J55" s="60"/>
      <c r="K55" s="123">
        <v>0.0358</v>
      </c>
      <c r="L55" s="60"/>
      <c r="M55" s="123">
        <v>0.079</v>
      </c>
      <c r="N55" s="60"/>
      <c r="O55" s="123">
        <v>0.0654</v>
      </c>
      <c r="P55" s="60"/>
      <c r="Q55" s="123">
        <v>0.044000000000000004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0.0916</v>
      </c>
      <c r="F56" s="60"/>
      <c r="G56" s="123">
        <v>0.0969</v>
      </c>
      <c r="H56" s="60"/>
      <c r="I56" s="123">
        <v>0.0729</v>
      </c>
      <c r="J56" s="60"/>
      <c r="K56" s="123">
        <v>0.063</v>
      </c>
      <c r="L56" s="60"/>
      <c r="M56" s="123">
        <v>0.1297</v>
      </c>
      <c r="N56" s="60"/>
      <c r="O56" s="123">
        <v>0.0986</v>
      </c>
      <c r="P56" s="60"/>
      <c r="Q56" s="123">
        <v>0.09369999999999999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0.1189</v>
      </c>
      <c r="F57" s="60"/>
      <c r="G57" s="123">
        <v>0.1155</v>
      </c>
      <c r="H57" s="60"/>
      <c r="I57" s="123">
        <v>0.098</v>
      </c>
      <c r="J57" s="60"/>
      <c r="K57" s="123">
        <v>0.1047</v>
      </c>
      <c r="L57" s="60"/>
      <c r="M57" s="123">
        <v>0.1567</v>
      </c>
      <c r="N57" s="60"/>
      <c r="O57" s="123">
        <v>0.127</v>
      </c>
      <c r="P57" s="60"/>
      <c r="Q57" s="123">
        <v>0.1215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0.10310000000000001</v>
      </c>
      <c r="F58" s="26"/>
      <c r="G58" s="119">
        <v>0.1099</v>
      </c>
      <c r="H58" s="26"/>
      <c r="I58" s="119">
        <v>0.0801</v>
      </c>
      <c r="J58" s="26"/>
      <c r="K58" s="119">
        <v>0.0725</v>
      </c>
      <c r="L58" s="26"/>
      <c r="M58" s="119">
        <v>0.13449999999999998</v>
      </c>
      <c r="N58" s="26"/>
      <c r="O58" s="119">
        <v>0.1131</v>
      </c>
      <c r="P58" s="26"/>
      <c r="Q58" s="119">
        <v>0.1116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0.054900000000000004</v>
      </c>
      <c r="F59" s="60"/>
      <c r="G59" s="123">
        <v>0.0588</v>
      </c>
      <c r="H59" s="60"/>
      <c r="I59" s="123">
        <v>0.0355</v>
      </c>
      <c r="J59" s="60"/>
      <c r="K59" s="123">
        <v>0.0169</v>
      </c>
      <c r="L59" s="60"/>
      <c r="M59" s="123">
        <v>0.08779999999999999</v>
      </c>
      <c r="N59" s="60"/>
      <c r="O59" s="123">
        <v>0.0693</v>
      </c>
      <c r="P59" s="60"/>
      <c r="Q59" s="123">
        <v>0.0521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0.0866</v>
      </c>
      <c r="F60" s="60"/>
      <c r="G60" s="123">
        <v>0.0944</v>
      </c>
      <c r="H60" s="60"/>
      <c r="I60" s="123">
        <v>0.0668</v>
      </c>
      <c r="J60" s="60"/>
      <c r="K60" s="123">
        <v>0.057999999999999996</v>
      </c>
      <c r="L60" s="60"/>
      <c r="M60" s="123">
        <v>0.10949999999999999</v>
      </c>
      <c r="N60" s="60"/>
      <c r="O60" s="123">
        <v>0.0942</v>
      </c>
      <c r="P60" s="60"/>
      <c r="Q60" s="123">
        <v>0.0993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0.1408</v>
      </c>
      <c r="F61" s="60"/>
      <c r="G61" s="123">
        <v>0.1495</v>
      </c>
      <c r="H61" s="60"/>
      <c r="I61" s="123">
        <v>0.1112</v>
      </c>
      <c r="J61" s="60"/>
      <c r="K61" s="123">
        <v>0.1059</v>
      </c>
      <c r="L61" s="60"/>
      <c r="M61" s="123">
        <v>0.17989999999999998</v>
      </c>
      <c r="N61" s="60"/>
      <c r="O61" s="123">
        <v>0.154</v>
      </c>
      <c r="P61" s="60"/>
      <c r="Q61" s="123">
        <v>0.1492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0.4466605298</v>
      </c>
      <c r="E62" s="28">
        <v>4367.0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0.438745134</v>
      </c>
      <c r="E63" s="35">
        <v>1916.0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0.561254866</v>
      </c>
      <c r="E64" s="35">
        <v>2451.0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0.4114759129</v>
      </c>
      <c r="E65" s="130">
        <v>4023.0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0.4914243102</v>
      </c>
      <c r="E66" s="131">
        <v>1977.0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0.5085756898</v>
      </c>
      <c r="E67" s="133">
        <v>2046.0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0.5885240871</v>
      </c>
      <c r="E68" s="130">
        <v>5754.0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0.4492526938</v>
      </c>
      <c r="E69" s="131">
        <v>2585.0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0.5507473062</v>
      </c>
      <c r="E70" s="131">
        <v>3169.0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9" t="s">
        <v>99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1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459">
        <v>1.0</v>
      </c>
      <c r="C72" s="142">
        <v>459482.0</v>
      </c>
      <c r="D72" s="459">
        <v>1.0</v>
      </c>
      <c r="E72" s="142">
        <v>18573.0</v>
      </c>
      <c r="F72" s="459">
        <v>1.0</v>
      </c>
      <c r="G72" s="142">
        <v>3487.0</v>
      </c>
      <c r="H72" s="459">
        <v>1.0</v>
      </c>
      <c r="I72" s="142">
        <v>3658.0</v>
      </c>
      <c r="J72" s="459">
        <v>1.0</v>
      </c>
      <c r="K72" s="142">
        <v>1993.0</v>
      </c>
      <c r="L72" s="459">
        <v>1.0</v>
      </c>
      <c r="M72" s="142">
        <v>2729.0</v>
      </c>
      <c r="N72" s="459">
        <v>1.0</v>
      </c>
      <c r="O72" s="142">
        <v>3456.0</v>
      </c>
      <c r="P72" s="459">
        <v>1.0</v>
      </c>
      <c r="Q72" s="142">
        <v>3250.0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0.2138588273</v>
      </c>
      <c r="E73" s="52">
        <v>3972.0</v>
      </c>
      <c r="F73" s="145">
        <f t="shared" ref="F73:F76" si="33">G73/$G$72</f>
        <v>0.1892744479</v>
      </c>
      <c r="G73" s="146">
        <v>660.0</v>
      </c>
      <c r="H73" s="145">
        <f t="shared" ref="H73:H76" si="34">I73/$I$72</f>
        <v>0.2217058502</v>
      </c>
      <c r="I73" s="146">
        <v>811.0</v>
      </c>
      <c r="J73" s="145">
        <f t="shared" ref="J73:J76" si="35">K73/$K$72</f>
        <v>0.2403411942</v>
      </c>
      <c r="K73" s="146">
        <v>479.0</v>
      </c>
      <c r="L73" s="145">
        <f t="shared" ref="L73:L76" si="36">M73/$M$72</f>
        <v>0.1909124221</v>
      </c>
      <c r="M73" s="146">
        <v>521.0</v>
      </c>
      <c r="N73" s="145">
        <f t="shared" ref="N73:N76" si="37">O73/$O$72</f>
        <v>0.2256944444</v>
      </c>
      <c r="O73" s="146">
        <v>780.0</v>
      </c>
      <c r="P73" s="145">
        <f t="shared" ref="P73:P76" si="38">Q73/$Q$72</f>
        <v>0.2218461538</v>
      </c>
      <c r="Q73" s="146">
        <v>721.0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5">
        <f t="shared" si="32"/>
        <v>0.1898993162</v>
      </c>
      <c r="E74" s="52">
        <v>3527.0</v>
      </c>
      <c r="F74" s="145">
        <f t="shared" si="33"/>
        <v>0.1826785202</v>
      </c>
      <c r="G74" s="146">
        <v>637.0</v>
      </c>
      <c r="H74" s="145">
        <f t="shared" si="34"/>
        <v>0.1894477857</v>
      </c>
      <c r="I74" s="146">
        <v>693.0</v>
      </c>
      <c r="J74" s="145">
        <f t="shared" si="35"/>
        <v>0.2052182639</v>
      </c>
      <c r="K74" s="146">
        <v>409.0</v>
      </c>
      <c r="L74" s="145">
        <f t="shared" si="36"/>
        <v>0.1656284353</v>
      </c>
      <c r="M74" s="146">
        <v>452.0</v>
      </c>
      <c r="N74" s="145">
        <f t="shared" si="37"/>
        <v>0.2019675926</v>
      </c>
      <c r="O74" s="146">
        <v>698.0</v>
      </c>
      <c r="P74" s="145">
        <f t="shared" si="38"/>
        <v>0.1963076923</v>
      </c>
      <c r="Q74" s="146">
        <v>638.0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5">
        <f t="shared" si="32"/>
        <v>0.3604156571</v>
      </c>
      <c r="E75" s="52">
        <v>6694.0</v>
      </c>
      <c r="F75" s="145">
        <f t="shared" si="33"/>
        <v>0.3969027818</v>
      </c>
      <c r="G75" s="52">
        <v>1384.0</v>
      </c>
      <c r="H75" s="145">
        <f t="shared" si="34"/>
        <v>0.3507381083</v>
      </c>
      <c r="I75" s="52">
        <v>1283.0</v>
      </c>
      <c r="J75" s="145">
        <f t="shared" si="35"/>
        <v>0.3306573006</v>
      </c>
      <c r="K75" s="146">
        <v>659.0</v>
      </c>
      <c r="L75" s="145">
        <f t="shared" si="36"/>
        <v>0.3682667644</v>
      </c>
      <c r="M75" s="52">
        <v>1005.0</v>
      </c>
      <c r="N75" s="145">
        <f t="shared" si="37"/>
        <v>0.3498263889</v>
      </c>
      <c r="O75" s="52">
        <v>1209.0</v>
      </c>
      <c r="P75" s="145">
        <f t="shared" si="38"/>
        <v>0.3550769231</v>
      </c>
      <c r="Q75" s="52">
        <v>1154.0</v>
      </c>
      <c r="R75" s="4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1"/>
        <v>0.2366033925</v>
      </c>
      <c r="C76" s="152">
        <v>108715.0</v>
      </c>
      <c r="D76" s="158">
        <f t="shared" si="32"/>
        <v>0.2358261993</v>
      </c>
      <c r="E76" s="152">
        <v>4380.0</v>
      </c>
      <c r="F76" s="158">
        <f t="shared" si="33"/>
        <v>0.2311442501</v>
      </c>
      <c r="G76" s="153">
        <v>806.0</v>
      </c>
      <c r="H76" s="158">
        <f t="shared" si="34"/>
        <v>0.2381082559</v>
      </c>
      <c r="I76" s="153">
        <v>871.0</v>
      </c>
      <c r="J76" s="158">
        <f t="shared" si="35"/>
        <v>0.2237832413</v>
      </c>
      <c r="K76" s="153">
        <v>446.0</v>
      </c>
      <c r="L76" s="158">
        <f t="shared" si="36"/>
        <v>0.2751923782</v>
      </c>
      <c r="M76" s="153">
        <v>751.0</v>
      </c>
      <c r="N76" s="158">
        <f t="shared" si="37"/>
        <v>0.2225115741</v>
      </c>
      <c r="O76" s="153">
        <v>769.0</v>
      </c>
      <c r="P76" s="158">
        <f t="shared" si="38"/>
        <v>0.2267692308</v>
      </c>
      <c r="Q76" s="153">
        <v>737.0</v>
      </c>
      <c r="R76" s="4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1"/>
        <v>0.5110972791</v>
      </c>
      <c r="C77" s="155">
        <v>234840.0</v>
      </c>
      <c r="D77" s="38">
        <f>E77/E72</f>
        <v>0.5122489635</v>
      </c>
      <c r="E77" s="155">
        <v>9514.0</v>
      </c>
      <c r="F77" s="38">
        <f>G77/G72</f>
        <v>0.5273874391</v>
      </c>
      <c r="G77" s="155">
        <v>1839.0</v>
      </c>
      <c r="H77" s="38">
        <f>I77/I72</f>
        <v>0.5120284308</v>
      </c>
      <c r="I77" s="155">
        <v>1873.0</v>
      </c>
      <c r="J77" s="38">
        <f>K77/K72</f>
        <v>0.5057701957</v>
      </c>
      <c r="K77" s="155">
        <v>1008.0</v>
      </c>
      <c r="L77" s="38">
        <f>M77/M72</f>
        <v>0.5060461708</v>
      </c>
      <c r="M77" s="155">
        <v>1381.0</v>
      </c>
      <c r="N77" s="38">
        <f>O77/O72</f>
        <v>0.5078125</v>
      </c>
      <c r="O77" s="155">
        <v>1755.0</v>
      </c>
      <c r="P77" s="38">
        <f>Q77/Q72</f>
        <v>0.5101538462</v>
      </c>
      <c r="Q77" s="155">
        <v>1658.0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9">C78/$C$77</f>
        <v>0.1912706524</v>
      </c>
      <c r="C78" s="52">
        <v>44918.0</v>
      </c>
      <c r="D78" s="145">
        <f t="shared" ref="D78:D81" si="40">E78/$E$77</f>
        <v>0.2094807652</v>
      </c>
      <c r="E78" s="52">
        <v>1993.0</v>
      </c>
      <c r="F78" s="145">
        <f t="shared" ref="F78:F81" si="41">G78/$G$77</f>
        <v>0.1870581838</v>
      </c>
      <c r="G78" s="146">
        <v>344.0</v>
      </c>
      <c r="H78" s="145">
        <f t="shared" ref="H78:H81" si="42">I78/$I$77</f>
        <v>0.2242391885</v>
      </c>
      <c r="I78" s="146">
        <v>420.0</v>
      </c>
      <c r="J78" s="145">
        <f t="shared" ref="J78:J81" si="43">K78/$K$77</f>
        <v>0.244047619</v>
      </c>
      <c r="K78" s="146">
        <v>246.0</v>
      </c>
      <c r="L78" s="145">
        <f t="shared" ref="L78:L81" si="44">M78/$M$77</f>
        <v>0.18826937</v>
      </c>
      <c r="M78" s="146">
        <v>260.0</v>
      </c>
      <c r="N78" s="145">
        <f t="shared" ref="N78:N81" si="45">O78/$O$77</f>
        <v>0.2165242165</v>
      </c>
      <c r="O78" s="146">
        <v>380.0</v>
      </c>
      <c r="P78" s="145">
        <f t="shared" ref="P78:P81" si="46">Q78/$Q$77</f>
        <v>0.2068757539</v>
      </c>
      <c r="Q78" s="146">
        <v>343.0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52">
        <v>45275.0</v>
      </c>
      <c r="D79" s="145">
        <f t="shared" si="40"/>
        <v>0.1973933151</v>
      </c>
      <c r="E79" s="52">
        <v>1878.0</v>
      </c>
      <c r="F79" s="145">
        <f t="shared" si="41"/>
        <v>0.1870581838</v>
      </c>
      <c r="G79" s="146">
        <v>344.0</v>
      </c>
      <c r="H79" s="145">
        <f t="shared" si="42"/>
        <v>0.1938067272</v>
      </c>
      <c r="I79" s="146">
        <v>363.0</v>
      </c>
      <c r="J79" s="145">
        <f t="shared" si="43"/>
        <v>0.2162698413</v>
      </c>
      <c r="K79" s="146">
        <v>218.0</v>
      </c>
      <c r="L79" s="145">
        <f t="shared" si="44"/>
        <v>0.1860970311</v>
      </c>
      <c r="M79" s="146">
        <v>257.0</v>
      </c>
      <c r="N79" s="145">
        <f t="shared" si="45"/>
        <v>0.2131054131</v>
      </c>
      <c r="O79" s="146">
        <v>374.0</v>
      </c>
      <c r="P79" s="145">
        <f t="shared" si="46"/>
        <v>0.1942098914</v>
      </c>
      <c r="Q79" s="146">
        <v>322.0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9"/>
        <v>0.3801652189</v>
      </c>
      <c r="C80" s="52">
        <v>89278.0</v>
      </c>
      <c r="D80" s="145">
        <f t="shared" si="40"/>
        <v>0.3575783057</v>
      </c>
      <c r="E80" s="52">
        <v>3402.0</v>
      </c>
      <c r="F80" s="145">
        <f t="shared" si="41"/>
        <v>0.3915171289</v>
      </c>
      <c r="G80" s="146">
        <v>720.0</v>
      </c>
      <c r="H80" s="145">
        <f t="shared" si="42"/>
        <v>0.3422317138</v>
      </c>
      <c r="I80" s="146">
        <v>641.0</v>
      </c>
      <c r="J80" s="145">
        <f t="shared" si="43"/>
        <v>0.3224206349</v>
      </c>
      <c r="K80" s="146">
        <v>325.0</v>
      </c>
      <c r="L80" s="145">
        <f t="shared" si="44"/>
        <v>0.3606082549</v>
      </c>
      <c r="M80" s="146">
        <v>498.0</v>
      </c>
      <c r="N80" s="145">
        <f t="shared" si="45"/>
        <v>0.347008547</v>
      </c>
      <c r="O80" s="146">
        <v>609.0</v>
      </c>
      <c r="P80" s="145">
        <f t="shared" si="46"/>
        <v>0.3673100121</v>
      </c>
      <c r="Q80" s="146">
        <v>609.0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8">
        <f t="shared" si="40"/>
        <v>0.235547614</v>
      </c>
      <c r="E81" s="152">
        <v>2241.0</v>
      </c>
      <c r="F81" s="158">
        <f t="shared" si="41"/>
        <v>0.2343665035</v>
      </c>
      <c r="G81" s="153">
        <v>431.0</v>
      </c>
      <c r="H81" s="158">
        <f t="shared" si="42"/>
        <v>0.2397223705</v>
      </c>
      <c r="I81" s="153">
        <v>449.0</v>
      </c>
      <c r="J81" s="158">
        <f t="shared" si="43"/>
        <v>0.2172619048</v>
      </c>
      <c r="K81" s="153">
        <v>219.0</v>
      </c>
      <c r="L81" s="158">
        <f t="shared" si="44"/>
        <v>0.265025344</v>
      </c>
      <c r="M81" s="153">
        <v>366.0</v>
      </c>
      <c r="N81" s="158">
        <f t="shared" si="45"/>
        <v>0.2233618234</v>
      </c>
      <c r="O81" s="153">
        <v>392.0</v>
      </c>
      <c r="P81" s="158">
        <f t="shared" si="46"/>
        <v>0.2316043426</v>
      </c>
      <c r="Q81" s="153">
        <v>384.0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0.4877510365</v>
      </c>
      <c r="E82" s="155">
        <v>9059.0</v>
      </c>
      <c r="F82" s="38">
        <f>G82/G72</f>
        <v>0.4726125609</v>
      </c>
      <c r="G82" s="155">
        <v>1648.0</v>
      </c>
      <c r="H82" s="38">
        <f>I82/I72</f>
        <v>0.4879715692</v>
      </c>
      <c r="I82" s="155">
        <v>1785.0</v>
      </c>
      <c r="J82" s="38">
        <f>K82/K72</f>
        <v>0.4942298043</v>
      </c>
      <c r="K82" s="156">
        <v>985.0</v>
      </c>
      <c r="L82" s="38">
        <f>M82/M72</f>
        <v>0.4939538292</v>
      </c>
      <c r="M82" s="155">
        <v>1348.0</v>
      </c>
      <c r="N82" s="38">
        <f>O82/O72</f>
        <v>0.4921875</v>
      </c>
      <c r="O82" s="155">
        <v>1701.0</v>
      </c>
      <c r="P82" s="38">
        <f>Q82/Q72</f>
        <v>0.4898461538</v>
      </c>
      <c r="Q82" s="155">
        <v>1592.0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0.2184567833</v>
      </c>
      <c r="E83" s="52">
        <v>1979.0</v>
      </c>
      <c r="F83" s="145">
        <f t="shared" ref="F83:F86" si="49">G83/$G$82</f>
        <v>0.1917475728</v>
      </c>
      <c r="G83" s="146">
        <v>316.0</v>
      </c>
      <c r="H83" s="145">
        <f t="shared" ref="H83:H86" si="50">I83/$I$82</f>
        <v>0.219047619</v>
      </c>
      <c r="I83" s="146">
        <v>391.0</v>
      </c>
      <c r="J83" s="145">
        <f t="shared" ref="J83:J86" si="51">K83/$K$82</f>
        <v>0.2365482234</v>
      </c>
      <c r="K83" s="146">
        <v>233.0</v>
      </c>
      <c r="L83" s="145">
        <f t="shared" ref="L83:L86" si="52">M83/$M$82</f>
        <v>0.193620178</v>
      </c>
      <c r="M83" s="146">
        <v>261.0</v>
      </c>
      <c r="N83" s="145">
        <f t="shared" ref="N83:N86" si="53">O83/$O$82</f>
        <v>0.2351557907</v>
      </c>
      <c r="O83" s="146">
        <v>400.0</v>
      </c>
      <c r="P83" s="145">
        <f t="shared" ref="P83:P86" si="54">Q83/$Q$82</f>
        <v>0.2374371859</v>
      </c>
      <c r="Q83" s="146">
        <v>378.0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5">
        <f t="shared" si="48"/>
        <v>0.1820289215</v>
      </c>
      <c r="E84" s="52">
        <v>1649.0</v>
      </c>
      <c r="F84" s="145">
        <f t="shared" si="49"/>
        <v>0.1777912621</v>
      </c>
      <c r="G84" s="146">
        <v>293.0</v>
      </c>
      <c r="H84" s="145">
        <f t="shared" si="50"/>
        <v>0.1848739496</v>
      </c>
      <c r="I84" s="146">
        <v>330.0</v>
      </c>
      <c r="J84" s="145">
        <f t="shared" si="51"/>
        <v>0.1939086294</v>
      </c>
      <c r="K84" s="146">
        <v>191.0</v>
      </c>
      <c r="L84" s="145">
        <f t="shared" si="52"/>
        <v>0.1446587537</v>
      </c>
      <c r="M84" s="146">
        <v>195.0</v>
      </c>
      <c r="N84" s="145">
        <f t="shared" si="53"/>
        <v>0.1904761905</v>
      </c>
      <c r="O84" s="146">
        <v>324.0</v>
      </c>
      <c r="P84" s="145">
        <f t="shared" si="54"/>
        <v>0.1984924623</v>
      </c>
      <c r="Q84" s="146">
        <v>316.0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5">
        <f t="shared" si="48"/>
        <v>0.3633955183</v>
      </c>
      <c r="E85" s="52">
        <v>3292.0</v>
      </c>
      <c r="F85" s="145">
        <f t="shared" si="49"/>
        <v>0.4029126214</v>
      </c>
      <c r="G85" s="146">
        <v>664.0</v>
      </c>
      <c r="H85" s="145">
        <f t="shared" si="50"/>
        <v>0.3596638655</v>
      </c>
      <c r="I85" s="146">
        <v>642.0</v>
      </c>
      <c r="J85" s="145">
        <f t="shared" si="51"/>
        <v>0.3390862944</v>
      </c>
      <c r="K85" s="146">
        <v>334.0</v>
      </c>
      <c r="L85" s="145">
        <f t="shared" si="52"/>
        <v>0.3761127596</v>
      </c>
      <c r="M85" s="146">
        <v>507.0</v>
      </c>
      <c r="N85" s="145">
        <f t="shared" si="53"/>
        <v>0.3527336861</v>
      </c>
      <c r="O85" s="146">
        <v>600.0</v>
      </c>
      <c r="P85" s="145">
        <f t="shared" si="54"/>
        <v>0.3423366834</v>
      </c>
      <c r="Q85" s="146">
        <v>545.0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8">
        <f t="shared" si="48"/>
        <v>0.2361187769</v>
      </c>
      <c r="E86" s="152">
        <v>2139.0</v>
      </c>
      <c r="F86" s="158">
        <f t="shared" si="49"/>
        <v>0.2275485437</v>
      </c>
      <c r="G86" s="153">
        <v>375.0</v>
      </c>
      <c r="H86" s="158">
        <f t="shared" si="50"/>
        <v>0.2364145658</v>
      </c>
      <c r="I86" s="153">
        <v>422.0</v>
      </c>
      <c r="J86" s="158">
        <f t="shared" si="51"/>
        <v>0.2304568528</v>
      </c>
      <c r="K86" s="153">
        <v>227.0</v>
      </c>
      <c r="L86" s="158">
        <f t="shared" si="52"/>
        <v>0.2856083086</v>
      </c>
      <c r="M86" s="153">
        <v>385.0</v>
      </c>
      <c r="N86" s="158">
        <f t="shared" si="53"/>
        <v>0.2216343327</v>
      </c>
      <c r="O86" s="153">
        <v>377.0</v>
      </c>
      <c r="P86" s="158">
        <f t="shared" si="54"/>
        <v>0.2217336683</v>
      </c>
      <c r="Q86" s="153">
        <v>353.0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18">
        <v>1.0</v>
      </c>
      <c r="C87" s="27">
        <v>498112.0</v>
      </c>
      <c r="D87" s="318">
        <v>1.0</v>
      </c>
      <c r="E87" s="28">
        <v>12861.0</v>
      </c>
      <c r="F87" s="583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21.75" customHeight="1">
      <c r="A88" s="463" t="s">
        <v>113</v>
      </c>
      <c r="B88" s="318">
        <v>1.0</v>
      </c>
      <c r="C88" s="27">
        <v>498112.0</v>
      </c>
      <c r="D88" s="318">
        <v>1.0</v>
      </c>
      <c r="E88" s="28">
        <v>12861.0</v>
      </c>
      <c r="F88" s="134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4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55">C89/$C$88</f>
        <v>0.435920034</v>
      </c>
      <c r="C89" s="171">
        <v>217137.0</v>
      </c>
      <c r="D89" s="145">
        <f t="shared" ref="D89:D99" si="56">E89/$E$88</f>
        <v>0.4789674209</v>
      </c>
      <c r="E89" s="171">
        <v>6160.0</v>
      </c>
      <c r="F89" s="175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0.1177979939</v>
      </c>
      <c r="E90" s="34">
        <v>1515.0</v>
      </c>
      <c r="F90" s="134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0.4032345852</v>
      </c>
      <c r="E91" s="34">
        <v>5186.0</v>
      </c>
      <c r="F91" s="134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0.210636809</v>
      </c>
      <c r="E92" s="27">
        <v>2709.0</v>
      </c>
      <c r="F92" s="134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0.07938729492</v>
      </c>
      <c r="E93" s="34">
        <v>1021.0</v>
      </c>
      <c r="F93" s="134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0.00645361947</v>
      </c>
      <c r="E94" s="48">
        <v>83.0</v>
      </c>
      <c r="F94" s="134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0.1247958946</v>
      </c>
      <c r="E95" s="34">
        <v>1605.0</v>
      </c>
      <c r="F95" s="134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0.05994868206</v>
      </c>
      <c r="E96" s="410">
        <v>771.0</v>
      </c>
      <c r="F96" s="134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0.04463105513</v>
      </c>
      <c r="E97" s="48">
        <v>574.0</v>
      </c>
      <c r="F97" s="85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0.0001555089029</v>
      </c>
      <c r="E98" s="48">
        <v>2.0</v>
      </c>
      <c r="F98" s="85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0.01516211803</v>
      </c>
      <c r="E99" s="531">
        <v>195.0</v>
      </c>
      <c r="F99" s="183"/>
      <c r="G99" s="184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0.1719042596</v>
      </c>
      <c r="E101" s="186">
        <v>21022.0</v>
      </c>
      <c r="F101" s="185">
        <f t="shared" ref="F101:F106" si="61">G101/(G$101+G$102+G$103+G$104+G$105+G$106)</f>
        <v>0.1775617587</v>
      </c>
      <c r="G101" s="186">
        <v>3982.0</v>
      </c>
      <c r="H101" s="185">
        <f t="shared" ref="H101:H106" si="62">I101/(I$101+I$102+I$103+I$104+I$105+I$106)</f>
        <v>0.1071649054</v>
      </c>
      <c r="I101" s="186">
        <v>2951.0</v>
      </c>
      <c r="J101" s="185">
        <f t="shared" ref="J101:J106" si="63">K101/(K$101+K$102+K$103+K$104+K$105+K$106)</f>
        <v>0.1058396369</v>
      </c>
      <c r="K101" s="186">
        <v>1749.0</v>
      </c>
      <c r="L101" s="185">
        <f t="shared" ref="L101:L106" si="64">M101/(M$101+M$102+M$103+M$104+M$105+M$106)</f>
        <v>0.2588535327</v>
      </c>
      <c r="M101" s="186">
        <v>4466.0</v>
      </c>
      <c r="N101" s="185">
        <f t="shared" ref="N101:N106" si="65">O101/(O$101+O$102+O$103+O$104+O$105+O$106)</f>
        <v>0.2184314328</v>
      </c>
      <c r="O101" s="186">
        <v>4264.0</v>
      </c>
      <c r="P101" s="185">
        <f t="shared" ref="P101:P106" si="66">Q101/(Q$101+Q$102+Q$103+Q$104+Q$105+Q$106)</f>
        <v>0.1897303831</v>
      </c>
      <c r="Q101" s="186">
        <v>3610.0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0.272878182</v>
      </c>
      <c r="E102" s="159">
        <v>33370.0</v>
      </c>
      <c r="F102" s="187">
        <f t="shared" si="61"/>
        <v>0.3046909837</v>
      </c>
      <c r="G102" s="159">
        <v>6833.0</v>
      </c>
      <c r="H102" s="187">
        <f t="shared" si="62"/>
        <v>0.2058684679</v>
      </c>
      <c r="I102" s="159">
        <v>5669.0</v>
      </c>
      <c r="J102" s="187">
        <f t="shared" si="63"/>
        <v>0.2013918306</v>
      </c>
      <c r="K102" s="159">
        <v>3328.0</v>
      </c>
      <c r="L102" s="187">
        <f t="shared" si="64"/>
        <v>0.2996000696</v>
      </c>
      <c r="M102" s="159">
        <v>5169.0</v>
      </c>
      <c r="N102" s="187">
        <f t="shared" si="65"/>
        <v>0.3241124942</v>
      </c>
      <c r="O102" s="159">
        <v>6327.0</v>
      </c>
      <c r="P102" s="187">
        <f t="shared" si="66"/>
        <v>0.3176538603</v>
      </c>
      <c r="Q102" s="159">
        <v>6044.0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0.182044174</v>
      </c>
      <c r="E103" s="159">
        <v>22262.0</v>
      </c>
      <c r="F103" s="187">
        <f t="shared" si="61"/>
        <v>0.1846517435</v>
      </c>
      <c r="G103" s="159">
        <v>4141.0</v>
      </c>
      <c r="H103" s="187">
        <f t="shared" si="62"/>
        <v>0.1833169917</v>
      </c>
      <c r="I103" s="159">
        <v>5048.0</v>
      </c>
      <c r="J103" s="187">
        <f t="shared" si="63"/>
        <v>0.1878971256</v>
      </c>
      <c r="K103" s="159">
        <v>3105.0</v>
      </c>
      <c r="L103" s="187">
        <f t="shared" si="64"/>
        <v>0.1639135223</v>
      </c>
      <c r="M103" s="159">
        <v>2828.0</v>
      </c>
      <c r="N103" s="187">
        <f t="shared" si="65"/>
        <v>0.1785256903</v>
      </c>
      <c r="O103" s="159">
        <v>3485.0</v>
      </c>
      <c r="P103" s="187">
        <f t="shared" si="66"/>
        <v>0.1920954433</v>
      </c>
      <c r="Q103" s="159">
        <v>3655.0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0.09726958271</v>
      </c>
      <c r="E104" s="159">
        <v>11895.0</v>
      </c>
      <c r="F104" s="187">
        <f t="shared" si="61"/>
        <v>0.09511281548</v>
      </c>
      <c r="G104" s="159">
        <v>2133.0</v>
      </c>
      <c r="H104" s="187">
        <f t="shared" si="62"/>
        <v>0.1085448669</v>
      </c>
      <c r="I104" s="159">
        <v>2989.0</v>
      </c>
      <c r="J104" s="187">
        <f t="shared" si="63"/>
        <v>0.1108623298</v>
      </c>
      <c r="K104" s="159">
        <v>1832.0</v>
      </c>
      <c r="L104" s="187">
        <f t="shared" si="64"/>
        <v>0.08108734713</v>
      </c>
      <c r="M104" s="159">
        <v>1399.0</v>
      </c>
      <c r="N104" s="187">
        <f t="shared" si="65"/>
        <v>0.0892372317</v>
      </c>
      <c r="O104" s="159">
        <v>1742.0</v>
      </c>
      <c r="P104" s="187">
        <f t="shared" si="66"/>
        <v>0.09460240711</v>
      </c>
      <c r="Q104" s="159">
        <v>1800.0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0.2737858679</v>
      </c>
      <c r="E105" s="159">
        <v>33481.0</v>
      </c>
      <c r="F105" s="187">
        <f t="shared" si="61"/>
        <v>0.235886917</v>
      </c>
      <c r="G105" s="159">
        <v>5290.0</v>
      </c>
      <c r="H105" s="187">
        <f t="shared" si="62"/>
        <v>0.3912554018</v>
      </c>
      <c r="I105" s="159">
        <v>10774.0</v>
      </c>
      <c r="J105" s="187">
        <f t="shared" si="63"/>
        <v>0.3920726172</v>
      </c>
      <c r="K105" s="159">
        <v>6479.0</v>
      </c>
      <c r="L105" s="187">
        <f t="shared" si="64"/>
        <v>0.1957340752</v>
      </c>
      <c r="M105" s="159">
        <v>3377.0</v>
      </c>
      <c r="N105" s="187">
        <f t="shared" si="65"/>
        <v>0.1882587982</v>
      </c>
      <c r="O105" s="159">
        <v>3675.0</v>
      </c>
      <c r="P105" s="187">
        <f t="shared" si="66"/>
        <v>0.2042360856</v>
      </c>
      <c r="Q105" s="159">
        <v>3886.0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9"/>
        <v>0.001691774588</v>
      </c>
      <c r="C106" s="190">
        <v>4145.0</v>
      </c>
      <c r="D106" s="189">
        <f t="shared" si="60"/>
        <v>0.002117933747</v>
      </c>
      <c r="E106" s="190">
        <v>259.0</v>
      </c>
      <c r="F106" s="189">
        <f t="shared" si="61"/>
        <v>0.002095781682</v>
      </c>
      <c r="G106" s="190">
        <v>47.0</v>
      </c>
      <c r="H106" s="189">
        <f t="shared" si="62"/>
        <v>0.003849366307</v>
      </c>
      <c r="I106" s="190">
        <v>106.0</v>
      </c>
      <c r="J106" s="189">
        <f t="shared" si="63"/>
        <v>0.001936459909</v>
      </c>
      <c r="K106" s="190">
        <v>32.0</v>
      </c>
      <c r="L106" s="189">
        <f t="shared" si="64"/>
        <v>0.0008114530806</v>
      </c>
      <c r="M106" s="190">
        <v>14.0</v>
      </c>
      <c r="N106" s="189">
        <f t="shared" si="65"/>
        <v>0.001434352748</v>
      </c>
      <c r="O106" s="190">
        <v>28.0</v>
      </c>
      <c r="P106" s="189">
        <f t="shared" si="66"/>
        <v>0.001681820571</v>
      </c>
      <c r="Q106" s="190">
        <v>32.0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0.05071945983</v>
      </c>
      <c r="E109" s="315">
        <v>7737.0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0.4674938607</v>
      </c>
      <c r="E110" s="131">
        <v>3617.0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203">
        <v>89406.0</v>
      </c>
      <c r="D111" s="128">
        <f t="shared" si="68"/>
        <v>0.5325061393</v>
      </c>
      <c r="E111" s="131">
        <v>4120.0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603">
        <v>50.73</v>
      </c>
      <c r="E112" s="47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465">
        <v>52.29</v>
      </c>
      <c r="E113" s="47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465">
        <v>49.43</v>
      </c>
      <c r="E114" s="47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113.91</v>
      </c>
      <c r="E115" s="25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70.8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65.4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62.6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63.4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60.2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72.9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74.8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50.2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54.6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0.142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0.033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7">
        <v>6.7</v>
      </c>
      <c r="C146" s="555"/>
      <c r="D146" s="247">
        <v>6.1</v>
      </c>
      <c r="E146" s="555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215"/>
      <c r="D147" s="249">
        <v>4.6</v>
      </c>
      <c r="E147" s="215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215"/>
      <c r="D148" s="249">
        <v>3.9</v>
      </c>
      <c r="E148" s="215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215"/>
      <c r="D149" s="254">
        <v>4.8</v>
      </c>
      <c r="E149" s="21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0.08986664949</v>
      </c>
      <c r="E152" s="172">
        <v>5580.0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0.07332076967</v>
      </c>
      <c r="E153" s="35">
        <v>41085.0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176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0.05235947497</v>
      </c>
      <c r="E155" s="172">
        <v>80160.0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17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0.7052145709</v>
      </c>
      <c r="E156" s="172">
        <v>56530.0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176" t="s">
        <v>183</v>
      </c>
      <c r="B157" s="187">
        <f t="shared" si="70"/>
        <v>0.002250229432</v>
      </c>
      <c r="C157" s="35">
        <v>3445.0</v>
      </c>
      <c r="D157" s="187">
        <f t="shared" si="71"/>
        <v>0.003368263473</v>
      </c>
      <c r="E157" s="35">
        <v>270.0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176" t="s">
        <v>184</v>
      </c>
      <c r="B158" s="187">
        <f t="shared" si="70"/>
        <v>0.008298741635</v>
      </c>
      <c r="C158" s="35">
        <v>12705.0</v>
      </c>
      <c r="D158" s="187">
        <f t="shared" si="71"/>
        <v>0.01409680639</v>
      </c>
      <c r="E158" s="35">
        <v>1130.0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176" t="s">
        <v>185</v>
      </c>
      <c r="B159" s="187">
        <f t="shared" si="70"/>
        <v>0.04361656613</v>
      </c>
      <c r="C159" s="35">
        <v>66775.0</v>
      </c>
      <c r="D159" s="187">
        <f t="shared" si="71"/>
        <v>0.07410179641</v>
      </c>
      <c r="E159" s="35">
        <v>5940.0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76" t="s">
        <v>186</v>
      </c>
      <c r="B160" s="187">
        <f t="shared" si="70"/>
        <v>0.927698724</v>
      </c>
      <c r="C160" s="35">
        <v>1420265.0</v>
      </c>
      <c r="D160" s="187">
        <f t="shared" si="71"/>
        <v>0.90125998</v>
      </c>
      <c r="E160" s="35">
        <v>72245.0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76" t="s">
        <v>187</v>
      </c>
      <c r="B161" s="187">
        <f t="shared" si="70"/>
        <v>0.01813900474</v>
      </c>
      <c r="C161" s="35">
        <v>27770.0</v>
      </c>
      <c r="D161" s="187">
        <f t="shared" si="71"/>
        <v>0.007235528942</v>
      </c>
      <c r="E161" s="35">
        <v>580.0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90864.6978</v>
      </c>
      <c r="H162" s="60"/>
      <c r="I162" s="81">
        <v>220360.0881</v>
      </c>
      <c r="J162" s="60"/>
      <c r="K162" s="81">
        <v>165577.4375</v>
      </c>
      <c r="L162" s="60"/>
      <c r="M162" s="81">
        <v>105352.4292</v>
      </c>
      <c r="N162" s="60"/>
      <c r="O162" s="81">
        <v>63495.4322</v>
      </c>
      <c r="P162" s="60"/>
      <c r="Q162" s="81">
        <v>75980.9834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04">
        <v>132805.912437659</v>
      </c>
      <c r="D163" s="266">
        <f>E163/C163</f>
        <v>0.96527216</v>
      </c>
      <c r="E163" s="605">
        <v>128193.849964253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268" t="s">
        <v>443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292.0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72" t="s">
        <v>180</v>
      </c>
      <c r="B167" s="273">
        <f t="shared" ref="B167:B171" si="72">C167/$C$167</f>
        <v>1</v>
      </c>
      <c r="C167" s="274">
        <v>1378931.0</v>
      </c>
      <c r="D167" s="273">
        <f t="shared" ref="D167:D171" si="73">E167/$E$167</f>
        <v>1</v>
      </c>
      <c r="E167" s="274">
        <v>76191.0</v>
      </c>
      <c r="F167" s="273">
        <f t="shared" ref="F167:F171" si="74">G167/$G$167</f>
        <v>1</v>
      </c>
      <c r="G167" s="274">
        <v>14468.0</v>
      </c>
      <c r="H167" s="273">
        <f t="shared" ref="H167:H171" si="75">I167/$I$167</f>
        <v>1</v>
      </c>
      <c r="I167" s="274">
        <v>18306.0</v>
      </c>
      <c r="J167" s="273">
        <f t="shared" ref="J167:J171" si="76">K167/$K$167</f>
        <v>1</v>
      </c>
      <c r="K167" s="274">
        <v>11342.0</v>
      </c>
      <c r="L167" s="273">
        <f t="shared" ref="L167:L171" si="77">M167/$M$167</f>
        <v>1</v>
      </c>
      <c r="M167" s="274">
        <v>9052.0</v>
      </c>
      <c r="N167" s="273">
        <f t="shared" ref="N167:N171" si="78">O167/$O$167</f>
        <v>1</v>
      </c>
      <c r="O167" s="274">
        <v>11665.0</v>
      </c>
      <c r="P167" s="273">
        <f t="shared" ref="P167:P171" si="79">Q167/$Q$167</f>
        <v>1</v>
      </c>
      <c r="Q167" s="274">
        <v>11358.0</v>
      </c>
      <c r="R167" s="4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0.7119213555</v>
      </c>
      <c r="E168" s="159">
        <v>54242.0</v>
      </c>
      <c r="F168" s="187">
        <f t="shared" si="74"/>
        <v>0.7228366049</v>
      </c>
      <c r="G168" s="159">
        <v>10458.0</v>
      </c>
      <c r="H168" s="187">
        <f t="shared" si="75"/>
        <v>0.7210204305</v>
      </c>
      <c r="I168" s="159">
        <v>13199.0</v>
      </c>
      <c r="J168" s="187">
        <f t="shared" si="76"/>
        <v>0.6823311585</v>
      </c>
      <c r="K168" s="159">
        <v>7739.0</v>
      </c>
      <c r="L168" s="187">
        <f t="shared" si="77"/>
        <v>0.7280159081</v>
      </c>
      <c r="M168" s="159">
        <v>6590.0</v>
      </c>
      <c r="N168" s="187">
        <f t="shared" si="78"/>
        <v>0.7043291899</v>
      </c>
      <c r="O168" s="159">
        <v>8216.0</v>
      </c>
      <c r="P168" s="187">
        <f t="shared" si="79"/>
        <v>0.7078711041</v>
      </c>
      <c r="Q168" s="159">
        <v>8040.0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0.0974393301</v>
      </c>
      <c r="E169" s="159">
        <v>7424.0</v>
      </c>
      <c r="F169" s="187">
        <f t="shared" si="74"/>
        <v>0.09669615704</v>
      </c>
      <c r="G169" s="159">
        <v>1399.0</v>
      </c>
      <c r="H169" s="187">
        <f t="shared" si="75"/>
        <v>0.09980334317</v>
      </c>
      <c r="I169" s="159">
        <v>1827.0</v>
      </c>
      <c r="J169" s="187">
        <f t="shared" si="76"/>
        <v>0.1853288662</v>
      </c>
      <c r="K169" s="159">
        <v>2102.0</v>
      </c>
      <c r="L169" s="187">
        <f t="shared" si="77"/>
        <v>0.06882456916</v>
      </c>
      <c r="M169" s="159">
        <v>623.0</v>
      </c>
      <c r="N169" s="187">
        <f t="shared" si="78"/>
        <v>0.04509215602</v>
      </c>
      <c r="O169" s="159">
        <v>526.0</v>
      </c>
      <c r="P169" s="187">
        <f t="shared" si="79"/>
        <v>0.08337735517</v>
      </c>
      <c r="Q169" s="159">
        <v>947.0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0.164363245</v>
      </c>
      <c r="E170" s="159">
        <v>12523.0</v>
      </c>
      <c r="F170" s="187">
        <f t="shared" si="74"/>
        <v>0.1509538291</v>
      </c>
      <c r="G170" s="159">
        <v>2184.0</v>
      </c>
      <c r="H170" s="187">
        <f t="shared" si="75"/>
        <v>0.1515896427</v>
      </c>
      <c r="I170" s="159">
        <v>2775.0</v>
      </c>
      <c r="J170" s="187">
        <f t="shared" si="76"/>
        <v>0.10439076</v>
      </c>
      <c r="K170" s="159">
        <v>1184.0</v>
      </c>
      <c r="L170" s="187">
        <f t="shared" si="77"/>
        <v>0.1444984534</v>
      </c>
      <c r="M170" s="159">
        <v>1308.0</v>
      </c>
      <c r="N170" s="187">
        <f t="shared" si="78"/>
        <v>0.2401200171</v>
      </c>
      <c r="O170" s="159">
        <v>2801.0</v>
      </c>
      <c r="P170" s="187">
        <f t="shared" si="79"/>
        <v>0.1999471738</v>
      </c>
      <c r="Q170" s="159">
        <v>2271.0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72"/>
        <v>0.01015134187</v>
      </c>
      <c r="C171" s="159">
        <v>13998.0</v>
      </c>
      <c r="D171" s="187">
        <f t="shared" si="73"/>
        <v>0.02627606935</v>
      </c>
      <c r="E171" s="159">
        <v>2002.0</v>
      </c>
      <c r="F171" s="187">
        <f t="shared" si="74"/>
        <v>0.0295134089</v>
      </c>
      <c r="G171" s="159">
        <v>427.0</v>
      </c>
      <c r="H171" s="187">
        <f t="shared" si="75"/>
        <v>0.02758658363</v>
      </c>
      <c r="I171" s="159">
        <v>505.0</v>
      </c>
      <c r="J171" s="187">
        <f t="shared" si="76"/>
        <v>0.02794921531</v>
      </c>
      <c r="K171" s="159">
        <v>317.0</v>
      </c>
      <c r="L171" s="187">
        <f t="shared" si="77"/>
        <v>0.05866106938</v>
      </c>
      <c r="M171" s="159">
        <v>531.0</v>
      </c>
      <c r="N171" s="187">
        <f t="shared" si="78"/>
        <v>0.01045863695</v>
      </c>
      <c r="O171" s="159">
        <v>122.0</v>
      </c>
      <c r="P171" s="187">
        <f t="shared" si="79"/>
        <v>0.008804366966</v>
      </c>
      <c r="Q171" s="159">
        <v>100.0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88"/>
      <c r="Q174" s="200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8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8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8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8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8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8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8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8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8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88"/>
      <c r="Q184" s="139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3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606" t="s">
        <v>222</v>
      </c>
      <c r="B186" s="607"/>
      <c r="C186" s="607"/>
      <c r="D186" s="607"/>
      <c r="E186" s="607"/>
      <c r="F186" s="607"/>
      <c r="G186" s="607"/>
      <c r="H186" s="607"/>
      <c r="I186" s="607"/>
      <c r="J186" s="607"/>
      <c r="K186" s="607"/>
      <c r="L186" s="607"/>
      <c r="M186" s="607"/>
      <c r="N186" s="607"/>
      <c r="O186" s="607"/>
      <c r="P186" s="607"/>
      <c r="Q186" s="608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609">
        <v>385.0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610">
        <v>303.901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383"/>
      <c r="E190" s="611">
        <v>0.833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21.0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263" t="s">
        <v>260</v>
      </c>
      <c r="B222" s="321">
        <f t="shared" si="80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135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34">
        <f t="shared" ref="D224:D231" si="82">E224/E$224</f>
        <v>1</v>
      </c>
      <c r="E224" s="332">
        <v>112638.0</v>
      </c>
      <c r="F224" s="331">
        <f t="shared" ref="F224:F231" si="83">G224/G$224</f>
        <v>1</v>
      </c>
      <c r="G224" s="332">
        <v>19799.0</v>
      </c>
      <c r="H224" s="331">
        <f t="shared" ref="H224:H231" si="84">I224/I$224</f>
        <v>1</v>
      </c>
      <c r="I224" s="332">
        <v>26240.0</v>
      </c>
      <c r="J224" s="331">
        <f t="shared" ref="J224:J231" si="85">K224/K$224</f>
        <v>1</v>
      </c>
      <c r="K224" s="332">
        <v>15648.0</v>
      </c>
      <c r="L224" s="331">
        <f t="shared" ref="L224:L231" si="86">M224/M$224</f>
        <v>1</v>
      </c>
      <c r="M224" s="332">
        <v>16650.0</v>
      </c>
      <c r="N224" s="331">
        <f t="shared" ref="N224:N231" si="87">O224/O$224</f>
        <v>1</v>
      </c>
      <c r="O224" s="332">
        <v>17657.0</v>
      </c>
      <c r="P224" s="331">
        <f t="shared" ref="P224:P231" si="88">Q224/Q$224</f>
        <v>1</v>
      </c>
      <c r="Q224" s="332">
        <v>16644.0</v>
      </c>
      <c r="R224" s="4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0.3493137307</v>
      </c>
      <c r="E225" s="332">
        <v>39346.0</v>
      </c>
      <c r="F225" s="336">
        <f t="shared" si="83"/>
        <v>0.3689075206</v>
      </c>
      <c r="G225" s="332">
        <v>7304.0</v>
      </c>
      <c r="H225" s="336">
        <f t="shared" si="84"/>
        <v>0.3049542683</v>
      </c>
      <c r="I225" s="332">
        <v>8002.0</v>
      </c>
      <c r="J225" s="336">
        <f t="shared" si="85"/>
        <v>0.3082822086</v>
      </c>
      <c r="K225" s="332">
        <v>4824.0</v>
      </c>
      <c r="L225" s="336">
        <f t="shared" si="86"/>
        <v>0.3790990991</v>
      </c>
      <c r="M225" s="332">
        <v>6312.0</v>
      </c>
      <c r="N225" s="336">
        <f t="shared" si="87"/>
        <v>0.3869853316</v>
      </c>
      <c r="O225" s="332">
        <v>6833.0</v>
      </c>
      <c r="P225" s="336">
        <f t="shared" si="88"/>
        <v>0.3647560683</v>
      </c>
      <c r="Q225" s="332">
        <v>6071.0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0.006543084927</v>
      </c>
      <c r="E226" s="332">
        <v>737.0</v>
      </c>
      <c r="F226" s="337">
        <f t="shared" si="83"/>
        <v>0.006717510985</v>
      </c>
      <c r="G226" s="332">
        <v>133.0</v>
      </c>
      <c r="H226" s="337">
        <f t="shared" si="84"/>
        <v>0.00800304878</v>
      </c>
      <c r="I226" s="332">
        <v>210.0</v>
      </c>
      <c r="J226" s="337">
        <f t="shared" si="85"/>
        <v>0.006198875256</v>
      </c>
      <c r="K226" s="332">
        <v>97.0</v>
      </c>
      <c r="L226" s="337">
        <f t="shared" si="86"/>
        <v>0.005105105105</v>
      </c>
      <c r="M226" s="332">
        <v>85.0</v>
      </c>
      <c r="N226" s="337">
        <f t="shared" si="87"/>
        <v>0.005097128618</v>
      </c>
      <c r="O226" s="332">
        <v>90.0</v>
      </c>
      <c r="P226" s="337">
        <f t="shared" si="88"/>
        <v>0.007329968758</v>
      </c>
      <c r="Q226" s="332">
        <v>122.0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0.6396509171</v>
      </c>
      <c r="E227" s="35">
        <v>72049.0</v>
      </c>
      <c r="F227" s="337">
        <f t="shared" si="83"/>
        <v>0.6193242083</v>
      </c>
      <c r="G227" s="35">
        <v>12262.0</v>
      </c>
      <c r="H227" s="337">
        <f t="shared" si="84"/>
        <v>0.6834984756</v>
      </c>
      <c r="I227" s="35">
        <v>17935.0</v>
      </c>
      <c r="J227" s="337">
        <f t="shared" si="85"/>
        <v>0.6814289366</v>
      </c>
      <c r="K227" s="35">
        <v>10663.0</v>
      </c>
      <c r="L227" s="337">
        <f t="shared" si="86"/>
        <v>0.6115915916</v>
      </c>
      <c r="M227" s="35">
        <v>10183.0</v>
      </c>
      <c r="N227" s="337">
        <f t="shared" si="87"/>
        <v>0.6028770459</v>
      </c>
      <c r="O227" s="35">
        <v>10645.0</v>
      </c>
      <c r="P227" s="337">
        <f t="shared" si="88"/>
        <v>0.622506609</v>
      </c>
      <c r="Q227" s="35">
        <v>10361.0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0.243772084</v>
      </c>
      <c r="E228" s="340">
        <v>27458.0</v>
      </c>
      <c r="F228" s="341">
        <f t="shared" si="83"/>
        <v>0.2067276125</v>
      </c>
      <c r="G228" s="340">
        <v>4093.0</v>
      </c>
      <c r="H228" s="341">
        <f t="shared" si="84"/>
        <v>0.3263338415</v>
      </c>
      <c r="I228" s="340">
        <v>8563.0</v>
      </c>
      <c r="J228" s="341">
        <f t="shared" si="85"/>
        <v>0.3451559305</v>
      </c>
      <c r="K228" s="340">
        <v>5401.0</v>
      </c>
      <c r="L228" s="341">
        <f t="shared" si="86"/>
        <v>0.1915315315</v>
      </c>
      <c r="M228" s="340">
        <v>3189.0</v>
      </c>
      <c r="N228" s="341">
        <f t="shared" si="87"/>
        <v>0.1656000453</v>
      </c>
      <c r="O228" s="340">
        <v>2924.0</v>
      </c>
      <c r="P228" s="341">
        <f t="shared" si="88"/>
        <v>0.1975486662</v>
      </c>
      <c r="Q228" s="340">
        <v>3288.0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0.09548287434</v>
      </c>
      <c r="E229" s="340">
        <v>10755.0</v>
      </c>
      <c r="F229" s="341">
        <f t="shared" si="83"/>
        <v>0.1009141876</v>
      </c>
      <c r="G229" s="340">
        <v>1998.0</v>
      </c>
      <c r="H229" s="341">
        <f t="shared" si="84"/>
        <v>0.071875</v>
      </c>
      <c r="I229" s="340">
        <v>1886.0</v>
      </c>
      <c r="J229" s="341">
        <f t="shared" si="85"/>
        <v>0.07163854806</v>
      </c>
      <c r="K229" s="340">
        <v>1121.0</v>
      </c>
      <c r="L229" s="341">
        <f t="shared" si="86"/>
        <v>0.1193993994</v>
      </c>
      <c r="M229" s="340">
        <v>1988.0</v>
      </c>
      <c r="N229" s="341">
        <f t="shared" si="87"/>
        <v>0.110381152</v>
      </c>
      <c r="O229" s="340">
        <v>1949.0</v>
      </c>
      <c r="P229" s="341">
        <f t="shared" si="88"/>
        <v>0.1089281423</v>
      </c>
      <c r="Q229" s="340">
        <v>1813.0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0.1874500613</v>
      </c>
      <c r="E230" s="340">
        <v>21114.0</v>
      </c>
      <c r="F230" s="341">
        <f t="shared" si="83"/>
        <v>0.209707561</v>
      </c>
      <c r="G230" s="340">
        <v>4152.0</v>
      </c>
      <c r="H230" s="341">
        <f t="shared" si="84"/>
        <v>0.1617759146</v>
      </c>
      <c r="I230" s="340">
        <v>4245.0</v>
      </c>
      <c r="J230" s="341">
        <f t="shared" si="85"/>
        <v>0.1418711656</v>
      </c>
      <c r="K230" s="340">
        <v>2220.0</v>
      </c>
      <c r="L230" s="341">
        <f t="shared" si="86"/>
        <v>0.1968168168</v>
      </c>
      <c r="M230" s="340">
        <v>3277.0</v>
      </c>
      <c r="N230" s="341">
        <f t="shared" si="87"/>
        <v>0.2149855581</v>
      </c>
      <c r="O230" s="340">
        <v>3796.0</v>
      </c>
      <c r="P230" s="341">
        <f t="shared" si="88"/>
        <v>0.2057197789</v>
      </c>
      <c r="Q230" s="340">
        <v>3424.0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0.07447752979</v>
      </c>
      <c r="E231" s="345">
        <v>8389.0</v>
      </c>
      <c r="F231" s="344">
        <f t="shared" si="83"/>
        <v>0.06454871458</v>
      </c>
      <c r="G231" s="345">
        <v>1278.0</v>
      </c>
      <c r="H231" s="344">
        <f t="shared" si="84"/>
        <v>0.08917682927</v>
      </c>
      <c r="I231" s="345">
        <v>2340.0</v>
      </c>
      <c r="J231" s="344">
        <f t="shared" si="85"/>
        <v>0.08946830266</v>
      </c>
      <c r="K231" s="345">
        <v>1400.0</v>
      </c>
      <c r="L231" s="344">
        <f t="shared" si="86"/>
        <v>0.06198198198</v>
      </c>
      <c r="M231" s="345">
        <v>1032.0</v>
      </c>
      <c r="N231" s="344">
        <f t="shared" si="87"/>
        <v>0.06813161919</v>
      </c>
      <c r="O231" s="345">
        <v>1203.0</v>
      </c>
      <c r="P231" s="344">
        <f t="shared" si="88"/>
        <v>0.06825282384</v>
      </c>
      <c r="Q231" s="345">
        <v>1136.0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3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170" t="s">
        <v>273</v>
      </c>
      <c r="B234" s="92"/>
      <c r="C234" s="612">
        <v>39.0</v>
      </c>
      <c r="D234" s="262">
        <f t="shared" ref="D234:D239" si="89">E234/C234</f>
        <v>0.05128205128</v>
      </c>
      <c r="E234" s="172">
        <v>2.0</v>
      </c>
      <c r="F234" s="92"/>
      <c r="G234" s="172">
        <v>0.0</v>
      </c>
      <c r="H234" s="92"/>
      <c r="I234" s="172">
        <v>0.0</v>
      </c>
      <c r="J234" s="92"/>
      <c r="K234" s="172">
        <v>0.0</v>
      </c>
      <c r="L234" s="92"/>
      <c r="M234" s="172">
        <v>1.0</v>
      </c>
      <c r="N234" s="92"/>
      <c r="O234" s="171">
        <v>0.0</v>
      </c>
      <c r="P234" s="92"/>
      <c r="Q234" s="172">
        <v>1.0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0.03370786517</v>
      </c>
      <c r="E235" s="35">
        <v>3.0</v>
      </c>
      <c r="F235" s="60"/>
      <c r="G235" s="35">
        <v>2.0</v>
      </c>
      <c r="H235" s="60"/>
      <c r="I235" s="35">
        <v>0.0</v>
      </c>
      <c r="J235" s="60"/>
      <c r="K235" s="35">
        <v>0.0</v>
      </c>
      <c r="L235" s="60"/>
      <c r="M235" s="35">
        <v>0.0</v>
      </c>
      <c r="N235" s="60"/>
      <c r="O235" s="34">
        <v>1.0</v>
      </c>
      <c r="P235" s="60"/>
      <c r="Q235" s="35">
        <v>0.0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0.07070707071</v>
      </c>
      <c r="E236" s="35">
        <v>7.0</v>
      </c>
      <c r="F236" s="60"/>
      <c r="G236" s="35">
        <v>4.0</v>
      </c>
      <c r="H236" s="60"/>
      <c r="I236" s="35">
        <v>1.0</v>
      </c>
      <c r="J236" s="60"/>
      <c r="K236" s="35">
        <v>0.0</v>
      </c>
      <c r="L236" s="60"/>
      <c r="M236" s="35">
        <v>1.0</v>
      </c>
      <c r="N236" s="60"/>
      <c r="O236" s="34">
        <v>1.0</v>
      </c>
      <c r="P236" s="60"/>
      <c r="Q236" s="35">
        <v>0.0</v>
      </c>
      <c r="R236" s="4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4">
        <v>0.0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0.09090909091</v>
      </c>
      <c r="E239" s="271">
        <v>1.0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1.0</v>
      </c>
      <c r="N239" s="354"/>
      <c r="O239" s="356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3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0.06451612903</v>
      </c>
      <c r="E241" s="172">
        <v>2.0</v>
      </c>
      <c r="F241" s="92"/>
      <c r="G241" s="172">
        <v>1.0</v>
      </c>
      <c r="H241" s="92"/>
      <c r="I241" s="172">
        <v>0.0</v>
      </c>
      <c r="J241" s="92"/>
      <c r="K241" s="172">
        <v>0.0</v>
      </c>
      <c r="L241" s="92"/>
      <c r="M241" s="172">
        <v>1.0</v>
      </c>
      <c r="N241" s="92"/>
      <c r="O241" s="171">
        <v>0.0</v>
      </c>
      <c r="P241" s="92"/>
      <c r="Q241" s="172">
        <v>0.0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</v>
      </c>
      <c r="E242" s="35">
        <v>0.0</v>
      </c>
      <c r="F242" s="60"/>
      <c r="G242" s="3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0.0350877193</v>
      </c>
      <c r="E243" s="355">
        <v>4.0</v>
      </c>
      <c r="F243" s="354"/>
      <c r="G243" s="355">
        <v>1.0</v>
      </c>
      <c r="H243" s="354"/>
      <c r="I243" s="355">
        <v>1.0</v>
      </c>
      <c r="J243" s="354"/>
      <c r="K243" s="355">
        <v>0.0</v>
      </c>
      <c r="L243" s="354"/>
      <c r="M243" s="355">
        <v>1.0</v>
      </c>
      <c r="N243" s="354"/>
      <c r="O243" s="356">
        <v>0.0</v>
      </c>
      <c r="P243" s="354"/>
      <c r="Q243" s="355">
        <v>1.0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3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91">E245/C245</f>
        <v>0.04347826087</v>
      </c>
      <c r="E245" s="172">
        <f t="shared" ref="E245:E250" si="92">SUM(G245,I245,K245,M245,O245,Q245)</f>
        <v>3</v>
      </c>
      <c r="F245" s="92"/>
      <c r="G245" s="172">
        <v>0.0</v>
      </c>
      <c r="H245" s="92"/>
      <c r="I245" s="172">
        <v>0.0</v>
      </c>
      <c r="J245" s="92"/>
      <c r="K245" s="172">
        <v>1.0</v>
      </c>
      <c r="L245" s="92"/>
      <c r="M245" s="172">
        <v>1.0</v>
      </c>
      <c r="N245" s="92"/>
      <c r="O245" s="171">
        <v>0.0</v>
      </c>
      <c r="P245" s="92"/>
      <c r="Q245" s="172">
        <v>1.0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91"/>
        <v>0.03571428571</v>
      </c>
      <c r="E246" s="35">
        <f t="shared" si="92"/>
        <v>2</v>
      </c>
      <c r="F246" s="60"/>
      <c r="G246" s="35">
        <v>0.0</v>
      </c>
      <c r="H246" s="60"/>
      <c r="I246" s="35">
        <v>0.0</v>
      </c>
      <c r="J246" s="60"/>
      <c r="K246" s="35">
        <v>1.0</v>
      </c>
      <c r="L246" s="60"/>
      <c r="M246" s="35">
        <v>0.0</v>
      </c>
      <c r="N246" s="60"/>
      <c r="O246" s="34">
        <v>0.0</v>
      </c>
      <c r="P246" s="60"/>
      <c r="Q246" s="35">
        <v>1.0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91"/>
        <v>0.07692307692</v>
      </c>
      <c r="E247" s="355">
        <f t="shared" si="92"/>
        <v>1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1.0</v>
      </c>
      <c r="N247" s="60"/>
      <c r="O247" s="34">
        <v>0.0</v>
      </c>
      <c r="P247" s="60"/>
      <c r="Q247" s="35">
        <v>0.0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91"/>
        <v>0.009217655011</v>
      </c>
      <c r="E248" s="35">
        <f t="shared" si="92"/>
        <v>18205.41</v>
      </c>
      <c r="F248" s="60"/>
      <c r="G248" s="35">
        <v>0.0</v>
      </c>
      <c r="H248" s="60"/>
      <c r="I248" s="35">
        <v>0.0</v>
      </c>
      <c r="J248" s="60"/>
      <c r="K248" s="35">
        <v>4150.0</v>
      </c>
      <c r="L248" s="60"/>
      <c r="M248" s="35">
        <v>8455.41</v>
      </c>
      <c r="N248" s="60"/>
      <c r="O248" s="34">
        <v>0.0</v>
      </c>
      <c r="P248" s="60"/>
      <c r="Q248" s="35">
        <v>5600.0</v>
      </c>
      <c r="R248" s="29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91"/>
        <v>0.005222802057</v>
      </c>
      <c r="E249" s="35">
        <f t="shared" si="92"/>
        <v>9750</v>
      </c>
      <c r="F249" s="60"/>
      <c r="G249" s="35">
        <v>0.0</v>
      </c>
      <c r="H249" s="60"/>
      <c r="I249" s="35">
        <v>0.0</v>
      </c>
      <c r="J249" s="60"/>
      <c r="K249" s="35">
        <v>4150.0</v>
      </c>
      <c r="L249" s="60"/>
      <c r="M249" s="35">
        <v>0.0</v>
      </c>
      <c r="N249" s="60"/>
      <c r="O249" s="34">
        <v>0.0</v>
      </c>
      <c r="P249" s="60"/>
      <c r="Q249" s="35">
        <v>5600.0</v>
      </c>
      <c r="R249" s="29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91"/>
        <v>0.07811382596</v>
      </c>
      <c r="E250" s="355">
        <f t="shared" si="92"/>
        <v>8455.41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8455.41</v>
      </c>
      <c r="N250" s="60"/>
      <c r="O250" s="34">
        <v>0.0</v>
      </c>
      <c r="P250" s="60"/>
      <c r="Q250" s="35">
        <v>0.0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91"/>
        <v>0.016985138</v>
      </c>
      <c r="E251" s="613">
        <v>8.0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29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91"/>
        <v>0.01041666667</v>
      </c>
      <c r="E252" s="35">
        <v>1.0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29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91"/>
        <v>0.006704066009</v>
      </c>
      <c r="E253" s="355">
        <v>5447.0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91"/>
        <v>0.01866666667</v>
      </c>
      <c r="E254" s="35">
        <v>7.0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91"/>
        <v>0.02183477352</v>
      </c>
      <c r="E255" s="35">
        <v>17132.0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91"/>
        <v>0</v>
      </c>
      <c r="E256" s="35">
        <v>0.0</v>
      </c>
      <c r="F256" s="60"/>
      <c r="G256" s="351">
        <v>0.0</v>
      </c>
      <c r="H256" s="60"/>
      <c r="I256" s="351">
        <v>0.0</v>
      </c>
      <c r="J256" s="60"/>
      <c r="K256" s="351">
        <v>0.0</v>
      </c>
      <c r="L256" s="60"/>
      <c r="M256" s="351">
        <v>0.0</v>
      </c>
      <c r="N256" s="60"/>
      <c r="O256" s="351">
        <v>0.0</v>
      </c>
      <c r="P256" s="60"/>
      <c r="Q256" s="351">
        <v>0.0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91"/>
        <v>0</v>
      </c>
      <c r="E257" s="172">
        <v>0.0</v>
      </c>
      <c r="F257" s="60"/>
      <c r="G257" s="351">
        <v>0.0</v>
      </c>
      <c r="H257" s="60"/>
      <c r="I257" s="351">
        <v>0.0</v>
      </c>
      <c r="J257" s="60"/>
      <c r="K257" s="351">
        <v>0.0</v>
      </c>
      <c r="L257" s="60"/>
      <c r="M257" s="351">
        <v>0.0</v>
      </c>
      <c r="N257" s="60"/>
      <c r="O257" s="351">
        <v>0.0</v>
      </c>
      <c r="P257" s="60"/>
      <c r="Q257" s="351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91"/>
        <v>0.02173913043</v>
      </c>
      <c r="E258" s="35">
        <v>1.0</v>
      </c>
      <c r="F258" s="60"/>
      <c r="G258" s="351">
        <v>0.0</v>
      </c>
      <c r="H258" s="60"/>
      <c r="I258" s="351">
        <v>0.0</v>
      </c>
      <c r="J258" s="60"/>
      <c r="K258" s="351">
        <v>0.0</v>
      </c>
      <c r="L258" s="60"/>
      <c r="M258" s="351">
        <v>0.0</v>
      </c>
      <c r="N258" s="60"/>
      <c r="O258" s="351">
        <v>0.0</v>
      </c>
      <c r="P258" s="60"/>
      <c r="Q258" s="351">
        <v>1.0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91"/>
        <v>0</v>
      </c>
      <c r="E259" s="355">
        <v>0.0</v>
      </c>
      <c r="F259" s="354"/>
      <c r="G259" s="591">
        <v>0.0</v>
      </c>
      <c r="H259" s="354"/>
      <c r="I259" s="591">
        <v>0.0</v>
      </c>
      <c r="J259" s="354"/>
      <c r="K259" s="591">
        <v>0.0</v>
      </c>
      <c r="L259" s="354"/>
      <c r="M259" s="591">
        <v>0.0</v>
      </c>
      <c r="N259" s="354"/>
      <c r="O259" s="591">
        <v>0.0</v>
      </c>
      <c r="P259" s="354"/>
      <c r="Q259" s="591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3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185">
        <f>E261/C261</f>
        <v>0.01078469744</v>
      </c>
      <c r="E261" s="592">
        <v>65.03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4.26361925742347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4"/>
      <c r="S262" s="5"/>
      <c r="T262" s="378"/>
      <c r="U262" s="378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3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93">E264/C264</f>
        <v>0.07142857143</v>
      </c>
      <c r="E264" s="172">
        <v>4.0</v>
      </c>
      <c r="F264" s="92"/>
      <c r="G264" s="172">
        <v>1.0</v>
      </c>
      <c r="H264" s="92"/>
      <c r="I264" s="172">
        <v>2.0</v>
      </c>
      <c r="J264" s="92"/>
      <c r="K264" s="172">
        <v>0.0</v>
      </c>
      <c r="L264" s="92"/>
      <c r="M264" s="172">
        <v>1.0</v>
      </c>
      <c r="N264" s="92"/>
      <c r="O264" s="172">
        <v>0.0</v>
      </c>
      <c r="P264" s="92"/>
      <c r="Q264" s="172">
        <v>0.0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93"/>
        <v>0.05882352941</v>
      </c>
      <c r="E265" s="35">
        <v>8.0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" t="s">
        <v>323</v>
      </c>
      <c r="S265" s="5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93"/>
        <v>0.03155339806</v>
      </c>
      <c r="E266" s="35">
        <v>13.0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" t="s">
        <v>323</v>
      </c>
      <c r="S266" s="5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93"/>
        <v>0.02857142857</v>
      </c>
      <c r="E267" s="35">
        <v>7.0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" t="s">
        <v>323</v>
      </c>
      <c r="S267" s="5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93"/>
        <v>0.02702702703</v>
      </c>
      <c r="E268" s="35">
        <v>3.0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" t="s">
        <v>323</v>
      </c>
      <c r="S268" s="5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93"/>
        <v>0.01136363636</v>
      </c>
      <c r="E269" s="35">
        <v>1.0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" t="s">
        <v>323</v>
      </c>
      <c r="S269" s="5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93"/>
        <v>0.02189781022</v>
      </c>
      <c r="E270" s="271">
        <v>6.0</v>
      </c>
      <c r="F270" s="373"/>
      <c r="G270" s="614"/>
      <c r="H270" s="373"/>
      <c r="I270" s="614"/>
      <c r="J270" s="373"/>
      <c r="K270" s="614"/>
      <c r="L270" s="373"/>
      <c r="M270" s="614"/>
      <c r="N270" s="373"/>
      <c r="O270" s="614"/>
      <c r="P270" s="373"/>
      <c r="Q270" s="614"/>
      <c r="R270" s="4" t="s">
        <v>323</v>
      </c>
      <c r="S270" s="5"/>
      <c r="T270" s="378"/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3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0.08695652174</v>
      </c>
      <c r="E272" s="172">
        <v>4.0</v>
      </c>
      <c r="F272" s="92"/>
      <c r="G272" s="172">
        <v>0.0</v>
      </c>
      <c r="H272" s="92"/>
      <c r="I272" s="172">
        <v>2.0</v>
      </c>
      <c r="J272" s="92"/>
      <c r="K272" s="172">
        <v>0.0</v>
      </c>
      <c r="L272" s="92"/>
      <c r="M272" s="172">
        <v>0.0</v>
      </c>
      <c r="N272" s="92"/>
      <c r="O272" s="172">
        <v>2.0</v>
      </c>
      <c r="P272" s="92"/>
      <c r="Q272" s="172">
        <v>0.0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95">
        <f t="shared" ref="D274:D276" si="94">E274/C274</f>
        <v>0.04678040726</v>
      </c>
      <c r="E274" s="615">
        <v>85.0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94"/>
        <v>0.0658436214</v>
      </c>
      <c r="E275" s="616">
        <v>16.0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6">
        <f t="shared" si="94"/>
        <v>0.03888888889</v>
      </c>
      <c r="E276" s="617">
        <v>7.0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384"/>
      <c r="B277" s="385"/>
      <c r="C277" s="386"/>
      <c r="D277" s="387"/>
      <c r="E277" s="508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384"/>
      <c r="B278" s="385"/>
      <c r="C278" s="386"/>
      <c r="D278" s="387"/>
      <c r="E278" s="508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10000.0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95">SUM(C282:P282)</f>
        <v>10000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95"/>
        <v>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561549.0</v>
      </c>
      <c r="F284" s="397"/>
      <c r="G284" s="402"/>
      <c r="H284" s="397"/>
      <c r="I284" s="402">
        <v>328831.0</v>
      </c>
      <c r="J284" s="397"/>
      <c r="K284" s="402"/>
      <c r="L284" s="397"/>
      <c r="M284" s="402"/>
      <c r="N284" s="397"/>
      <c r="O284" s="402"/>
      <c r="P284" s="397"/>
      <c r="Q284" s="569">
        <f t="shared" si="95"/>
        <v>890380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7637077.0</v>
      </c>
      <c r="F285" s="397"/>
      <c r="G285" s="408"/>
      <c r="H285" s="397"/>
      <c r="I285" s="408">
        <v>60000.0</v>
      </c>
      <c r="J285" s="397"/>
      <c r="K285" s="408"/>
      <c r="L285" s="397"/>
      <c r="M285" s="408"/>
      <c r="N285" s="397"/>
      <c r="O285" s="408">
        <v>23320.0</v>
      </c>
      <c r="P285" s="397"/>
      <c r="Q285" s="570">
        <f t="shared" si="95"/>
        <v>7720397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1776731.0</v>
      </c>
      <c r="D286" s="397"/>
      <c r="E286" s="402">
        <v>205790.0</v>
      </c>
      <c r="F286" s="397"/>
      <c r="G286" s="402"/>
      <c r="H286" s="397"/>
      <c r="I286" s="402">
        <v>150000.0</v>
      </c>
      <c r="J286" s="397"/>
      <c r="K286" s="402"/>
      <c r="L286" s="397"/>
      <c r="M286" s="402"/>
      <c r="N286" s="397"/>
      <c r="O286" s="402"/>
      <c r="P286" s="397"/>
      <c r="Q286" s="569">
        <f t="shared" si="95"/>
        <v>2132521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72171.0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95"/>
        <v>72171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483022.0</v>
      </c>
      <c r="D288" s="397"/>
      <c r="E288" s="402">
        <v>10123.0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95"/>
        <v>493145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1525838.0</v>
      </c>
      <c r="F289" s="397"/>
      <c r="G289" s="408"/>
      <c r="H289" s="397"/>
      <c r="I289" s="408"/>
      <c r="J289" s="397"/>
      <c r="K289" s="408"/>
      <c r="L289" s="397"/>
      <c r="M289" s="408">
        <v>311993.0</v>
      </c>
      <c r="N289" s="397"/>
      <c r="O289" s="408"/>
      <c r="P289" s="397"/>
      <c r="Q289" s="570">
        <f t="shared" si="95"/>
        <v>1837831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26612.0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95"/>
        <v>26612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300665.0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95"/>
        <v>300665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464827.0</v>
      </c>
      <c r="D292" s="397"/>
      <c r="E292" s="402">
        <v>1098948.0</v>
      </c>
      <c r="F292" s="397"/>
      <c r="G292" s="402"/>
      <c r="H292" s="397"/>
      <c r="I292" s="402">
        <v>7000.0</v>
      </c>
      <c r="J292" s="397"/>
      <c r="K292" s="402"/>
      <c r="L292" s="397"/>
      <c r="M292" s="402">
        <v>45000.0</v>
      </c>
      <c r="N292" s="397"/>
      <c r="O292" s="402"/>
      <c r="P292" s="397"/>
      <c r="Q292" s="569">
        <f t="shared" si="95"/>
        <v>1615775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76000.0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95"/>
        <v>76000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2867639.0</v>
      </c>
      <c r="D294" s="397"/>
      <c r="E294" s="402">
        <v>364251.0</v>
      </c>
      <c r="F294" s="397"/>
      <c r="G294" s="402"/>
      <c r="H294" s="397"/>
      <c r="I294" s="402">
        <v>33202.0</v>
      </c>
      <c r="J294" s="397"/>
      <c r="K294" s="402"/>
      <c r="L294" s="397"/>
      <c r="M294" s="402">
        <v>495369.0</v>
      </c>
      <c r="N294" s="397"/>
      <c r="O294" s="402"/>
      <c r="P294" s="397"/>
      <c r="Q294" s="569">
        <f t="shared" si="95"/>
        <v>3760461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103043.0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95"/>
        <v>103043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262012.0</v>
      </c>
      <c r="D296" s="397"/>
      <c r="E296" s="402">
        <v>750.0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95"/>
        <v>262762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2877226.0</v>
      </c>
      <c r="D297" s="397"/>
      <c r="E297" s="408">
        <v>236447.0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95"/>
        <v>3113673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>
        <v>20000.0</v>
      </c>
      <c r="F298" s="397"/>
      <c r="G298" s="402"/>
      <c r="H298" s="397"/>
      <c r="I298" s="402">
        <v>57130.0</v>
      </c>
      <c r="J298" s="397"/>
      <c r="K298" s="402"/>
      <c r="L298" s="397"/>
      <c r="M298" s="402"/>
      <c r="N298" s="397"/>
      <c r="O298" s="402"/>
      <c r="P298" s="397"/>
      <c r="Q298" s="569">
        <f t="shared" si="95"/>
        <v>77130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1743621.0</v>
      </c>
      <c r="F299" s="397"/>
      <c r="G299" s="408"/>
      <c r="H299" s="397"/>
      <c r="I299" s="408"/>
      <c r="J299" s="397"/>
      <c r="K299" s="408"/>
      <c r="L299" s="397"/>
      <c r="M299" s="408">
        <v>180675.0</v>
      </c>
      <c r="N299" s="397"/>
      <c r="O299" s="408"/>
      <c r="P299" s="397"/>
      <c r="Q299" s="570">
        <f t="shared" si="95"/>
        <v>1924296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8834500</v>
      </c>
      <c r="D300" s="397"/>
      <c r="E300" s="411">
        <f>SUM(E282:F299)</f>
        <v>13889842</v>
      </c>
      <c r="F300" s="397"/>
      <c r="G300" s="411">
        <f>SUM(G282:H299)</f>
        <v>0</v>
      </c>
      <c r="H300" s="397"/>
      <c r="I300" s="411">
        <f>SUM(I282:J299)</f>
        <v>636163</v>
      </c>
      <c r="J300" s="397"/>
      <c r="K300" s="411">
        <f>SUM(K282:L299)</f>
        <v>0</v>
      </c>
      <c r="L300" s="397"/>
      <c r="M300" s="411">
        <f>SUM(M282:N299)</f>
        <v>1033037</v>
      </c>
      <c r="N300" s="397"/>
      <c r="O300" s="411">
        <f>SUM(O282:P299)</f>
        <v>23320</v>
      </c>
      <c r="P300" s="397"/>
      <c r="Q300" s="571">
        <f>SUM(Q282:Q299)</f>
        <v>24416862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444</v>
      </c>
      <c r="B301" s="414"/>
      <c r="C301" s="415">
        <f>SUM(C282:D299)</f>
        <v>8834500</v>
      </c>
      <c r="D301" s="416"/>
      <c r="E301" s="415">
        <f>SUM(E282:F299)</f>
        <v>13889842</v>
      </c>
      <c r="F301" s="416"/>
      <c r="G301" s="415">
        <f>SUM(G282:H299)</f>
        <v>0</v>
      </c>
      <c r="H301" s="416"/>
      <c r="I301" s="415">
        <f>SUM(I282:J299)</f>
        <v>636163</v>
      </c>
      <c r="J301" s="416"/>
      <c r="K301" s="415">
        <f>SUM(K282:L299)</f>
        <v>0</v>
      </c>
      <c r="L301" s="416"/>
      <c r="M301" s="415">
        <f>SUM(M282:N299)</f>
        <v>1033037</v>
      </c>
      <c r="N301" s="416"/>
      <c r="O301" s="415">
        <f>SUM(O282:P299)</f>
        <v>23320</v>
      </c>
      <c r="P301" s="416"/>
      <c r="Q301" s="572">
        <f>SUM(Q282:Q299)</f>
        <v>24416862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203">
    <mergeCell ref="C296:D296"/>
    <mergeCell ref="E297:F297"/>
    <mergeCell ref="G297:H297"/>
    <mergeCell ref="I297:J297"/>
    <mergeCell ref="K297:L297"/>
    <mergeCell ref="M297:N297"/>
    <mergeCell ref="O297:P297"/>
    <mergeCell ref="C297:D297"/>
    <mergeCell ref="E298:F298"/>
    <mergeCell ref="G298:H298"/>
    <mergeCell ref="I298:J298"/>
    <mergeCell ref="K298:L298"/>
    <mergeCell ref="M298:N298"/>
    <mergeCell ref="O298:P298"/>
    <mergeCell ref="C298:D298"/>
    <mergeCell ref="E299:F299"/>
    <mergeCell ref="G299:H299"/>
    <mergeCell ref="I299:J299"/>
    <mergeCell ref="K299:L299"/>
    <mergeCell ref="M299:N299"/>
    <mergeCell ref="O299:P299"/>
    <mergeCell ref="C299:D299"/>
    <mergeCell ref="E300:F300"/>
    <mergeCell ref="G300:H300"/>
    <mergeCell ref="I300:J300"/>
    <mergeCell ref="K300:L300"/>
    <mergeCell ref="M300:N300"/>
    <mergeCell ref="O300:P300"/>
    <mergeCell ref="A223:Q223"/>
    <mergeCell ref="A232:Q232"/>
    <mergeCell ref="A233:Q233"/>
    <mergeCell ref="A240:Q240"/>
    <mergeCell ref="A244:Q244"/>
    <mergeCell ref="A260:Q260"/>
    <mergeCell ref="A263:Q263"/>
    <mergeCell ref="K281:L281"/>
    <mergeCell ref="M281:N281"/>
    <mergeCell ref="K282:L282"/>
    <mergeCell ref="M282:N282"/>
    <mergeCell ref="O282:P282"/>
    <mergeCell ref="A271:Q271"/>
    <mergeCell ref="A273:Q273"/>
    <mergeCell ref="A279:Q279"/>
    <mergeCell ref="A280:A281"/>
    <mergeCell ref="C280:Q280"/>
    <mergeCell ref="C281:D281"/>
    <mergeCell ref="E281:F281"/>
    <mergeCell ref="O281:P281"/>
    <mergeCell ref="E283:F283"/>
    <mergeCell ref="G283:H283"/>
    <mergeCell ref="K283:L283"/>
    <mergeCell ref="M283:N283"/>
    <mergeCell ref="O283:P283"/>
    <mergeCell ref="G281:H281"/>
    <mergeCell ref="I281:J281"/>
    <mergeCell ref="C282:D282"/>
    <mergeCell ref="E282:F282"/>
    <mergeCell ref="G282:H282"/>
    <mergeCell ref="I282:J282"/>
    <mergeCell ref="I283:J283"/>
    <mergeCell ref="C283:D283"/>
    <mergeCell ref="E284:F284"/>
    <mergeCell ref="G284:H284"/>
    <mergeCell ref="I284:J284"/>
    <mergeCell ref="K284:L284"/>
    <mergeCell ref="M284:N284"/>
    <mergeCell ref="O284:P284"/>
    <mergeCell ref="C300:D300"/>
    <mergeCell ref="C301:D301"/>
    <mergeCell ref="E301:F301"/>
    <mergeCell ref="G301:H301"/>
    <mergeCell ref="I301:J301"/>
    <mergeCell ref="K301:L301"/>
    <mergeCell ref="M301:N301"/>
    <mergeCell ref="O301:P301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100:Q100"/>
    <mergeCell ref="A107:Q107"/>
    <mergeCell ref="A108:Q108"/>
    <mergeCell ref="A116:Q116"/>
    <mergeCell ref="A132:Q132"/>
    <mergeCell ref="A138:Q138"/>
    <mergeCell ref="A145:Q145"/>
    <mergeCell ref="A150:Q150"/>
    <mergeCell ref="A151:Q151"/>
    <mergeCell ref="A154:Q154"/>
    <mergeCell ref="A166:Q166"/>
    <mergeCell ref="A172:Q172"/>
    <mergeCell ref="A173:Q173"/>
    <mergeCell ref="A185:Q185"/>
    <mergeCell ref="A186:Q186"/>
    <mergeCell ref="A188:Q188"/>
    <mergeCell ref="A191:Q191"/>
    <mergeCell ref="C284:D284"/>
    <mergeCell ref="E285:F285"/>
    <mergeCell ref="G285:H285"/>
    <mergeCell ref="I285:J285"/>
    <mergeCell ref="K285:L285"/>
    <mergeCell ref="M285:N285"/>
    <mergeCell ref="O285:P285"/>
    <mergeCell ref="C285:D285"/>
    <mergeCell ref="E286:F286"/>
    <mergeCell ref="G286:H286"/>
    <mergeCell ref="I286:J286"/>
    <mergeCell ref="K286:L286"/>
    <mergeCell ref="M286:N286"/>
    <mergeCell ref="O286:P286"/>
    <mergeCell ref="C286:D286"/>
    <mergeCell ref="E287:F287"/>
    <mergeCell ref="G287:H287"/>
    <mergeCell ref="I287:J287"/>
    <mergeCell ref="K287:L287"/>
    <mergeCell ref="M287:N287"/>
    <mergeCell ref="O287:P287"/>
    <mergeCell ref="C287:D287"/>
    <mergeCell ref="E288:F288"/>
    <mergeCell ref="G288:H288"/>
    <mergeCell ref="I288:J288"/>
    <mergeCell ref="K288:L288"/>
    <mergeCell ref="M288:N288"/>
    <mergeCell ref="O288:P288"/>
    <mergeCell ref="C288:D288"/>
    <mergeCell ref="E289:F289"/>
    <mergeCell ref="G289:H289"/>
    <mergeCell ref="I289:J289"/>
    <mergeCell ref="K289:L289"/>
    <mergeCell ref="M289:N289"/>
    <mergeCell ref="O289:P289"/>
    <mergeCell ref="C289:D289"/>
    <mergeCell ref="E290:F290"/>
    <mergeCell ref="G290:H290"/>
    <mergeCell ref="I290:J290"/>
    <mergeCell ref="K290:L290"/>
    <mergeCell ref="M290:N290"/>
    <mergeCell ref="O290:P290"/>
    <mergeCell ref="C290:D290"/>
    <mergeCell ref="E291:F291"/>
    <mergeCell ref="G291:H291"/>
    <mergeCell ref="I291:J291"/>
    <mergeCell ref="K291:L291"/>
    <mergeCell ref="M291:N291"/>
    <mergeCell ref="O291:P291"/>
    <mergeCell ref="C291:D291"/>
    <mergeCell ref="E292:F292"/>
    <mergeCell ref="G292:H292"/>
    <mergeCell ref="I292:J292"/>
    <mergeCell ref="K292:L292"/>
    <mergeCell ref="M292:N292"/>
    <mergeCell ref="O292:P292"/>
    <mergeCell ref="C292:D292"/>
    <mergeCell ref="E293:F293"/>
    <mergeCell ref="G293:H293"/>
    <mergeCell ref="I293:J293"/>
    <mergeCell ref="K293:L293"/>
    <mergeCell ref="M293:N293"/>
    <mergeCell ref="O293:P293"/>
    <mergeCell ref="C293:D293"/>
    <mergeCell ref="E294:F294"/>
    <mergeCell ref="G294:H294"/>
    <mergeCell ref="I294:J294"/>
    <mergeCell ref="K294:L294"/>
    <mergeCell ref="M294:N294"/>
    <mergeCell ref="O294:P294"/>
    <mergeCell ref="C294:D294"/>
    <mergeCell ref="E295:F295"/>
    <mergeCell ref="G295:H295"/>
    <mergeCell ref="I295:J295"/>
    <mergeCell ref="K295:L295"/>
    <mergeCell ref="M295:N295"/>
    <mergeCell ref="O295:P295"/>
    <mergeCell ref="C295:D295"/>
    <mergeCell ref="E296:F296"/>
    <mergeCell ref="G296:H296"/>
    <mergeCell ref="I296:J296"/>
    <mergeCell ref="K296:L296"/>
    <mergeCell ref="M296:N296"/>
    <mergeCell ref="O296:P296"/>
  </mergeCells>
  <hyperlinks>
    <hyperlink r:id="rId1" ref="A4"/>
    <hyperlink r:id="rId2" ref="A5"/>
    <hyperlink r:id="rId3" ref="A8"/>
    <hyperlink r:id="rId4" ref="A9"/>
    <hyperlink r:id="rId5" ref="R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R17"/>
    <hyperlink r:id="rId14" ref="A18"/>
    <hyperlink r:id="rId15" ref="A19"/>
    <hyperlink r:id="rId16" ref="A20"/>
    <hyperlink r:id="rId17" ref="A21"/>
    <hyperlink r:id="rId18" ref="R21"/>
    <hyperlink r:id="rId19" ref="A22"/>
    <hyperlink r:id="rId20" ref="A23"/>
    <hyperlink r:id="rId21" ref="R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R43"/>
    <hyperlink r:id="rId39" ref="A44"/>
    <hyperlink r:id="rId40" ref="A45"/>
    <hyperlink r:id="rId41" ref="A46"/>
    <hyperlink r:id="rId42" ref="A47"/>
    <hyperlink r:id="rId43" ref="R49"/>
    <hyperlink r:id="rId44" ref="A52"/>
    <hyperlink r:id="rId45" ref="A53"/>
    <hyperlink r:id="rId46" ref="R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R62"/>
    <hyperlink r:id="rId57" ref="A63"/>
    <hyperlink r:id="rId58" ref="R63"/>
    <hyperlink r:id="rId59" ref="A64"/>
    <hyperlink r:id="rId60" ref="R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R72"/>
    <hyperlink r:id="rId69" ref="A77"/>
    <hyperlink r:id="rId70" ref="R77"/>
    <hyperlink r:id="rId71" ref="A82"/>
    <hyperlink r:id="rId72" ref="A87"/>
    <hyperlink r:id="rId73" ref="R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56"/>
    <hyperlink r:id="rId130" ref="A157"/>
    <hyperlink r:id="rId131" ref="A158"/>
    <hyperlink r:id="rId132" ref="A159"/>
    <hyperlink r:id="rId133" ref="A160"/>
    <hyperlink r:id="rId134" ref="A161"/>
    <hyperlink r:id="rId135" ref="A163"/>
    <hyperlink r:id="rId136" ref="A164"/>
    <hyperlink r:id="rId137" ref="R164"/>
    <hyperlink r:id="rId138" ref="A165"/>
    <hyperlink r:id="rId139" ref="R185"/>
    <hyperlink r:id="rId140" ref="R188"/>
    <hyperlink r:id="rId141" ref="A234"/>
    <hyperlink r:id="rId142" ref="A235"/>
    <hyperlink r:id="rId143" ref="R235"/>
    <hyperlink r:id="rId144" ref="A236"/>
    <hyperlink r:id="rId145" ref="A237"/>
    <hyperlink r:id="rId146" ref="A238"/>
    <hyperlink r:id="rId147" ref="A239"/>
    <hyperlink r:id="rId148" ref="A241"/>
    <hyperlink r:id="rId149" ref="A242"/>
    <hyperlink r:id="rId150" ref="R242"/>
    <hyperlink r:id="rId151" ref="A243"/>
    <hyperlink r:id="rId152" ref="R243"/>
    <hyperlink r:id="rId153" ref="A245"/>
    <hyperlink r:id="rId154" ref="R245"/>
    <hyperlink r:id="rId155" ref="A246"/>
    <hyperlink r:id="rId156" ref="R246"/>
    <hyperlink r:id="rId157" ref="A247"/>
    <hyperlink r:id="rId158" ref="R247"/>
    <hyperlink r:id="rId159" ref="A248"/>
    <hyperlink r:id="rId160" ref="R248"/>
    <hyperlink r:id="rId161" ref="A249"/>
    <hyperlink r:id="rId162" ref="R249"/>
    <hyperlink r:id="rId163" ref="A250"/>
    <hyperlink r:id="rId164" ref="R250"/>
    <hyperlink r:id="rId165" ref="A251"/>
    <hyperlink r:id="rId166" ref="R251"/>
    <hyperlink r:id="rId167" ref="A252"/>
    <hyperlink r:id="rId168" ref="R252"/>
    <hyperlink r:id="rId169" ref="A253"/>
    <hyperlink r:id="rId170" ref="R253"/>
    <hyperlink r:id="rId171" ref="A254"/>
    <hyperlink r:id="rId172" ref="R254"/>
    <hyperlink r:id="rId173" ref="A255"/>
    <hyperlink r:id="rId174" ref="R255"/>
    <hyperlink r:id="rId175" ref="A256"/>
    <hyperlink r:id="rId176" ref="A257"/>
    <hyperlink r:id="rId177" ref="A258"/>
    <hyperlink r:id="rId178" ref="R258"/>
    <hyperlink r:id="rId179" ref="A259"/>
    <hyperlink r:id="rId180" ref="R259"/>
    <hyperlink r:id="rId181" ref="A264"/>
    <hyperlink r:id="rId182" ref="A265"/>
    <hyperlink r:id="rId183" ref="A266"/>
    <hyperlink r:id="rId184" ref="A267"/>
    <hyperlink r:id="rId185" ref="A268"/>
    <hyperlink r:id="rId186" ref="A269"/>
    <hyperlink r:id="rId187" ref="A270"/>
    <hyperlink r:id="rId188" ref="A272"/>
    <hyperlink r:id="rId189" ref="A274"/>
    <hyperlink r:id="rId190" ref="A275"/>
    <hyperlink r:id="rId191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9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0"/>
    <col customWidth="1" min="4" max="4" width="7.0"/>
    <col customWidth="1" min="5" max="5" width="10.86"/>
    <col customWidth="1" min="6" max="6" width="7.0"/>
    <col customWidth="1" min="7" max="7" width="10.14"/>
    <col customWidth="1" min="8" max="8" width="6.86"/>
    <col customWidth="1" min="9" max="9" width="11.43"/>
    <col customWidth="1" min="10" max="10" width="7.0"/>
    <col customWidth="1" min="11" max="11" width="9.0"/>
    <col customWidth="1" min="12" max="12" width="7.14"/>
    <col customWidth="1" min="13" max="13" width="9.0"/>
    <col customWidth="1" min="14" max="14" width="7.14"/>
    <col customWidth="1" min="15" max="15" width="10.29"/>
    <col customWidth="1" min="16" max="16" width="6.86"/>
    <col customWidth="1" min="17" max="17" width="9.43"/>
    <col customWidth="1" min="18" max="18" width="41.86"/>
    <col customWidth="1" min="19" max="19" width="24.0"/>
    <col customWidth="1" min="20" max="26" width="10.0"/>
  </cols>
  <sheetData>
    <row r="1" ht="20.25" customHeight="1">
      <c r="A1" s="1" t="s">
        <v>445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15.0" customHeight="1">
      <c r="A2" s="6" t="s">
        <v>1</v>
      </c>
      <c r="B2" s="7" t="s">
        <v>2</v>
      </c>
      <c r="C2" s="3"/>
      <c r="D2" s="8" t="s">
        <v>446</v>
      </c>
      <c r="E2" s="3"/>
      <c r="F2" s="8" t="s">
        <v>447</v>
      </c>
      <c r="G2" s="3"/>
      <c r="H2" s="8" t="s">
        <v>448</v>
      </c>
      <c r="I2" s="3"/>
      <c r="J2" s="8" t="s">
        <v>449</v>
      </c>
      <c r="K2" s="3"/>
      <c r="L2" s="8" t="s">
        <v>450</v>
      </c>
      <c r="M2" s="3"/>
      <c r="N2" s="8" t="s">
        <v>451</v>
      </c>
      <c r="O2" s="3"/>
      <c r="P2" s="8" t="s">
        <v>452</v>
      </c>
      <c r="Q2" s="3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515">
        <v>467.92</v>
      </c>
      <c r="E4" s="393"/>
      <c r="F4" s="516">
        <v>50.65</v>
      </c>
      <c r="G4" s="393"/>
      <c r="H4" s="516">
        <v>57.82</v>
      </c>
      <c r="I4" s="393"/>
      <c r="J4" s="516">
        <v>61.19</v>
      </c>
      <c r="K4" s="393"/>
      <c r="L4" s="517">
        <v>93.79</v>
      </c>
      <c r="M4" s="16"/>
      <c r="N4" s="517">
        <v>97.54</v>
      </c>
      <c r="O4" s="16"/>
      <c r="P4" s="517">
        <v>106.92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13"/>
      <c r="C5" s="19">
        <v>52.38</v>
      </c>
      <c r="D5" s="573">
        <v>293.92</v>
      </c>
      <c r="E5" s="21"/>
      <c r="F5" s="22">
        <v>446.97</v>
      </c>
      <c r="G5" s="21"/>
      <c r="H5" s="22">
        <v>415.82</v>
      </c>
      <c r="I5" s="21"/>
      <c r="J5" s="22">
        <v>400.68</v>
      </c>
      <c r="K5" s="21"/>
      <c r="L5" s="22">
        <v>210.05</v>
      </c>
      <c r="M5" s="21"/>
      <c r="N5" s="22">
        <v>274.6</v>
      </c>
      <c r="O5" s="21"/>
      <c r="P5" s="22">
        <v>185.62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25" t="s">
        <v>16</v>
      </c>
      <c r="B8" s="26"/>
      <c r="C8" s="27">
        <v>3165883.0</v>
      </c>
      <c r="D8" s="26"/>
      <c r="E8" s="27">
        <v>137532.0</v>
      </c>
      <c r="F8" s="26"/>
      <c r="G8" s="27">
        <v>22638.0</v>
      </c>
      <c r="H8" s="26"/>
      <c r="I8" s="27">
        <v>24044.0</v>
      </c>
      <c r="J8" s="26"/>
      <c r="K8" s="27">
        <v>24517.0</v>
      </c>
      <c r="L8" s="26"/>
      <c r="M8" s="27">
        <v>19701.0</v>
      </c>
      <c r="N8" s="26"/>
      <c r="O8" s="27">
        <v>26785.0</v>
      </c>
      <c r="P8" s="26"/>
      <c r="Q8" s="28">
        <v>19847.0</v>
      </c>
      <c r="R8" s="4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46.49</v>
      </c>
      <c r="F9" s="26"/>
      <c r="G9" s="30">
        <v>47.26</v>
      </c>
      <c r="H9" s="26"/>
      <c r="I9" s="30">
        <v>46.54</v>
      </c>
      <c r="J9" s="26"/>
      <c r="K9" s="30">
        <v>45.44</v>
      </c>
      <c r="L9" s="26"/>
      <c r="M9" s="30">
        <v>46.02</v>
      </c>
      <c r="N9" s="26"/>
      <c r="O9" s="30">
        <v>45.89</v>
      </c>
      <c r="P9" s="26"/>
      <c r="Q9" s="31">
        <v>48.11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0.1040921386</v>
      </c>
      <c r="E10" s="34">
        <v>14316.0</v>
      </c>
      <c r="F10" s="33">
        <f t="shared" ref="F10:F16" si="3">G10/$G$8</f>
        <v>0.09082074388</v>
      </c>
      <c r="G10" s="34">
        <v>2056.0</v>
      </c>
      <c r="H10" s="33">
        <f t="shared" ref="H10:H16" si="4">I10/$I$8</f>
        <v>0.1006488105</v>
      </c>
      <c r="I10" s="34">
        <v>2420.0</v>
      </c>
      <c r="J10" s="33">
        <f t="shared" ref="J10:J16" si="5">K10/$K$8</f>
        <v>0.1022555778</v>
      </c>
      <c r="K10" s="34">
        <v>2507.0</v>
      </c>
      <c r="L10" s="33">
        <f t="shared" ref="L10:L16" si="6">M10/$M$8</f>
        <v>0.1143596772</v>
      </c>
      <c r="M10" s="34">
        <v>2253.0</v>
      </c>
      <c r="N10" s="33">
        <f t="shared" ref="N10:N16" si="7">O10/$O$8</f>
        <v>0.109650924</v>
      </c>
      <c r="O10" s="34">
        <v>2937.0</v>
      </c>
      <c r="P10" s="33">
        <f t="shared" ref="P10:P16" si="8">Q10/$Q$8</f>
        <v>0.1079760165</v>
      </c>
      <c r="Q10" s="35">
        <v>2143.0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0.1521754937</v>
      </c>
      <c r="E11" s="34">
        <v>20929.0</v>
      </c>
      <c r="F11" s="33">
        <f t="shared" si="3"/>
        <v>0.1690520364</v>
      </c>
      <c r="G11" s="34">
        <v>3827.0</v>
      </c>
      <c r="H11" s="33">
        <f t="shared" si="4"/>
        <v>0.1541340875</v>
      </c>
      <c r="I11" s="34">
        <v>3706.0</v>
      </c>
      <c r="J11" s="33">
        <f t="shared" si="5"/>
        <v>0.1481421055</v>
      </c>
      <c r="K11" s="34">
        <v>3632.0</v>
      </c>
      <c r="L11" s="33">
        <f t="shared" si="6"/>
        <v>0.1493325212</v>
      </c>
      <c r="M11" s="34">
        <v>2942.0</v>
      </c>
      <c r="N11" s="33">
        <f t="shared" si="7"/>
        <v>0.1485532948</v>
      </c>
      <c r="O11" s="34">
        <v>3979.0</v>
      </c>
      <c r="P11" s="33">
        <f t="shared" si="8"/>
        <v>0.1432458306</v>
      </c>
      <c r="Q11" s="35">
        <v>2843.0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0.2380100631</v>
      </c>
      <c r="E12" s="34">
        <v>32734.0</v>
      </c>
      <c r="F12" s="33">
        <f t="shared" si="3"/>
        <v>0.2243131019</v>
      </c>
      <c r="G12" s="34">
        <v>5078.0</v>
      </c>
      <c r="H12" s="33">
        <f t="shared" si="4"/>
        <v>0.2425553153</v>
      </c>
      <c r="I12" s="34">
        <v>5832.0</v>
      </c>
      <c r="J12" s="33">
        <f t="shared" si="5"/>
        <v>0.2705877554</v>
      </c>
      <c r="K12" s="34">
        <v>6634.0</v>
      </c>
      <c r="L12" s="33">
        <f t="shared" si="6"/>
        <v>0.2285670778</v>
      </c>
      <c r="M12" s="34">
        <v>4503.0</v>
      </c>
      <c r="N12" s="33">
        <f t="shared" si="7"/>
        <v>0.2484599589</v>
      </c>
      <c r="O12" s="34">
        <v>6655.0</v>
      </c>
      <c r="P12" s="33">
        <f t="shared" si="8"/>
        <v>0.2031541291</v>
      </c>
      <c r="Q12" s="35">
        <v>4032.0</v>
      </c>
      <c r="R12" s="4" t="s">
        <v>453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0.263873135</v>
      </c>
      <c r="E13" s="34">
        <v>36291.0</v>
      </c>
      <c r="F13" s="33">
        <f t="shared" si="3"/>
        <v>0.2616397208</v>
      </c>
      <c r="G13" s="34">
        <v>5923.0</v>
      </c>
      <c r="H13" s="33">
        <f t="shared" si="4"/>
        <v>0.2601064715</v>
      </c>
      <c r="I13" s="34">
        <v>6254.0</v>
      </c>
      <c r="J13" s="33">
        <f t="shared" si="5"/>
        <v>0.2658155566</v>
      </c>
      <c r="K13" s="34">
        <v>6517.0</v>
      </c>
      <c r="L13" s="33">
        <f t="shared" si="6"/>
        <v>0.270341607</v>
      </c>
      <c r="M13" s="34">
        <v>5326.0</v>
      </c>
      <c r="N13" s="33">
        <f t="shared" si="7"/>
        <v>0.2608176218</v>
      </c>
      <c r="O13" s="34">
        <v>6986.0</v>
      </c>
      <c r="P13" s="33">
        <f t="shared" si="8"/>
        <v>0.2662870963</v>
      </c>
      <c r="Q13" s="35">
        <v>5285.0</v>
      </c>
      <c r="R13" s="4" t="s">
        <v>453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0.1481400692</v>
      </c>
      <c r="E14" s="34">
        <v>20374.0</v>
      </c>
      <c r="F14" s="33">
        <f t="shared" si="3"/>
        <v>0.1521335807</v>
      </c>
      <c r="G14" s="34">
        <v>3444.0</v>
      </c>
      <c r="H14" s="33">
        <f t="shared" si="4"/>
        <v>0.1493095991</v>
      </c>
      <c r="I14" s="34">
        <v>3590.0</v>
      </c>
      <c r="J14" s="33">
        <f t="shared" si="5"/>
        <v>0.1306440429</v>
      </c>
      <c r="K14" s="34">
        <v>3203.0</v>
      </c>
      <c r="L14" s="33">
        <f t="shared" si="6"/>
        <v>0.1478097558</v>
      </c>
      <c r="M14" s="34">
        <v>2912.0</v>
      </c>
      <c r="N14" s="33">
        <f t="shared" si="7"/>
        <v>0.1427664738</v>
      </c>
      <c r="O14" s="34">
        <v>3824.0</v>
      </c>
      <c r="P14" s="33">
        <f t="shared" si="8"/>
        <v>0.171360911</v>
      </c>
      <c r="Q14" s="35">
        <v>3401.0</v>
      </c>
      <c r="R14" s="4" t="s">
        <v>453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0.09370910043</v>
      </c>
      <c r="E15" s="34">
        <v>12888.0</v>
      </c>
      <c r="F15" s="33">
        <f t="shared" si="3"/>
        <v>0.1020408163</v>
      </c>
      <c r="G15" s="34">
        <v>2310.0</v>
      </c>
      <c r="H15" s="33">
        <f t="shared" si="4"/>
        <v>0.09324571619</v>
      </c>
      <c r="I15" s="34">
        <v>2242.0</v>
      </c>
      <c r="J15" s="33">
        <f t="shared" si="5"/>
        <v>0.08255496186</v>
      </c>
      <c r="K15" s="34">
        <v>2024.0</v>
      </c>
      <c r="L15" s="33">
        <f t="shared" si="6"/>
        <v>0.08958936095</v>
      </c>
      <c r="M15" s="34">
        <v>1765.0</v>
      </c>
      <c r="N15" s="33">
        <f t="shared" si="7"/>
        <v>0.08975172671</v>
      </c>
      <c r="O15" s="34">
        <v>2404.0</v>
      </c>
      <c r="P15" s="33">
        <f t="shared" si="8"/>
        <v>0.1079760165</v>
      </c>
      <c r="Q15" s="35">
        <v>2143.0</v>
      </c>
      <c r="R15" s="4" t="s">
        <v>453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0.2418491696</v>
      </c>
      <c r="E16" s="34">
        <f>E14+E15</f>
        <v>33262</v>
      </c>
      <c r="F16" s="33">
        <f t="shared" si="3"/>
        <v>0.254174397</v>
      </c>
      <c r="G16" s="34">
        <f>G14+G15</f>
        <v>5754</v>
      </c>
      <c r="H16" s="33">
        <f t="shared" si="4"/>
        <v>0.2425553153</v>
      </c>
      <c r="I16" s="34">
        <f>I14+I15</f>
        <v>5832</v>
      </c>
      <c r="J16" s="33">
        <f t="shared" si="5"/>
        <v>0.2131990048</v>
      </c>
      <c r="K16" s="34">
        <f>K14+K15</f>
        <v>5227</v>
      </c>
      <c r="L16" s="33">
        <f t="shared" si="6"/>
        <v>0.2373991168</v>
      </c>
      <c r="M16" s="34">
        <f>M14+M15</f>
        <v>4677</v>
      </c>
      <c r="N16" s="33">
        <f t="shared" si="7"/>
        <v>0.2325182005</v>
      </c>
      <c r="O16" s="34">
        <f>O14+O15</f>
        <v>6228</v>
      </c>
      <c r="P16" s="33">
        <f t="shared" si="8"/>
        <v>0.2793369275</v>
      </c>
      <c r="Q16" s="35">
        <f>Q14+Q15</f>
        <v>5544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0.08718698194</v>
      </c>
      <c r="E17" s="427">
        <v>11991.0</v>
      </c>
      <c r="F17" s="40">
        <f>G17/G8</f>
        <v>0.07606679035</v>
      </c>
      <c r="G17" s="427">
        <v>1722.0</v>
      </c>
      <c r="H17" s="40">
        <f>I17/I8</f>
        <v>0.0845117285</v>
      </c>
      <c r="I17" s="427">
        <v>2032.0</v>
      </c>
      <c r="J17" s="40">
        <f>K17/K8</f>
        <v>0.0837786026</v>
      </c>
      <c r="K17" s="427">
        <v>2054.0</v>
      </c>
      <c r="L17" s="40">
        <f>M17/M8</f>
        <v>0.09613725192</v>
      </c>
      <c r="M17" s="427">
        <v>1894.0</v>
      </c>
      <c r="N17" s="40">
        <f>O17/O8</f>
        <v>0.09049841329</v>
      </c>
      <c r="O17" s="427">
        <v>2424.0</v>
      </c>
      <c r="P17" s="40">
        <f>Q17/Q8</f>
        <v>0.09396886179</v>
      </c>
      <c r="Q17" s="364">
        <v>1865.0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3"/>
      <c r="D18" s="40">
        <v>0.1109</v>
      </c>
      <c r="E18" s="43"/>
      <c r="F18" s="40">
        <v>0.0974</v>
      </c>
      <c r="G18" s="43"/>
      <c r="H18" s="40">
        <v>0.10679999999999999</v>
      </c>
      <c r="I18" s="43"/>
      <c r="J18" s="40">
        <v>0.10769999999999999</v>
      </c>
      <c r="K18" s="43"/>
      <c r="L18" s="40">
        <v>0.1234</v>
      </c>
      <c r="M18" s="43"/>
      <c r="N18" s="40">
        <v>0.1161</v>
      </c>
      <c r="O18" s="43"/>
      <c r="P18" s="40">
        <v>0.1158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3"/>
      <c r="D19" s="40">
        <v>0.2418</v>
      </c>
      <c r="E19" s="43"/>
      <c r="F19" s="40">
        <v>0.25420000000000004</v>
      </c>
      <c r="G19" s="43"/>
      <c r="H19" s="40">
        <v>0.2426</v>
      </c>
      <c r="I19" s="43"/>
      <c r="J19" s="40">
        <v>0.2132</v>
      </c>
      <c r="K19" s="43"/>
      <c r="L19" s="40">
        <v>0.23739999999999997</v>
      </c>
      <c r="M19" s="43"/>
      <c r="N19" s="40">
        <v>0.2325</v>
      </c>
      <c r="O19" s="43"/>
      <c r="P19" s="40">
        <v>0.2793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3"/>
      <c r="D20" s="40">
        <v>0.3875</v>
      </c>
      <c r="E20" s="43"/>
      <c r="F20" s="40">
        <v>0.40149999999999997</v>
      </c>
      <c r="G20" s="43"/>
      <c r="H20" s="40">
        <v>0.38439999999999996</v>
      </c>
      <c r="I20" s="43"/>
      <c r="J20" s="40">
        <v>0.3872</v>
      </c>
      <c r="K20" s="43"/>
      <c r="L20" s="40">
        <v>0.3774</v>
      </c>
      <c r="M20" s="43"/>
      <c r="N20" s="40">
        <v>0.386</v>
      </c>
      <c r="O20" s="43"/>
      <c r="P20" s="40">
        <v>0.3865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3"/>
      <c r="D21" s="40">
        <v>0.545</v>
      </c>
      <c r="E21" s="43"/>
      <c r="F21" s="40">
        <v>0.5422</v>
      </c>
      <c r="G21" s="43"/>
      <c r="H21" s="40">
        <v>0.5367999999999999</v>
      </c>
      <c r="I21" s="43"/>
      <c r="J21" s="40">
        <v>0.4726</v>
      </c>
      <c r="K21" s="43"/>
      <c r="L21" s="40">
        <v>0.5644</v>
      </c>
      <c r="M21" s="43"/>
      <c r="N21" s="40">
        <v>0.5351</v>
      </c>
      <c r="O21" s="43"/>
      <c r="P21" s="40">
        <v>0.6534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0.8956461042</v>
      </c>
      <c r="E22" s="34">
        <v>123180.0</v>
      </c>
      <c r="F22" s="33">
        <f t="shared" ref="F22:F23" si="11">G22/$G$8</f>
        <v>0.8908914215</v>
      </c>
      <c r="G22" s="34">
        <v>20168.0</v>
      </c>
      <c r="H22" s="33">
        <f t="shared" ref="H22:H23" si="12">I22/$I$8</f>
        <v>0.8965230411</v>
      </c>
      <c r="I22" s="34">
        <v>21556.0</v>
      </c>
      <c r="J22" s="33">
        <f t="shared" ref="J22:J23" si="13">K22/$K$8</f>
        <v>0.8808989681</v>
      </c>
      <c r="K22" s="34">
        <v>21597.0</v>
      </c>
      <c r="L22" s="33">
        <f t="shared" ref="L22:L23" si="14">M22/$M$8</f>
        <v>0.8779249784</v>
      </c>
      <c r="M22" s="34">
        <v>17296.0</v>
      </c>
      <c r="N22" s="33">
        <f t="shared" ref="N22:N23" si="15">O22/$O$8</f>
        <v>0.8963599029</v>
      </c>
      <c r="O22" s="34">
        <v>24009.0</v>
      </c>
      <c r="P22" s="33">
        <f t="shared" ref="P22:P23" si="16">Q22/$Q$8</f>
        <v>0.9348516149</v>
      </c>
      <c r="Q22" s="35">
        <v>18554.0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0.1043538958</v>
      </c>
      <c r="E23" s="34">
        <v>14352.0</v>
      </c>
      <c r="F23" s="33">
        <f t="shared" si="11"/>
        <v>0.1091085785</v>
      </c>
      <c r="G23" s="34">
        <v>2470.0</v>
      </c>
      <c r="H23" s="33">
        <f t="shared" si="12"/>
        <v>0.1034769589</v>
      </c>
      <c r="I23" s="34">
        <v>2488.0</v>
      </c>
      <c r="J23" s="33">
        <f t="shared" si="13"/>
        <v>0.1191010319</v>
      </c>
      <c r="K23" s="34">
        <v>2920.0</v>
      </c>
      <c r="L23" s="33">
        <f t="shared" si="14"/>
        <v>0.1220750216</v>
      </c>
      <c r="M23" s="34">
        <v>2405.0</v>
      </c>
      <c r="N23" s="33">
        <f t="shared" si="15"/>
        <v>0.1036400971</v>
      </c>
      <c r="O23" s="34">
        <v>2776.0</v>
      </c>
      <c r="P23" s="33">
        <f t="shared" si="16"/>
        <v>0.06514838515</v>
      </c>
      <c r="Q23" s="35">
        <v>1293.0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0.0579</v>
      </c>
      <c r="E24" s="46"/>
      <c r="F24" s="33">
        <v>0.0635</v>
      </c>
      <c r="G24" s="46"/>
      <c r="H24" s="33">
        <v>0.060700000000000004</v>
      </c>
      <c r="I24" s="46"/>
      <c r="J24" s="33">
        <v>0.0604</v>
      </c>
      <c r="K24" s="46"/>
      <c r="L24" s="33">
        <v>0.06559999999999999</v>
      </c>
      <c r="M24" s="46"/>
      <c r="N24" s="33">
        <v>0.058600000000000006</v>
      </c>
      <c r="O24" s="46"/>
      <c r="P24" s="33">
        <v>0.0363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0.04668338907</v>
      </c>
      <c r="E25" s="48">
        <v>670.0</v>
      </c>
      <c r="F25" s="33">
        <f t="shared" ref="F25:F27" si="18">G25/$G$23</f>
        <v>0.04493927126</v>
      </c>
      <c r="G25" s="48">
        <v>111.0</v>
      </c>
      <c r="H25" s="33">
        <f t="shared" ref="H25:H27" si="19">I25/$I$23</f>
        <v>0.04340836013</v>
      </c>
      <c r="I25" s="48">
        <v>108.0</v>
      </c>
      <c r="J25" s="33">
        <f t="shared" ref="J25:J27" si="20">K25/$K$23</f>
        <v>0.05445205479</v>
      </c>
      <c r="K25" s="48">
        <v>159.0</v>
      </c>
      <c r="L25" s="33">
        <f t="shared" ref="L25:L27" si="21">M25/$M$23</f>
        <v>0.04407484407</v>
      </c>
      <c r="M25" s="48">
        <v>106.0</v>
      </c>
      <c r="N25" s="33">
        <f t="shared" ref="N25:N27" si="22">O25/$O$23</f>
        <v>0.03134005764</v>
      </c>
      <c r="O25" s="48">
        <v>87.0</v>
      </c>
      <c r="P25" s="33">
        <f t="shared" ref="P25:P27" si="23">Q25/$Q$23</f>
        <v>0.07656612529</v>
      </c>
      <c r="Q25" s="49">
        <v>99.0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42</v>
      </c>
      <c r="B26" s="33">
        <f>C26/C23</f>
        <v>0.03844648923</v>
      </c>
      <c r="C26" s="34">
        <v>14837.0</v>
      </c>
      <c r="D26" s="33">
        <f t="shared" si="17"/>
        <v>0.08807134894</v>
      </c>
      <c r="E26" s="34">
        <v>1264.0</v>
      </c>
      <c r="F26" s="33">
        <f t="shared" si="18"/>
        <v>0.06558704453</v>
      </c>
      <c r="G26" s="48">
        <v>162.0</v>
      </c>
      <c r="H26" s="33">
        <f t="shared" si="19"/>
        <v>0.07596463023</v>
      </c>
      <c r="I26" s="48">
        <v>189.0</v>
      </c>
      <c r="J26" s="33">
        <f t="shared" si="20"/>
        <v>0.09383561644</v>
      </c>
      <c r="K26" s="48">
        <v>274.0</v>
      </c>
      <c r="L26" s="33">
        <f t="shared" si="21"/>
        <v>0.08648648649</v>
      </c>
      <c r="M26" s="48">
        <v>208.0</v>
      </c>
      <c r="N26" s="33">
        <f t="shared" si="22"/>
        <v>0.1264409222</v>
      </c>
      <c r="O26" s="48">
        <v>351.0</v>
      </c>
      <c r="P26" s="33">
        <f t="shared" si="23"/>
        <v>0.06109822119</v>
      </c>
      <c r="Q26" s="49">
        <v>79.0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408</v>
      </c>
      <c r="B27" s="33">
        <f>C27/C23</f>
        <v>0.08842407486</v>
      </c>
      <c r="C27" s="34">
        <v>34124.0</v>
      </c>
      <c r="D27" s="33">
        <f t="shared" si="17"/>
        <v>0.063196767</v>
      </c>
      <c r="E27" s="48">
        <v>907.0</v>
      </c>
      <c r="F27" s="33">
        <f t="shared" si="18"/>
        <v>0.0967611336</v>
      </c>
      <c r="G27" s="48">
        <v>239.0</v>
      </c>
      <c r="H27" s="33">
        <f t="shared" si="19"/>
        <v>0.07676848875</v>
      </c>
      <c r="I27" s="48">
        <v>191.0</v>
      </c>
      <c r="J27" s="33">
        <f t="shared" si="20"/>
        <v>0.06849315068</v>
      </c>
      <c r="K27" s="48">
        <v>200.0</v>
      </c>
      <c r="L27" s="33">
        <f t="shared" si="21"/>
        <v>0.02744282744</v>
      </c>
      <c r="M27" s="48">
        <v>66.0</v>
      </c>
      <c r="N27" s="33">
        <f t="shared" si="22"/>
        <v>0.05511527378</v>
      </c>
      <c r="O27" s="48">
        <v>153.0</v>
      </c>
      <c r="P27" s="33">
        <f t="shared" si="23"/>
        <v>0.04485692189</v>
      </c>
      <c r="Q27" s="49">
        <v>58.0</v>
      </c>
      <c r="R27" s="4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60587.0</v>
      </c>
      <c r="F29" s="51"/>
      <c r="G29" s="52">
        <v>10260.0</v>
      </c>
      <c r="H29" s="51"/>
      <c r="I29" s="52">
        <v>10931.0</v>
      </c>
      <c r="J29" s="51"/>
      <c r="K29" s="52">
        <v>11512.0</v>
      </c>
      <c r="L29" s="51"/>
      <c r="M29" s="52">
        <v>7942.0</v>
      </c>
      <c r="N29" s="51"/>
      <c r="O29" s="52">
        <v>11779.0</v>
      </c>
      <c r="P29" s="51"/>
      <c r="Q29" s="52">
        <v>8163.0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2.27</v>
      </c>
      <c r="F30" s="51"/>
      <c r="G30" s="54">
        <v>2.21</v>
      </c>
      <c r="H30" s="51"/>
      <c r="I30" s="54">
        <v>2.2</v>
      </c>
      <c r="J30" s="51"/>
      <c r="K30" s="54">
        <v>2.13</v>
      </c>
      <c r="L30" s="51"/>
      <c r="M30" s="54">
        <v>2.48</v>
      </c>
      <c r="N30" s="51"/>
      <c r="O30" s="54">
        <v>2.27</v>
      </c>
      <c r="P30" s="51"/>
      <c r="Q30" s="54">
        <v>2.43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4">E31/$E$29</f>
        <v>0.1196791391</v>
      </c>
      <c r="E31" s="34">
        <v>7251.0</v>
      </c>
      <c r="F31" s="33">
        <f t="shared" ref="F31:F34" si="25">G31/$G$29</f>
        <v>0.1317738791</v>
      </c>
      <c r="G31" s="34">
        <v>1352.0</v>
      </c>
      <c r="H31" s="33">
        <f t="shared" ref="H31:H34" si="26">I31/$I$29</f>
        <v>0.1265209039</v>
      </c>
      <c r="I31" s="34">
        <v>1383.0</v>
      </c>
      <c r="J31" s="33">
        <f t="shared" ref="J31:J34" si="27">K31/$K$29</f>
        <v>0.1076268242</v>
      </c>
      <c r="K31" s="34">
        <v>1239.0</v>
      </c>
      <c r="L31" s="33">
        <f t="shared" ref="L31:L34" si="28">M31/$M$29</f>
        <v>0.1089146311</v>
      </c>
      <c r="M31" s="48">
        <v>865.0</v>
      </c>
      <c r="N31" s="33">
        <f t="shared" ref="N31:N34" si="29">O31/$O$29</f>
        <v>0.1154597164</v>
      </c>
      <c r="O31" s="34">
        <v>1360.0</v>
      </c>
      <c r="P31" s="33">
        <f t="shared" ref="P31:P34" si="30">Q31/$Q$29</f>
        <v>0.1288741884</v>
      </c>
      <c r="Q31" s="35">
        <v>1052.0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4"/>
        <v>0.03177249245</v>
      </c>
      <c r="E32" s="34">
        <v>1925.0</v>
      </c>
      <c r="F32" s="33">
        <f t="shared" si="25"/>
        <v>0.03518518519</v>
      </c>
      <c r="G32" s="48">
        <v>361.0</v>
      </c>
      <c r="H32" s="33">
        <f t="shared" si="26"/>
        <v>0.03156161376</v>
      </c>
      <c r="I32" s="48">
        <v>345.0</v>
      </c>
      <c r="J32" s="33">
        <f t="shared" si="27"/>
        <v>0.03144544823</v>
      </c>
      <c r="K32" s="48">
        <v>362.0</v>
      </c>
      <c r="L32" s="33">
        <f t="shared" si="28"/>
        <v>0.03210778142</v>
      </c>
      <c r="M32" s="48">
        <v>255.0</v>
      </c>
      <c r="N32" s="33">
        <f t="shared" si="29"/>
        <v>0.03115714407</v>
      </c>
      <c r="O32" s="48">
        <v>367.0</v>
      </c>
      <c r="P32" s="33">
        <f t="shared" si="30"/>
        <v>0.02878843562</v>
      </c>
      <c r="Q32" s="49">
        <v>235.0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4"/>
        <v>0.01510224966</v>
      </c>
      <c r="E33" s="48">
        <v>915.0</v>
      </c>
      <c r="F33" s="33">
        <f t="shared" si="25"/>
        <v>0.01140350877</v>
      </c>
      <c r="G33" s="48">
        <v>117.0</v>
      </c>
      <c r="H33" s="33">
        <f t="shared" si="26"/>
        <v>0.01536913366</v>
      </c>
      <c r="I33" s="48">
        <v>168.0</v>
      </c>
      <c r="J33" s="33">
        <f t="shared" si="27"/>
        <v>0.01633078527</v>
      </c>
      <c r="K33" s="48">
        <v>188.0</v>
      </c>
      <c r="L33" s="33">
        <f t="shared" si="28"/>
        <v>0.01725006296</v>
      </c>
      <c r="M33" s="48">
        <v>137.0</v>
      </c>
      <c r="N33" s="33">
        <f t="shared" si="29"/>
        <v>0.01842261652</v>
      </c>
      <c r="O33" s="48">
        <v>217.0</v>
      </c>
      <c r="P33" s="33">
        <f t="shared" si="30"/>
        <v>0.01078035036</v>
      </c>
      <c r="Q33" s="49">
        <v>88.0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5" t="s">
        <v>55</v>
      </c>
      <c r="B34" s="33">
        <f>C34/C29</f>
        <v>0.004402505195</v>
      </c>
      <c r="C34" s="34">
        <v>5523.0</v>
      </c>
      <c r="D34" s="33">
        <f t="shared" si="24"/>
        <v>0.003251522604</v>
      </c>
      <c r="E34" s="48">
        <v>197.0</v>
      </c>
      <c r="F34" s="33">
        <f t="shared" si="25"/>
        <v>0.003118908382</v>
      </c>
      <c r="G34" s="48">
        <v>32.0</v>
      </c>
      <c r="H34" s="33">
        <f t="shared" si="26"/>
        <v>0.003293385784</v>
      </c>
      <c r="I34" s="48">
        <v>36.0</v>
      </c>
      <c r="J34" s="33">
        <f t="shared" si="27"/>
        <v>0.003387769284</v>
      </c>
      <c r="K34" s="48">
        <v>39.0</v>
      </c>
      <c r="L34" s="33">
        <f t="shared" si="28"/>
        <v>0.003903298917</v>
      </c>
      <c r="M34" s="48">
        <v>31.0</v>
      </c>
      <c r="N34" s="33">
        <f t="shared" si="29"/>
        <v>0.002971389761</v>
      </c>
      <c r="O34" s="48">
        <v>35.0</v>
      </c>
      <c r="P34" s="33">
        <f t="shared" si="30"/>
        <v>0.002940095553</v>
      </c>
      <c r="Q34" s="49">
        <v>24.0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26"/>
      <c r="C36" s="55">
        <v>9.428533290297175</v>
      </c>
      <c r="D36" s="56"/>
      <c r="E36" s="519">
        <v>8.52</v>
      </c>
      <c r="F36" s="56"/>
      <c r="G36" s="520">
        <v>7.29</v>
      </c>
      <c r="H36" s="56"/>
      <c r="I36" s="520">
        <v>7.66</v>
      </c>
      <c r="J36" s="56"/>
      <c r="K36" s="520">
        <v>8.76</v>
      </c>
      <c r="L36" s="56"/>
      <c r="M36" s="520">
        <v>9.89</v>
      </c>
      <c r="N36" s="56"/>
      <c r="O36" s="520">
        <v>9.89</v>
      </c>
      <c r="P36" s="56"/>
      <c r="Q36" s="520">
        <v>7.47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55">
        <v>-3.2300000000000004</v>
      </c>
      <c r="F37" s="60"/>
      <c r="G37" s="521">
        <v>-5.04</v>
      </c>
      <c r="H37" s="60"/>
      <c r="I37" s="521">
        <v>-4.77</v>
      </c>
      <c r="J37" s="60"/>
      <c r="K37" s="521">
        <v>-2.83</v>
      </c>
      <c r="L37" s="60"/>
      <c r="M37" s="521">
        <v>-1.3200000000000003</v>
      </c>
      <c r="N37" s="60"/>
      <c r="O37" s="521">
        <v>-0.6399999999999988</v>
      </c>
      <c r="P37" s="60"/>
      <c r="Q37" s="521">
        <v>-5.1499999999999995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85.87</v>
      </c>
      <c r="F38" s="63"/>
      <c r="G38" s="521">
        <v>86.32</v>
      </c>
      <c r="H38" s="63"/>
      <c r="I38" s="521">
        <v>85.1</v>
      </c>
      <c r="J38" s="63"/>
      <c r="K38" s="521">
        <v>85.49</v>
      </c>
      <c r="L38" s="63"/>
      <c r="M38" s="521">
        <v>85.38</v>
      </c>
      <c r="N38" s="63"/>
      <c r="O38" s="521">
        <v>86.39</v>
      </c>
      <c r="P38" s="63"/>
      <c r="Q38" s="521">
        <v>86.52</v>
      </c>
      <c r="R38" s="4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80.75</v>
      </c>
      <c r="F39" s="63"/>
      <c r="G39" s="520">
        <v>80.34</v>
      </c>
      <c r="H39" s="63"/>
      <c r="I39" s="520">
        <v>79.86</v>
      </c>
      <c r="J39" s="63"/>
      <c r="K39" s="520">
        <v>80.47</v>
      </c>
      <c r="L39" s="63"/>
      <c r="M39" s="520">
        <v>81.56</v>
      </c>
      <c r="N39" s="63"/>
      <c r="O39" s="520">
        <v>81.51</v>
      </c>
      <c r="P39" s="63"/>
      <c r="Q39" s="520">
        <v>81.04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24.27</v>
      </c>
      <c r="F40" s="63"/>
      <c r="G40" s="575"/>
      <c r="H40" s="574"/>
      <c r="I40" s="575"/>
      <c r="J40" s="574"/>
      <c r="K40" s="575"/>
      <c r="L40" s="574"/>
      <c r="M40" s="575"/>
      <c r="N40" s="574"/>
      <c r="O40" s="575"/>
      <c r="P40" s="574"/>
      <c r="Q40" s="575"/>
      <c r="R40" s="4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445">
        <v>20.34</v>
      </c>
      <c r="F41" s="74"/>
      <c r="G41" s="576"/>
      <c r="H41" s="577"/>
      <c r="I41" s="576"/>
      <c r="J41" s="577"/>
      <c r="K41" s="576"/>
      <c r="L41" s="577"/>
      <c r="M41" s="576"/>
      <c r="N41" s="577"/>
      <c r="O41" s="576"/>
      <c r="P41" s="577"/>
      <c r="Q41" s="5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9" t="s">
        <v>68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1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81">
        <v>41122.2622573944</v>
      </c>
      <c r="H43" s="56"/>
      <c r="I43" s="81">
        <v>41590.12294301183</v>
      </c>
      <c r="J43" s="56"/>
      <c r="K43" s="81">
        <v>38017.91772528356</v>
      </c>
      <c r="L43" s="56"/>
      <c r="M43" s="81">
        <v>65706.48222628214</v>
      </c>
      <c r="N43" s="56"/>
      <c r="O43" s="81">
        <v>45063.93354316391</v>
      </c>
      <c r="P43" s="56"/>
      <c r="Q43" s="81">
        <v>56802.0873146541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83">
        <v>21937.58155067122</v>
      </c>
      <c r="D44" s="60"/>
      <c r="E44" s="448">
        <v>25855.069940550682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-631.8253056205649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1620.14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6"/>
      <c r="R46" s="4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973.46</v>
      </c>
      <c r="F47" s="101"/>
      <c r="G47" s="618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9" t="s">
        <v>78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1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18">
        <v>1.0</v>
      </c>
      <c r="C52" s="39">
        <v>197753.0</v>
      </c>
      <c r="D52" s="125">
        <f>E52/C52</f>
        <v>0.02904127877</v>
      </c>
      <c r="E52" s="39">
        <v>5743.0</v>
      </c>
      <c r="F52" s="26"/>
      <c r="G52" s="39">
        <v>993.0</v>
      </c>
      <c r="H52" s="26"/>
      <c r="I52" s="39">
        <v>974.0</v>
      </c>
      <c r="J52" s="26"/>
      <c r="K52" s="39">
        <v>1097.0</v>
      </c>
      <c r="L52" s="26"/>
      <c r="M52" s="39">
        <v>608.0</v>
      </c>
      <c r="N52" s="26"/>
      <c r="O52" s="39">
        <v>1000.0</v>
      </c>
      <c r="P52" s="26"/>
      <c r="Q52" s="39">
        <v>620.0</v>
      </c>
      <c r="R52" s="29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0.069</v>
      </c>
      <c r="F53" s="26"/>
      <c r="G53" s="119">
        <v>0.07769999999999999</v>
      </c>
      <c r="H53" s="26"/>
      <c r="I53" s="119">
        <v>0.0755</v>
      </c>
      <c r="J53" s="26"/>
      <c r="K53" s="119">
        <v>0.0747</v>
      </c>
      <c r="L53" s="26"/>
      <c r="M53" s="119">
        <v>0.0571</v>
      </c>
      <c r="N53" s="26"/>
      <c r="O53" s="119">
        <v>0.0665</v>
      </c>
      <c r="P53" s="26"/>
      <c r="Q53" s="119">
        <v>0.0582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0.0707</v>
      </c>
      <c r="F54" s="60"/>
      <c r="G54" s="119">
        <v>0.0789</v>
      </c>
      <c r="H54" s="60"/>
      <c r="I54" s="119">
        <v>0.0789</v>
      </c>
      <c r="J54" s="60"/>
      <c r="K54" s="119">
        <v>0.0748</v>
      </c>
      <c r="L54" s="60"/>
      <c r="M54" s="119">
        <v>0.0567</v>
      </c>
      <c r="N54" s="60"/>
      <c r="O54" s="119">
        <v>0.0695</v>
      </c>
      <c r="P54" s="60"/>
      <c r="Q54" s="119">
        <v>0.061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0.0248</v>
      </c>
      <c r="F55" s="60"/>
      <c r="G55" s="123">
        <v>0.0336</v>
      </c>
      <c r="H55" s="60"/>
      <c r="I55" s="123">
        <v>0.026699999999999998</v>
      </c>
      <c r="J55" s="60"/>
      <c r="K55" s="123">
        <v>0.0263</v>
      </c>
      <c r="L55" s="60"/>
      <c r="M55" s="123">
        <v>0.0255</v>
      </c>
      <c r="N55" s="60"/>
      <c r="O55" s="123">
        <v>0.023799999999999998</v>
      </c>
      <c r="P55" s="60"/>
      <c r="Q55" s="123">
        <v>0.009399999999999999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0.0694</v>
      </c>
      <c r="F56" s="60"/>
      <c r="G56" s="123">
        <v>0.0754</v>
      </c>
      <c r="H56" s="60"/>
      <c r="I56" s="123">
        <v>0.078</v>
      </c>
      <c r="J56" s="60"/>
      <c r="K56" s="123">
        <v>0.0717</v>
      </c>
      <c r="L56" s="60"/>
      <c r="M56" s="123">
        <v>0.0562</v>
      </c>
      <c r="N56" s="60"/>
      <c r="O56" s="123">
        <v>0.0646</v>
      </c>
      <c r="P56" s="60"/>
      <c r="Q56" s="123">
        <v>0.0677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0.08380000000000001</v>
      </c>
      <c r="F57" s="60"/>
      <c r="G57" s="123">
        <v>0.0964</v>
      </c>
      <c r="H57" s="60"/>
      <c r="I57" s="123">
        <v>0.09300000000000001</v>
      </c>
      <c r="J57" s="60"/>
      <c r="K57" s="123">
        <v>0.09</v>
      </c>
      <c r="L57" s="60"/>
      <c r="M57" s="123">
        <v>0.06559999999999999</v>
      </c>
      <c r="N57" s="60"/>
      <c r="O57" s="123">
        <v>0.0859</v>
      </c>
      <c r="P57" s="60"/>
      <c r="Q57" s="123">
        <v>0.0668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0.0669</v>
      </c>
      <c r="F58" s="26"/>
      <c r="G58" s="119">
        <v>0.0761</v>
      </c>
      <c r="H58" s="26"/>
      <c r="I58" s="119">
        <v>0.07150000000000001</v>
      </c>
      <c r="J58" s="26"/>
      <c r="K58" s="119">
        <v>0.0747</v>
      </c>
      <c r="L58" s="26"/>
      <c r="M58" s="119">
        <v>0.0576</v>
      </c>
      <c r="N58" s="26"/>
      <c r="O58" s="119">
        <v>0.06269999999999999</v>
      </c>
      <c r="P58" s="26"/>
      <c r="Q58" s="119">
        <v>0.0547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0.028399999999999998</v>
      </c>
      <c r="F59" s="60"/>
      <c r="G59" s="123">
        <v>0.0264</v>
      </c>
      <c r="H59" s="60"/>
      <c r="I59" s="123">
        <v>0.0401</v>
      </c>
      <c r="J59" s="60"/>
      <c r="K59" s="123">
        <v>0.0393</v>
      </c>
      <c r="L59" s="60"/>
      <c r="M59" s="123">
        <v>0.0182</v>
      </c>
      <c r="N59" s="60"/>
      <c r="O59" s="123">
        <v>0.0316</v>
      </c>
      <c r="P59" s="60"/>
      <c r="Q59" s="123">
        <v>0.011399999999999999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0.06309999999999999</v>
      </c>
      <c r="F60" s="60"/>
      <c r="G60" s="123">
        <v>0.0805</v>
      </c>
      <c r="H60" s="60"/>
      <c r="I60" s="123">
        <v>0.0633</v>
      </c>
      <c r="J60" s="60"/>
      <c r="K60" s="123">
        <v>0.0653</v>
      </c>
      <c r="L60" s="60"/>
      <c r="M60" s="123">
        <v>0.0575</v>
      </c>
      <c r="N60" s="60"/>
      <c r="O60" s="123">
        <v>0.057</v>
      </c>
      <c r="P60" s="60"/>
      <c r="Q60" s="123">
        <v>0.052199999999999996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0.0837</v>
      </c>
      <c r="F61" s="60"/>
      <c r="G61" s="123">
        <v>0.08839999999999999</v>
      </c>
      <c r="H61" s="60"/>
      <c r="I61" s="123">
        <v>0.0934</v>
      </c>
      <c r="J61" s="60"/>
      <c r="K61" s="123">
        <v>0.0974</v>
      </c>
      <c r="L61" s="60"/>
      <c r="M61" s="123">
        <v>0.0697</v>
      </c>
      <c r="N61" s="60"/>
      <c r="O61" s="123">
        <v>0.0795</v>
      </c>
      <c r="P61" s="60"/>
      <c r="Q61" s="123">
        <v>0.0702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0.4011840501</v>
      </c>
      <c r="E62" s="28">
        <v>2304.0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0.41796875</v>
      </c>
      <c r="E63" s="35">
        <v>963.0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0.58203125</v>
      </c>
      <c r="E64" s="35">
        <v>1341.0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0.4365314296</v>
      </c>
      <c r="E65" s="130">
        <v>2507.0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0.4567211807</v>
      </c>
      <c r="E66" s="131">
        <v>1145.0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0.5432788193</v>
      </c>
      <c r="E67" s="133">
        <v>1362.0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0.5634685704</v>
      </c>
      <c r="E68" s="130">
        <v>3236.0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0.4221260816</v>
      </c>
      <c r="E69" s="131">
        <v>1366.0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0.5778739184</v>
      </c>
      <c r="E70" s="131">
        <v>1870.0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9" t="s">
        <v>99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1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459">
        <v>1.0</v>
      </c>
      <c r="C72" s="142">
        <v>459482.0</v>
      </c>
      <c r="D72" s="459">
        <v>1.0</v>
      </c>
      <c r="E72" s="142">
        <v>15252.0</v>
      </c>
      <c r="F72" s="459">
        <v>1.0</v>
      </c>
      <c r="G72" s="142">
        <v>2205.0</v>
      </c>
      <c r="H72" s="459">
        <v>1.0</v>
      </c>
      <c r="I72" s="142">
        <v>2567.0</v>
      </c>
      <c r="J72" s="459">
        <v>1.0</v>
      </c>
      <c r="K72" s="142">
        <v>2641.0</v>
      </c>
      <c r="L72" s="459">
        <v>1.0</v>
      </c>
      <c r="M72" s="142">
        <v>2431.0</v>
      </c>
      <c r="N72" s="459">
        <v>1.0</v>
      </c>
      <c r="O72" s="142">
        <v>3109.0</v>
      </c>
      <c r="P72" s="459">
        <v>1.0</v>
      </c>
      <c r="Q72" s="142">
        <v>2299.0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0.2138080252</v>
      </c>
      <c r="E73" s="52">
        <v>3261.0</v>
      </c>
      <c r="F73" s="145">
        <f t="shared" ref="F73:F76" si="33">G73/$G$72</f>
        <v>0.219047619</v>
      </c>
      <c r="G73" s="146">
        <v>483.0</v>
      </c>
      <c r="H73" s="145">
        <f t="shared" ref="H73:H76" si="34">I73/$I$72</f>
        <v>0.2084144916</v>
      </c>
      <c r="I73" s="146">
        <v>535.0</v>
      </c>
      <c r="J73" s="145">
        <f t="shared" ref="J73:J76" si="35">K73/$K$72</f>
        <v>0.2222642938</v>
      </c>
      <c r="K73" s="146">
        <v>587.0</v>
      </c>
      <c r="L73" s="145">
        <f t="shared" ref="L73:L76" si="36">M73/$M$72</f>
        <v>0.2208967503</v>
      </c>
      <c r="M73" s="146">
        <v>537.0</v>
      </c>
      <c r="N73" s="145">
        <f t="shared" ref="N73:N76" si="37">O73/$O$72</f>
        <v>0.2203280798</v>
      </c>
      <c r="O73" s="146">
        <v>685.0</v>
      </c>
      <c r="P73" s="145">
        <f t="shared" ref="P73:P76" si="38">Q73/$Q$72</f>
        <v>0.1887777294</v>
      </c>
      <c r="Q73" s="146">
        <v>434.0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8">
        <f t="shared" si="32"/>
        <v>0.1911224757</v>
      </c>
      <c r="E74" s="52">
        <v>2915.0</v>
      </c>
      <c r="F74" s="145">
        <f t="shared" si="33"/>
        <v>0.1882086168</v>
      </c>
      <c r="G74" s="146">
        <v>415.0</v>
      </c>
      <c r="H74" s="145">
        <f t="shared" si="34"/>
        <v>0.1881573822</v>
      </c>
      <c r="I74" s="146">
        <v>483.0</v>
      </c>
      <c r="J74" s="145">
        <f t="shared" si="35"/>
        <v>0.1968951155</v>
      </c>
      <c r="K74" s="146">
        <v>520.0</v>
      </c>
      <c r="L74" s="145">
        <f t="shared" si="36"/>
        <v>0.1883998355</v>
      </c>
      <c r="M74" s="146">
        <v>458.0</v>
      </c>
      <c r="N74" s="145">
        <f t="shared" si="37"/>
        <v>0.2013509167</v>
      </c>
      <c r="O74" s="146">
        <v>626.0</v>
      </c>
      <c r="P74" s="145">
        <f t="shared" si="38"/>
        <v>0.1796433232</v>
      </c>
      <c r="Q74" s="146">
        <v>413.0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8">
        <f t="shared" si="32"/>
        <v>0.3566089693</v>
      </c>
      <c r="E75" s="52">
        <v>5439.0</v>
      </c>
      <c r="F75" s="145">
        <f t="shared" si="33"/>
        <v>0.3437641723</v>
      </c>
      <c r="G75" s="146">
        <v>758.0</v>
      </c>
      <c r="H75" s="145">
        <f t="shared" si="34"/>
        <v>0.363459291</v>
      </c>
      <c r="I75" s="146">
        <v>933.0</v>
      </c>
      <c r="J75" s="145">
        <f t="shared" si="35"/>
        <v>0.3555471412</v>
      </c>
      <c r="K75" s="146">
        <v>939.0</v>
      </c>
      <c r="L75" s="145">
        <f t="shared" si="36"/>
        <v>0.3459481695</v>
      </c>
      <c r="M75" s="146">
        <v>841.0</v>
      </c>
      <c r="N75" s="145">
        <f t="shared" si="37"/>
        <v>0.3644258604</v>
      </c>
      <c r="O75" s="52">
        <v>1133.0</v>
      </c>
      <c r="P75" s="145">
        <f t="shared" si="38"/>
        <v>0.3632013919</v>
      </c>
      <c r="Q75" s="146">
        <v>835.0</v>
      </c>
      <c r="R75" s="4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1"/>
        <v>0.2366033925</v>
      </c>
      <c r="C76" s="152">
        <v>108715.0</v>
      </c>
      <c r="D76" s="151">
        <f t="shared" si="32"/>
        <v>0.2384605298</v>
      </c>
      <c r="E76" s="152">
        <v>3637.0</v>
      </c>
      <c r="F76" s="158">
        <f t="shared" si="33"/>
        <v>0.2489795918</v>
      </c>
      <c r="G76" s="153">
        <v>549.0</v>
      </c>
      <c r="H76" s="158">
        <f t="shared" si="34"/>
        <v>0.2399688352</v>
      </c>
      <c r="I76" s="153">
        <v>616.0</v>
      </c>
      <c r="J76" s="158">
        <f t="shared" si="35"/>
        <v>0.2252934495</v>
      </c>
      <c r="K76" s="153">
        <v>595.0</v>
      </c>
      <c r="L76" s="158">
        <f t="shared" si="36"/>
        <v>0.2447552448</v>
      </c>
      <c r="M76" s="153">
        <v>595.0</v>
      </c>
      <c r="N76" s="158">
        <f t="shared" si="37"/>
        <v>0.2138951431</v>
      </c>
      <c r="O76" s="153">
        <v>665.0</v>
      </c>
      <c r="P76" s="158">
        <f t="shared" si="38"/>
        <v>0.2683775555</v>
      </c>
      <c r="Q76" s="153">
        <v>617.0</v>
      </c>
      <c r="R76" s="4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1"/>
        <v>0.5110972791</v>
      </c>
      <c r="C77" s="155">
        <v>234840.0</v>
      </c>
      <c r="D77" s="38">
        <f>E77/E72</f>
        <v>0.5048518227</v>
      </c>
      <c r="E77" s="155">
        <v>7700.0</v>
      </c>
      <c r="F77" s="38">
        <f>G77/G72</f>
        <v>0.5106575964</v>
      </c>
      <c r="G77" s="155">
        <v>1126.0</v>
      </c>
      <c r="H77" s="38">
        <f>I77/I72</f>
        <v>0.5286326451</v>
      </c>
      <c r="I77" s="155">
        <v>1357.0</v>
      </c>
      <c r="J77" s="38">
        <f>K77/K72</f>
        <v>0.5088981446</v>
      </c>
      <c r="K77" s="155">
        <v>1344.0</v>
      </c>
      <c r="L77" s="38">
        <f>M77/M72</f>
        <v>0.4899218429</v>
      </c>
      <c r="M77" s="155">
        <v>1191.0</v>
      </c>
      <c r="N77" s="38">
        <f>O77/O72</f>
        <v>0.4972660019</v>
      </c>
      <c r="O77" s="155">
        <v>1546.0</v>
      </c>
      <c r="P77" s="38">
        <f>Q77/Q72</f>
        <v>0.4941278817</v>
      </c>
      <c r="Q77" s="155">
        <v>1136.0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9">C78/$C$77</f>
        <v>0.1912706524</v>
      </c>
      <c r="C78" s="52">
        <v>44918.0</v>
      </c>
      <c r="D78" s="145">
        <f t="shared" ref="D78:D81" si="40">E78/$E$77</f>
        <v>0.218961039</v>
      </c>
      <c r="E78" s="52">
        <v>1686.0</v>
      </c>
      <c r="F78" s="145">
        <f t="shared" ref="F78:F81" si="41">G78/$G$77</f>
        <v>0.2246891652</v>
      </c>
      <c r="G78" s="146">
        <v>253.0</v>
      </c>
      <c r="H78" s="145">
        <f t="shared" ref="H78:H81" si="42">I78/$I$77</f>
        <v>0.1967575534</v>
      </c>
      <c r="I78" s="146">
        <v>267.0</v>
      </c>
      <c r="J78" s="145">
        <f t="shared" ref="J78:J81" si="43">K78/$K$77</f>
        <v>0.224702381</v>
      </c>
      <c r="K78" s="146">
        <v>302.0</v>
      </c>
      <c r="L78" s="145">
        <f t="shared" ref="L78:L81" si="44">M78/$M$77</f>
        <v>0.2300587741</v>
      </c>
      <c r="M78" s="146">
        <v>274.0</v>
      </c>
      <c r="N78" s="145">
        <f t="shared" ref="N78:N81" si="45">O78/$O$77</f>
        <v>0.2283311772</v>
      </c>
      <c r="O78" s="146">
        <v>353.0</v>
      </c>
      <c r="P78" s="145">
        <f t="shared" ref="P78:P81" si="46">Q78/$Q$77</f>
        <v>0.2086267606</v>
      </c>
      <c r="Q78" s="146">
        <v>237.0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52">
        <v>45275.0</v>
      </c>
      <c r="D79" s="148">
        <f t="shared" si="40"/>
        <v>0.1848051948</v>
      </c>
      <c r="E79" s="52">
        <v>1423.0</v>
      </c>
      <c r="F79" s="145">
        <f t="shared" si="41"/>
        <v>0.2051509769</v>
      </c>
      <c r="G79" s="146">
        <v>231.0</v>
      </c>
      <c r="H79" s="145">
        <f t="shared" si="42"/>
        <v>0.1923360354</v>
      </c>
      <c r="I79" s="146">
        <v>261.0</v>
      </c>
      <c r="J79" s="145">
        <f t="shared" si="43"/>
        <v>0.1927083333</v>
      </c>
      <c r="K79" s="146">
        <v>259.0</v>
      </c>
      <c r="L79" s="145">
        <f t="shared" si="44"/>
        <v>0.188077246</v>
      </c>
      <c r="M79" s="146">
        <v>224.0</v>
      </c>
      <c r="N79" s="145">
        <f t="shared" si="45"/>
        <v>0.1836998706</v>
      </c>
      <c r="O79" s="146">
        <v>284.0</v>
      </c>
      <c r="P79" s="145">
        <f t="shared" si="46"/>
        <v>0.1443661972</v>
      </c>
      <c r="Q79" s="146">
        <v>164.0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9"/>
        <v>0.3801652189</v>
      </c>
      <c r="C80" s="52">
        <v>89278.0</v>
      </c>
      <c r="D80" s="148">
        <f t="shared" si="40"/>
        <v>0.3572727273</v>
      </c>
      <c r="E80" s="52">
        <v>2751.0</v>
      </c>
      <c r="F80" s="145">
        <f t="shared" si="41"/>
        <v>0.3321492007</v>
      </c>
      <c r="G80" s="146">
        <v>374.0</v>
      </c>
      <c r="H80" s="145">
        <f t="shared" si="42"/>
        <v>0.3699336772</v>
      </c>
      <c r="I80" s="146">
        <v>502.0</v>
      </c>
      <c r="J80" s="145">
        <f t="shared" si="43"/>
        <v>0.3541666667</v>
      </c>
      <c r="K80" s="146">
        <v>476.0</v>
      </c>
      <c r="L80" s="145">
        <f t="shared" si="44"/>
        <v>0.3568429891</v>
      </c>
      <c r="M80" s="146">
        <v>425.0</v>
      </c>
      <c r="N80" s="145">
        <f t="shared" si="45"/>
        <v>0.3596377749</v>
      </c>
      <c r="O80" s="146">
        <v>556.0</v>
      </c>
      <c r="P80" s="145">
        <f t="shared" si="46"/>
        <v>0.3679577465</v>
      </c>
      <c r="Q80" s="146">
        <v>418.0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1">
        <f t="shared" si="40"/>
        <v>0.238961039</v>
      </c>
      <c r="E81" s="152">
        <v>1840.0</v>
      </c>
      <c r="F81" s="158">
        <f t="shared" si="41"/>
        <v>0.2380106572</v>
      </c>
      <c r="G81" s="153">
        <v>268.0</v>
      </c>
      <c r="H81" s="158">
        <f t="shared" si="42"/>
        <v>0.240972734</v>
      </c>
      <c r="I81" s="153">
        <v>327.0</v>
      </c>
      <c r="J81" s="158">
        <f t="shared" si="43"/>
        <v>0.228422619</v>
      </c>
      <c r="K81" s="153">
        <v>307.0</v>
      </c>
      <c r="L81" s="158">
        <f t="shared" si="44"/>
        <v>0.2250209908</v>
      </c>
      <c r="M81" s="153">
        <v>268.0</v>
      </c>
      <c r="N81" s="158">
        <f t="shared" si="45"/>
        <v>0.2283311772</v>
      </c>
      <c r="O81" s="153">
        <v>353.0</v>
      </c>
      <c r="P81" s="158">
        <f t="shared" si="46"/>
        <v>0.2790492958</v>
      </c>
      <c r="Q81" s="153">
        <v>317.0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0.4951481773</v>
      </c>
      <c r="E82" s="155">
        <v>7552.0</v>
      </c>
      <c r="F82" s="38">
        <f>G82/G72</f>
        <v>0.4893424036</v>
      </c>
      <c r="G82" s="155">
        <v>1079.0</v>
      </c>
      <c r="H82" s="38">
        <f>I82/I72</f>
        <v>0.4713673549</v>
      </c>
      <c r="I82" s="155">
        <v>1210.0</v>
      </c>
      <c r="J82" s="38">
        <f>K82/K72</f>
        <v>0.4911018554</v>
      </c>
      <c r="K82" s="155">
        <v>1297.0</v>
      </c>
      <c r="L82" s="38">
        <f>M82/M72</f>
        <v>0.5100781571</v>
      </c>
      <c r="M82" s="155">
        <v>1240.0</v>
      </c>
      <c r="N82" s="38">
        <f>O82/O72</f>
        <v>0.5027339981</v>
      </c>
      <c r="O82" s="155">
        <v>1563.0</v>
      </c>
      <c r="P82" s="38">
        <f>Q82/Q72</f>
        <v>0.5058721183</v>
      </c>
      <c r="Q82" s="155">
        <v>1163.0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0.2085540254</v>
      </c>
      <c r="E83" s="52">
        <v>1575.0</v>
      </c>
      <c r="F83" s="145">
        <f t="shared" ref="F83:F86" si="49">G83/$G$82</f>
        <v>0.2131603336</v>
      </c>
      <c r="G83" s="146">
        <v>230.0</v>
      </c>
      <c r="H83" s="145">
        <f t="shared" ref="H83:H86" si="50">I83/$I$82</f>
        <v>0.2214876033</v>
      </c>
      <c r="I83" s="146">
        <v>268.0</v>
      </c>
      <c r="J83" s="145">
        <f t="shared" ref="J83:J86" si="51">K83/$K$82</f>
        <v>0.2197378566</v>
      </c>
      <c r="K83" s="146">
        <v>285.0</v>
      </c>
      <c r="L83" s="145">
        <f t="shared" ref="L83:L86" si="52">M83/$M$82</f>
        <v>0.2120967742</v>
      </c>
      <c r="M83" s="146">
        <v>263.0</v>
      </c>
      <c r="N83" s="145">
        <f t="shared" ref="N83:N86" si="53">O83/$O$82</f>
        <v>0.2124120282</v>
      </c>
      <c r="O83" s="146">
        <v>332.0</v>
      </c>
      <c r="P83" s="145">
        <f t="shared" ref="P83:P86" si="54">Q83/$Q$82</f>
        <v>0.1693895099</v>
      </c>
      <c r="Q83" s="146">
        <v>197.0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8">
        <f t="shared" si="48"/>
        <v>0.1975635593</v>
      </c>
      <c r="E84" s="52">
        <v>1492.0</v>
      </c>
      <c r="F84" s="145">
        <f t="shared" si="49"/>
        <v>0.1705282669</v>
      </c>
      <c r="G84" s="146">
        <v>184.0</v>
      </c>
      <c r="H84" s="145">
        <f t="shared" si="50"/>
        <v>0.1834710744</v>
      </c>
      <c r="I84" s="146">
        <v>222.0</v>
      </c>
      <c r="J84" s="145">
        <f t="shared" si="51"/>
        <v>0.201233616</v>
      </c>
      <c r="K84" s="146">
        <v>261.0</v>
      </c>
      <c r="L84" s="145">
        <f t="shared" si="52"/>
        <v>0.1887096774</v>
      </c>
      <c r="M84" s="146">
        <v>234.0</v>
      </c>
      <c r="N84" s="145">
        <f t="shared" si="53"/>
        <v>0.2188099808</v>
      </c>
      <c r="O84" s="146">
        <v>342.0</v>
      </c>
      <c r="P84" s="145">
        <f t="shared" si="54"/>
        <v>0.2141014617</v>
      </c>
      <c r="Q84" s="146">
        <v>249.0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8">
        <f t="shared" si="48"/>
        <v>0.3559322034</v>
      </c>
      <c r="E85" s="52">
        <v>2688.0</v>
      </c>
      <c r="F85" s="145">
        <f t="shared" si="49"/>
        <v>0.3558850788</v>
      </c>
      <c r="G85" s="146">
        <v>384.0</v>
      </c>
      <c r="H85" s="145">
        <f t="shared" si="50"/>
        <v>0.3561983471</v>
      </c>
      <c r="I85" s="146">
        <v>431.0</v>
      </c>
      <c r="J85" s="145">
        <f t="shared" si="51"/>
        <v>0.3569776407</v>
      </c>
      <c r="K85" s="146">
        <v>463.0</v>
      </c>
      <c r="L85" s="145">
        <f t="shared" si="52"/>
        <v>0.335483871</v>
      </c>
      <c r="M85" s="146">
        <v>416.0</v>
      </c>
      <c r="N85" s="145">
        <f t="shared" si="53"/>
        <v>0.3691618682</v>
      </c>
      <c r="O85" s="146">
        <v>577.0</v>
      </c>
      <c r="P85" s="145">
        <f t="shared" si="54"/>
        <v>0.35855546</v>
      </c>
      <c r="Q85" s="146">
        <v>417.0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1">
        <f t="shared" si="48"/>
        <v>0.2379502119</v>
      </c>
      <c r="E86" s="152">
        <v>1797.0</v>
      </c>
      <c r="F86" s="158">
        <f t="shared" si="49"/>
        <v>0.2604263207</v>
      </c>
      <c r="G86" s="153">
        <v>281.0</v>
      </c>
      <c r="H86" s="158">
        <f t="shared" si="50"/>
        <v>0.2388429752</v>
      </c>
      <c r="I86" s="153">
        <v>289.0</v>
      </c>
      <c r="J86" s="158">
        <f t="shared" si="51"/>
        <v>0.2220508867</v>
      </c>
      <c r="K86" s="153">
        <v>288.0</v>
      </c>
      <c r="L86" s="158">
        <f t="shared" si="52"/>
        <v>0.2637096774</v>
      </c>
      <c r="M86" s="153">
        <v>327.0</v>
      </c>
      <c r="N86" s="158">
        <f t="shared" si="53"/>
        <v>0.1996161228</v>
      </c>
      <c r="O86" s="153">
        <v>312.0</v>
      </c>
      <c r="P86" s="158">
        <f t="shared" si="54"/>
        <v>0.2579535684</v>
      </c>
      <c r="Q86" s="153">
        <v>300.0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18">
        <v>1.0</v>
      </c>
      <c r="C87" s="27">
        <v>498112.0</v>
      </c>
      <c r="D87" s="318">
        <v>1.0</v>
      </c>
      <c r="E87" s="28">
        <v>20694.0</v>
      </c>
      <c r="F87" s="583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22.5" customHeight="1">
      <c r="A88" s="463" t="s">
        <v>113</v>
      </c>
      <c r="B88" s="318">
        <v>1.0</v>
      </c>
      <c r="C88" s="27">
        <v>498112.0</v>
      </c>
      <c r="D88" s="318">
        <v>1.0</v>
      </c>
      <c r="E88" s="28">
        <v>20694.0</v>
      </c>
      <c r="F88" s="134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4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55">C89/$C$88</f>
        <v>0.435920034</v>
      </c>
      <c r="C89" s="171">
        <v>217137.0</v>
      </c>
      <c r="D89" s="145">
        <f t="shared" ref="D89:D99" si="56">E89/$E$88</f>
        <v>0.5136271383</v>
      </c>
      <c r="E89" s="171">
        <v>10629.0</v>
      </c>
      <c r="F89" s="175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0.2138300957</v>
      </c>
      <c r="E90" s="34">
        <v>4425.0</v>
      </c>
      <c r="F90" s="134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0.272542766</v>
      </c>
      <c r="E91" s="34">
        <v>5640.0</v>
      </c>
      <c r="F91" s="134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0.1181985116</v>
      </c>
      <c r="E92" s="27">
        <v>2446.0</v>
      </c>
      <c r="F92" s="134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0.05837440804</v>
      </c>
      <c r="E93" s="34">
        <v>1208.0</v>
      </c>
      <c r="F93" s="134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0.01870107277</v>
      </c>
      <c r="E94" s="48">
        <v>387.0</v>
      </c>
      <c r="F94" s="134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0.04112303083</v>
      </c>
      <c r="E95" s="48">
        <v>851.0</v>
      </c>
      <c r="F95" s="134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0.02305015947</v>
      </c>
      <c r="E96" s="410">
        <v>477.0</v>
      </c>
      <c r="F96" s="134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0.01440030927</v>
      </c>
      <c r="E97" s="48">
        <v>298.0</v>
      </c>
      <c r="F97" s="85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0.0002899391128</v>
      </c>
      <c r="E98" s="48">
        <v>6.0</v>
      </c>
      <c r="F98" s="85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0.008359911085</v>
      </c>
      <c r="E99" s="531">
        <v>173.0</v>
      </c>
      <c r="F99" s="183"/>
      <c r="G99" s="184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0.08731495593</v>
      </c>
      <c r="E101" s="186">
        <v>9797.0</v>
      </c>
      <c r="F101" s="185">
        <f t="shared" ref="F101:F106" si="61">G101/(G$101+G$102+G$103+G$104+G$105+G$106)</f>
        <v>0.09185983827</v>
      </c>
      <c r="G101" s="186">
        <v>1704.0</v>
      </c>
      <c r="H101" s="185">
        <f t="shared" ref="H101:H106" si="62">I101/(I$101+I$102+I$103+I$104+I$105+I$106)</f>
        <v>0.105094895</v>
      </c>
      <c r="I101" s="186">
        <v>2071.0</v>
      </c>
      <c r="J101" s="185">
        <f t="shared" ref="J101:J106" si="63">K101/(K$101+K$102+K$103+K$104+K$105+K$106)</f>
        <v>0.0958086785</v>
      </c>
      <c r="K101" s="186">
        <v>1943.0</v>
      </c>
      <c r="L101" s="185">
        <f t="shared" ref="L101:L106" si="64">M101/(M$101+M$102+M$103+M$104+M$105+M$106)</f>
        <v>0.06833322759</v>
      </c>
      <c r="M101" s="186">
        <v>1077.0</v>
      </c>
      <c r="N101" s="185">
        <f t="shared" ref="N101:N106" si="65">O101/(O$101+O$102+O$103+O$104+O$105+O$106)</f>
        <v>0.08873516881</v>
      </c>
      <c r="O101" s="186">
        <v>1937.0</v>
      </c>
      <c r="P101" s="185">
        <f t="shared" ref="P101:P106" si="66">Q101/(Q$101+Q$102+Q$103+Q$104+Q$105+Q$106)</f>
        <v>0.06624370218</v>
      </c>
      <c r="Q101" s="186">
        <v>1065.0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0.1648619021</v>
      </c>
      <c r="E102" s="159">
        <v>18498.0</v>
      </c>
      <c r="F102" s="187">
        <f t="shared" si="61"/>
        <v>0.1679245283</v>
      </c>
      <c r="G102" s="159">
        <v>3115.0</v>
      </c>
      <c r="H102" s="187">
        <f t="shared" si="62"/>
        <v>0.1809093677</v>
      </c>
      <c r="I102" s="159">
        <v>3565.0</v>
      </c>
      <c r="J102" s="187">
        <f t="shared" si="63"/>
        <v>0.1689349112</v>
      </c>
      <c r="K102" s="159">
        <v>3426.0</v>
      </c>
      <c r="L102" s="187">
        <f t="shared" si="64"/>
        <v>0.1605228095</v>
      </c>
      <c r="M102" s="159">
        <v>2530.0</v>
      </c>
      <c r="N102" s="187">
        <f t="shared" si="65"/>
        <v>0.1661093041</v>
      </c>
      <c r="O102" s="159">
        <v>3626.0</v>
      </c>
      <c r="P102" s="187">
        <f t="shared" si="66"/>
        <v>0.1390806743</v>
      </c>
      <c r="Q102" s="159">
        <v>2236.0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0.1767778045</v>
      </c>
      <c r="E103" s="159">
        <v>19835.0</v>
      </c>
      <c r="F103" s="187">
        <f t="shared" si="61"/>
        <v>0.1735309973</v>
      </c>
      <c r="G103" s="159">
        <v>3219.0</v>
      </c>
      <c r="H103" s="187">
        <f t="shared" si="62"/>
        <v>0.180452654</v>
      </c>
      <c r="I103" s="159">
        <v>3556.0</v>
      </c>
      <c r="J103" s="187">
        <f t="shared" si="63"/>
        <v>0.1785009862</v>
      </c>
      <c r="K103" s="159">
        <v>3620.0</v>
      </c>
      <c r="L103" s="187">
        <f t="shared" si="64"/>
        <v>0.1707378973</v>
      </c>
      <c r="M103" s="159">
        <v>2691.0</v>
      </c>
      <c r="N103" s="187">
        <f t="shared" si="65"/>
        <v>0.1761876403</v>
      </c>
      <c r="O103" s="159">
        <v>3846.0</v>
      </c>
      <c r="P103" s="187">
        <f t="shared" si="66"/>
        <v>0.180568514</v>
      </c>
      <c r="Q103" s="159">
        <v>2903.0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0.1107724392</v>
      </c>
      <c r="E104" s="159">
        <v>12429.0</v>
      </c>
      <c r="F104" s="187">
        <f t="shared" si="61"/>
        <v>0.1122371968</v>
      </c>
      <c r="G104" s="159">
        <v>2082.0</v>
      </c>
      <c r="H104" s="187">
        <f t="shared" si="62"/>
        <v>0.1099157617</v>
      </c>
      <c r="I104" s="159">
        <v>2166.0</v>
      </c>
      <c r="J104" s="187">
        <f t="shared" si="63"/>
        <v>0.108678501</v>
      </c>
      <c r="K104" s="159">
        <v>2204.0</v>
      </c>
      <c r="L104" s="187">
        <f t="shared" si="64"/>
        <v>0.1087494448</v>
      </c>
      <c r="M104" s="159">
        <v>1714.0</v>
      </c>
      <c r="N104" s="187">
        <f t="shared" si="65"/>
        <v>0.108662788</v>
      </c>
      <c r="O104" s="159">
        <v>2372.0</v>
      </c>
      <c r="P104" s="187">
        <f t="shared" si="66"/>
        <v>0.1176214468</v>
      </c>
      <c r="Q104" s="159">
        <v>1891.0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0.458240867</v>
      </c>
      <c r="E105" s="159">
        <v>51416.0</v>
      </c>
      <c r="F105" s="187">
        <f t="shared" si="61"/>
        <v>0.4523989218</v>
      </c>
      <c r="G105" s="159">
        <v>8392.0</v>
      </c>
      <c r="H105" s="187">
        <f t="shared" si="62"/>
        <v>0.421597483</v>
      </c>
      <c r="I105" s="159">
        <v>8308.0</v>
      </c>
      <c r="J105" s="187">
        <f t="shared" si="63"/>
        <v>0.4462524655</v>
      </c>
      <c r="K105" s="159">
        <v>9050.0</v>
      </c>
      <c r="L105" s="187">
        <f t="shared" si="64"/>
        <v>0.4884842332</v>
      </c>
      <c r="M105" s="159">
        <v>7699.0</v>
      </c>
      <c r="N105" s="187">
        <f t="shared" si="65"/>
        <v>0.4591140226</v>
      </c>
      <c r="O105" s="159">
        <v>10022.0</v>
      </c>
      <c r="P105" s="187">
        <f t="shared" si="66"/>
        <v>0.4941842384</v>
      </c>
      <c r="Q105" s="159">
        <v>7945.0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9"/>
        <v>0.001691774588</v>
      </c>
      <c r="C106" s="190">
        <v>4145.0</v>
      </c>
      <c r="D106" s="189">
        <f t="shared" si="60"/>
        <v>0.002032031229</v>
      </c>
      <c r="E106" s="190">
        <v>228.0</v>
      </c>
      <c r="F106" s="189">
        <f t="shared" si="61"/>
        <v>0.00204851752</v>
      </c>
      <c r="G106" s="190">
        <v>38.0</v>
      </c>
      <c r="H106" s="189">
        <f t="shared" si="62"/>
        <v>0.002029838628</v>
      </c>
      <c r="I106" s="190">
        <v>40.0</v>
      </c>
      <c r="J106" s="189">
        <f t="shared" si="63"/>
        <v>0.001824457594</v>
      </c>
      <c r="K106" s="190">
        <v>37.0</v>
      </c>
      <c r="L106" s="189">
        <f t="shared" si="64"/>
        <v>0.003172387539</v>
      </c>
      <c r="M106" s="190">
        <v>50.0</v>
      </c>
      <c r="N106" s="189">
        <f t="shared" si="65"/>
        <v>0.001191076091</v>
      </c>
      <c r="O106" s="190">
        <v>26.0</v>
      </c>
      <c r="P106" s="189">
        <f t="shared" si="66"/>
        <v>0.002301424395</v>
      </c>
      <c r="Q106" s="190">
        <v>37.0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0.04541488526</v>
      </c>
      <c r="E109" s="315">
        <v>6246.0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0.4362792187</v>
      </c>
      <c r="E110" s="131">
        <v>2725.0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203">
        <v>89406.0</v>
      </c>
      <c r="D111" s="128">
        <f t="shared" si="68"/>
        <v>0.5637207813</v>
      </c>
      <c r="E111" s="131">
        <v>3521.0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45.07</v>
      </c>
      <c r="E112" s="47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45.22</v>
      </c>
      <c r="E113" s="47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44.96</v>
      </c>
      <c r="E114" s="47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129.21</v>
      </c>
      <c r="E115" s="25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78.5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80.0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69.4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74.8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65.1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74.8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78.1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57.1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64.1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0.042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0.05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7">
        <v>6.7</v>
      </c>
      <c r="C146" s="248"/>
      <c r="D146" s="247">
        <v>6.0</v>
      </c>
      <c r="E146" s="555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47"/>
      <c r="D147" s="249">
        <v>3.9</v>
      </c>
      <c r="E147" s="215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47"/>
      <c r="D148" s="249">
        <v>3.1</v>
      </c>
      <c r="E148" s="215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255"/>
      <c r="D149" s="254">
        <v>4.5</v>
      </c>
      <c r="E149" s="21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</v>
      </c>
      <c r="E152" s="172">
        <v>0.0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</v>
      </c>
      <c r="E153" s="35">
        <v>0.0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0.05211126388</v>
      </c>
      <c r="E155" s="172">
        <v>79780.0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0.9086237152</v>
      </c>
      <c r="E156" s="172">
        <v>72490.0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70"/>
        <v>0.002250229432</v>
      </c>
      <c r="C157" s="35">
        <v>3445.0</v>
      </c>
      <c r="D157" s="187">
        <f t="shared" si="71"/>
        <v>0.0004387064427</v>
      </c>
      <c r="E157" s="35">
        <v>35.0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70"/>
        <v>0.008298741635</v>
      </c>
      <c r="C158" s="35">
        <v>12705.0</v>
      </c>
      <c r="D158" s="187">
        <f t="shared" si="71"/>
        <v>0.004637753823</v>
      </c>
      <c r="E158" s="35">
        <v>370.0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70"/>
        <v>0.04361656613</v>
      </c>
      <c r="C159" s="35">
        <v>66775.0</v>
      </c>
      <c r="D159" s="187">
        <f t="shared" si="71"/>
        <v>0.02870393582</v>
      </c>
      <c r="E159" s="35">
        <v>2290.0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70"/>
        <v>0.927698724</v>
      </c>
      <c r="C160" s="35">
        <v>1420265.0</v>
      </c>
      <c r="D160" s="187">
        <f t="shared" si="71"/>
        <v>0.9616445224</v>
      </c>
      <c r="E160" s="35">
        <v>76720.0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70"/>
        <v>0.01813900474</v>
      </c>
      <c r="C161" s="35">
        <v>27770.0</v>
      </c>
      <c r="D161" s="187">
        <f t="shared" si="71"/>
        <v>0.004575081474</v>
      </c>
      <c r="E161" s="35">
        <v>365.0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135657.2249</v>
      </c>
      <c r="H162" s="60"/>
      <c r="I162" s="81">
        <v>154490.2571</v>
      </c>
      <c r="J162" s="60"/>
      <c r="K162" s="81">
        <v>156636.4079</v>
      </c>
      <c r="L162" s="60"/>
      <c r="M162" s="81">
        <v>298392.774</v>
      </c>
      <c r="N162" s="60"/>
      <c r="O162" s="81">
        <v>179048.9227</v>
      </c>
      <c r="P162" s="60"/>
      <c r="Q162" s="81">
        <v>248951.3819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1.447125592</v>
      </c>
      <c r="E163" s="267">
        <v>192186.834626086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93.42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277.0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72" t="s">
        <v>180</v>
      </c>
      <c r="B167" s="273">
        <f t="shared" ref="B167:B171" si="72">C167/$C$167</f>
        <v>1</v>
      </c>
      <c r="C167" s="274">
        <v>1378931.0</v>
      </c>
      <c r="D167" s="273">
        <f t="shared" ref="D167:D171" si="73">E167/$E$167</f>
        <v>1</v>
      </c>
      <c r="E167" s="274">
        <v>79502.0</v>
      </c>
      <c r="F167" s="273">
        <f t="shared" ref="F167:F171" si="74">G167/$G$167</f>
        <v>1</v>
      </c>
      <c r="G167" s="274">
        <v>14427.0</v>
      </c>
      <c r="H167" s="273">
        <f t="shared" ref="H167:H171" si="75">I167/$I$167</f>
        <v>1</v>
      </c>
      <c r="I167" s="274">
        <v>14745.0</v>
      </c>
      <c r="J167" s="273">
        <f t="shared" ref="J167:J171" si="76">K167/$K$167</f>
        <v>1</v>
      </c>
      <c r="K167" s="274">
        <v>14900.0</v>
      </c>
      <c r="L167" s="273">
        <f t="shared" ref="L167:L171" si="77">M167/$M$167</f>
        <v>1</v>
      </c>
      <c r="M167" s="274">
        <v>10373.0</v>
      </c>
      <c r="N167" s="273">
        <f t="shared" ref="N167:N171" si="78">O167/$O$167</f>
        <v>1</v>
      </c>
      <c r="O167" s="274">
        <v>14742.0</v>
      </c>
      <c r="P167" s="273">
        <f t="shared" ref="P167:P171" si="79">Q167/$Q$167</f>
        <v>1</v>
      </c>
      <c r="Q167" s="274">
        <v>10315.0</v>
      </c>
      <c r="R167" s="4"/>
      <c r="S167" s="5"/>
      <c r="T167" s="5"/>
      <c r="U167" s="5"/>
      <c r="V167" s="5"/>
      <c r="W167" s="5"/>
      <c r="X167" s="5"/>
      <c r="Y167" s="5"/>
      <c r="Z167" s="5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0.7146990013</v>
      </c>
      <c r="E168" s="159">
        <v>56820.0</v>
      </c>
      <c r="F168" s="187">
        <f t="shared" si="74"/>
        <v>0.6918278228</v>
      </c>
      <c r="G168" s="159">
        <v>9981.0</v>
      </c>
      <c r="H168" s="187">
        <f t="shared" si="75"/>
        <v>0.7298745337</v>
      </c>
      <c r="I168" s="159">
        <v>10762.0</v>
      </c>
      <c r="J168" s="187">
        <f t="shared" si="76"/>
        <v>0.7099328859</v>
      </c>
      <c r="K168" s="159">
        <v>10578.0</v>
      </c>
      <c r="L168" s="187">
        <f t="shared" si="77"/>
        <v>0.6688518269</v>
      </c>
      <c r="M168" s="159">
        <v>6938.0</v>
      </c>
      <c r="N168" s="187">
        <f t="shared" si="78"/>
        <v>0.7359245693</v>
      </c>
      <c r="O168" s="159">
        <v>10849.0</v>
      </c>
      <c r="P168" s="187">
        <f t="shared" si="79"/>
        <v>0.7476490548</v>
      </c>
      <c r="Q168" s="159">
        <v>7712.0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0.1154813715</v>
      </c>
      <c r="E169" s="159">
        <v>9181.0</v>
      </c>
      <c r="F169" s="187">
        <f t="shared" si="74"/>
        <v>0.1502044777</v>
      </c>
      <c r="G169" s="159">
        <v>2167.0</v>
      </c>
      <c r="H169" s="187">
        <f t="shared" si="75"/>
        <v>0.08579179383</v>
      </c>
      <c r="I169" s="159">
        <v>1265.0</v>
      </c>
      <c r="J169" s="187">
        <f t="shared" si="76"/>
        <v>0.08053691275</v>
      </c>
      <c r="K169" s="159">
        <v>1200.0</v>
      </c>
      <c r="L169" s="187">
        <f t="shared" si="77"/>
        <v>0.1212763906</v>
      </c>
      <c r="M169" s="159">
        <v>1258.0</v>
      </c>
      <c r="N169" s="187">
        <f t="shared" si="78"/>
        <v>0.1252204586</v>
      </c>
      <c r="O169" s="159">
        <v>1846.0</v>
      </c>
      <c r="P169" s="187">
        <f t="shared" si="79"/>
        <v>0.1400872516</v>
      </c>
      <c r="Q169" s="159">
        <v>1445.0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0.1629267188</v>
      </c>
      <c r="E170" s="159">
        <v>12953.0</v>
      </c>
      <c r="F170" s="187">
        <f t="shared" si="74"/>
        <v>0.1505510501</v>
      </c>
      <c r="G170" s="159">
        <v>2172.0</v>
      </c>
      <c r="H170" s="187">
        <f t="shared" si="75"/>
        <v>0.1801966768</v>
      </c>
      <c r="I170" s="159">
        <v>2657.0</v>
      </c>
      <c r="J170" s="187">
        <f t="shared" si="76"/>
        <v>0.205704698</v>
      </c>
      <c r="K170" s="159">
        <v>3065.0</v>
      </c>
      <c r="L170" s="187">
        <f t="shared" si="77"/>
        <v>0.2050515762</v>
      </c>
      <c r="M170" s="159">
        <v>2127.0</v>
      </c>
      <c r="N170" s="187">
        <f t="shared" si="78"/>
        <v>0.1224392891</v>
      </c>
      <c r="O170" s="159">
        <v>1805.0</v>
      </c>
      <c r="P170" s="187">
        <f t="shared" si="79"/>
        <v>0.1092583616</v>
      </c>
      <c r="Q170" s="159">
        <v>1127.0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72"/>
        <v>0.01015134187</v>
      </c>
      <c r="C171" s="159">
        <v>13998.0</v>
      </c>
      <c r="D171" s="187">
        <f t="shared" si="73"/>
        <v>0.006892908355</v>
      </c>
      <c r="E171" s="159">
        <v>548.0</v>
      </c>
      <c r="F171" s="187">
        <f t="shared" si="74"/>
        <v>0.007416649338</v>
      </c>
      <c r="G171" s="159">
        <v>107.0</v>
      </c>
      <c r="H171" s="187">
        <f t="shared" si="75"/>
        <v>0.004136995592</v>
      </c>
      <c r="I171" s="159">
        <v>61.0</v>
      </c>
      <c r="J171" s="187">
        <f t="shared" si="76"/>
        <v>0.003825503356</v>
      </c>
      <c r="K171" s="159">
        <v>57.0</v>
      </c>
      <c r="L171" s="187">
        <f t="shared" si="77"/>
        <v>0.004820206305</v>
      </c>
      <c r="M171" s="159">
        <v>50.0</v>
      </c>
      <c r="N171" s="187">
        <f t="shared" si="78"/>
        <v>0.01641568308</v>
      </c>
      <c r="O171" s="159">
        <v>242.0</v>
      </c>
      <c r="P171" s="187">
        <f t="shared" si="79"/>
        <v>0.003005332041</v>
      </c>
      <c r="Q171" s="159">
        <v>31.0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88"/>
      <c r="Q174" s="200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8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8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8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8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8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8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8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8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8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88"/>
      <c r="Q184" s="139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3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3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586">
        <v>408.0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621">
        <v>320.25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383"/>
      <c r="E190" s="312">
        <v>0.877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22.5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80"/>
        <v>0.0002497424531</v>
      </c>
      <c r="C222" s="32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184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34">
        <f t="shared" ref="D224:D231" si="82">E224/E$224</f>
        <v>1</v>
      </c>
      <c r="E224" s="332">
        <v>111239.0</v>
      </c>
      <c r="F224" s="331">
        <f t="shared" ref="F224:F231" si="83">G224/G$224</f>
        <v>1</v>
      </c>
      <c r="G224" s="332">
        <v>18487.0</v>
      </c>
      <c r="H224" s="331">
        <f t="shared" ref="H224:H231" si="84">I224/I$224</f>
        <v>1</v>
      </c>
      <c r="I224" s="332">
        <v>19687.0</v>
      </c>
      <c r="J224" s="331">
        <f t="shared" ref="J224:J231" si="85">K224/K$224</f>
        <v>1</v>
      </c>
      <c r="K224" s="332">
        <v>19556.0</v>
      </c>
      <c r="L224" s="331">
        <f t="shared" ref="L224:L231" si="86">M224/M$224</f>
        <v>1</v>
      </c>
      <c r="M224" s="332">
        <v>15371.0</v>
      </c>
      <c r="N224" s="331">
        <f t="shared" ref="N224:N231" si="87">O224/O$224</f>
        <v>1</v>
      </c>
      <c r="O224" s="332">
        <v>21669.0</v>
      </c>
      <c r="P224" s="331">
        <f t="shared" ref="P224:P231" si="88">Q224/Q$224</f>
        <v>1</v>
      </c>
      <c r="Q224" s="332">
        <v>16469.0</v>
      </c>
      <c r="R224" s="4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0.2751193376</v>
      </c>
      <c r="E225" s="332">
        <v>30604.0</v>
      </c>
      <c r="F225" s="336">
        <f t="shared" si="83"/>
        <v>0.275058149</v>
      </c>
      <c r="G225" s="332">
        <v>5085.0</v>
      </c>
      <c r="H225" s="336">
        <f t="shared" si="84"/>
        <v>0.2881596993</v>
      </c>
      <c r="I225" s="332">
        <v>5673.0</v>
      </c>
      <c r="J225" s="336">
        <f t="shared" si="85"/>
        <v>0.2899365924</v>
      </c>
      <c r="K225" s="332">
        <v>5670.0</v>
      </c>
      <c r="L225" s="336">
        <f t="shared" si="86"/>
        <v>0.2662156008</v>
      </c>
      <c r="M225" s="332">
        <v>4092.0</v>
      </c>
      <c r="N225" s="336">
        <f t="shared" si="87"/>
        <v>0.2818773363</v>
      </c>
      <c r="O225" s="332">
        <v>6108.0</v>
      </c>
      <c r="P225" s="336">
        <f t="shared" si="88"/>
        <v>0.2414232801</v>
      </c>
      <c r="Q225" s="332">
        <v>3976.0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0.007047887881</v>
      </c>
      <c r="E226" s="332">
        <v>784.0</v>
      </c>
      <c r="F226" s="337">
        <f t="shared" si="83"/>
        <v>0.007789257316</v>
      </c>
      <c r="G226" s="332">
        <v>144.0</v>
      </c>
      <c r="H226" s="337">
        <f t="shared" si="84"/>
        <v>0.007466856301</v>
      </c>
      <c r="I226" s="332">
        <v>147.0</v>
      </c>
      <c r="J226" s="337">
        <f t="shared" si="85"/>
        <v>0.005624872162</v>
      </c>
      <c r="K226" s="332">
        <v>110.0</v>
      </c>
      <c r="L226" s="337">
        <f t="shared" si="86"/>
        <v>0.007286448507</v>
      </c>
      <c r="M226" s="332">
        <v>112.0</v>
      </c>
      <c r="N226" s="337">
        <f t="shared" si="87"/>
        <v>0.007245373575</v>
      </c>
      <c r="O226" s="332">
        <v>157.0</v>
      </c>
      <c r="P226" s="337">
        <f t="shared" si="88"/>
        <v>0.006922096059</v>
      </c>
      <c r="Q226" s="332">
        <v>114.0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0.7132031032</v>
      </c>
      <c r="E227" s="35">
        <v>79336.0</v>
      </c>
      <c r="F227" s="337">
        <f t="shared" si="83"/>
        <v>0.7117433872</v>
      </c>
      <c r="G227" s="35">
        <v>13158.0</v>
      </c>
      <c r="H227" s="337">
        <f t="shared" si="84"/>
        <v>0.6988367959</v>
      </c>
      <c r="I227" s="35">
        <v>13758.0</v>
      </c>
      <c r="J227" s="337">
        <f t="shared" si="85"/>
        <v>0.7000409082</v>
      </c>
      <c r="K227" s="35">
        <v>13690.0</v>
      </c>
      <c r="L227" s="337">
        <f t="shared" si="86"/>
        <v>0.7225294386</v>
      </c>
      <c r="M227" s="35">
        <v>11106.0</v>
      </c>
      <c r="N227" s="337">
        <f t="shared" si="87"/>
        <v>0.7065854446</v>
      </c>
      <c r="O227" s="35">
        <v>15311.0</v>
      </c>
      <c r="P227" s="337">
        <f t="shared" si="88"/>
        <v>0.7476470945</v>
      </c>
      <c r="Q227" s="35">
        <v>12313.0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0.3398897869</v>
      </c>
      <c r="E228" s="340">
        <v>37809.0</v>
      </c>
      <c r="F228" s="341">
        <f t="shared" si="83"/>
        <v>0.3322875534</v>
      </c>
      <c r="G228" s="340">
        <v>6143.0</v>
      </c>
      <c r="H228" s="341">
        <f t="shared" si="84"/>
        <v>0.2908010362</v>
      </c>
      <c r="I228" s="340">
        <v>5725.0</v>
      </c>
      <c r="J228" s="341">
        <f t="shared" si="85"/>
        <v>0.2728062999</v>
      </c>
      <c r="K228" s="340">
        <v>5335.0</v>
      </c>
      <c r="L228" s="341">
        <f t="shared" si="86"/>
        <v>0.4230043589</v>
      </c>
      <c r="M228" s="340">
        <v>6502.0</v>
      </c>
      <c r="N228" s="341">
        <f t="shared" si="87"/>
        <v>0.3336563755</v>
      </c>
      <c r="O228" s="340">
        <v>7230.0</v>
      </c>
      <c r="P228" s="341">
        <f t="shared" si="88"/>
        <v>0.4173902483</v>
      </c>
      <c r="Q228" s="340">
        <v>6874.0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0.06308938412</v>
      </c>
      <c r="E229" s="340">
        <v>7018.0</v>
      </c>
      <c r="F229" s="341">
        <f t="shared" si="83"/>
        <v>0.06442364905</v>
      </c>
      <c r="G229" s="340">
        <v>1191.0</v>
      </c>
      <c r="H229" s="341">
        <f t="shared" si="84"/>
        <v>0.07212881597</v>
      </c>
      <c r="I229" s="340">
        <v>1420.0</v>
      </c>
      <c r="J229" s="341">
        <f t="shared" si="85"/>
        <v>0.07112906525</v>
      </c>
      <c r="K229" s="340">
        <v>1391.0</v>
      </c>
      <c r="L229" s="341">
        <f t="shared" si="86"/>
        <v>0.05041962136</v>
      </c>
      <c r="M229" s="340">
        <v>775.0</v>
      </c>
      <c r="N229" s="341">
        <f t="shared" si="87"/>
        <v>0.06700816835</v>
      </c>
      <c r="O229" s="340">
        <v>1452.0</v>
      </c>
      <c r="P229" s="341">
        <f t="shared" si="88"/>
        <v>0.04790819115</v>
      </c>
      <c r="Q229" s="340">
        <v>789.0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0.1860049084</v>
      </c>
      <c r="E230" s="340">
        <v>20691.0</v>
      </c>
      <c r="F230" s="341">
        <f t="shared" si="83"/>
        <v>0.1913236328</v>
      </c>
      <c r="G230" s="340">
        <v>3537.0</v>
      </c>
      <c r="H230" s="341">
        <f t="shared" si="84"/>
        <v>0.2176055265</v>
      </c>
      <c r="I230" s="340">
        <v>4284.0</v>
      </c>
      <c r="J230" s="341">
        <f t="shared" si="85"/>
        <v>0.2353241972</v>
      </c>
      <c r="K230" s="340">
        <v>4602.0</v>
      </c>
      <c r="L230" s="341">
        <f t="shared" si="86"/>
        <v>0.1307657277</v>
      </c>
      <c r="M230" s="340">
        <v>2010.0</v>
      </c>
      <c r="N230" s="341">
        <f t="shared" si="87"/>
        <v>0.1774424293</v>
      </c>
      <c r="O230" s="340">
        <v>3845.0</v>
      </c>
      <c r="P230" s="341">
        <f t="shared" si="88"/>
        <v>0.1465176999</v>
      </c>
      <c r="Q230" s="340">
        <v>2413.0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0.08953694298</v>
      </c>
      <c r="E231" s="345">
        <v>9960.0</v>
      </c>
      <c r="F231" s="344">
        <f t="shared" si="83"/>
        <v>0.0857900146</v>
      </c>
      <c r="G231" s="345">
        <v>1586.0</v>
      </c>
      <c r="H231" s="344">
        <f t="shared" si="84"/>
        <v>0.08218621425</v>
      </c>
      <c r="I231" s="345">
        <v>1618.0</v>
      </c>
      <c r="J231" s="344">
        <f t="shared" si="85"/>
        <v>0.08503784005</v>
      </c>
      <c r="K231" s="345">
        <v>1663.0</v>
      </c>
      <c r="L231" s="344">
        <f t="shared" si="86"/>
        <v>0.08782772754</v>
      </c>
      <c r="M231" s="345">
        <v>1350.0</v>
      </c>
      <c r="N231" s="344">
        <f t="shared" si="87"/>
        <v>0.09543587614</v>
      </c>
      <c r="O231" s="345">
        <v>2068.0</v>
      </c>
      <c r="P231" s="344">
        <f t="shared" si="88"/>
        <v>0.101706236</v>
      </c>
      <c r="Q231" s="345">
        <v>1675.0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3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89">E234/C234</f>
        <v>0.02564102564</v>
      </c>
      <c r="E234" s="259">
        <v>1.0</v>
      </c>
      <c r="F234" s="56"/>
      <c r="G234" s="259">
        <v>0.0</v>
      </c>
      <c r="H234" s="56"/>
      <c r="I234" s="259">
        <v>1.0</v>
      </c>
      <c r="J234" s="56"/>
      <c r="K234" s="259">
        <v>0.0</v>
      </c>
      <c r="L234" s="56"/>
      <c r="M234" s="259">
        <v>0.0</v>
      </c>
      <c r="N234" s="56"/>
      <c r="O234" s="349">
        <v>0.0</v>
      </c>
      <c r="P234" s="56"/>
      <c r="Q234" s="259">
        <v>0.0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0.02247191011</v>
      </c>
      <c r="E235" s="35">
        <v>2.0</v>
      </c>
      <c r="F235" s="60"/>
      <c r="G235" s="35">
        <v>0.0</v>
      </c>
      <c r="H235" s="60"/>
      <c r="I235" s="35">
        <v>1.0</v>
      </c>
      <c r="J235" s="60"/>
      <c r="K235" s="35">
        <v>0.0</v>
      </c>
      <c r="L235" s="60"/>
      <c r="M235" s="35">
        <v>0.0</v>
      </c>
      <c r="N235" s="60"/>
      <c r="O235" s="34">
        <v>1.0</v>
      </c>
      <c r="P235" s="60"/>
      <c r="Q235" s="35">
        <v>0.0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0.0303030303</v>
      </c>
      <c r="E236" s="35">
        <v>3.0</v>
      </c>
      <c r="F236" s="60"/>
      <c r="G236" s="35">
        <v>1.0</v>
      </c>
      <c r="H236" s="60"/>
      <c r="I236" s="35">
        <v>0.0</v>
      </c>
      <c r="J236" s="60"/>
      <c r="K236" s="35">
        <v>1.0</v>
      </c>
      <c r="L236" s="60"/>
      <c r="M236" s="35">
        <v>0.0</v>
      </c>
      <c r="N236" s="60"/>
      <c r="O236" s="34">
        <v>1.0</v>
      </c>
      <c r="P236" s="60"/>
      <c r="Q236" s="35">
        <v>0.0</v>
      </c>
      <c r="R236" s="4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0.3333333333</v>
      </c>
      <c r="E238" s="35">
        <v>1.0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4">
        <v>1.0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6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3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</v>
      </c>
      <c r="E241" s="172">
        <v>0.0</v>
      </c>
      <c r="F241" s="92"/>
      <c r="G241" s="172">
        <v>0.0</v>
      </c>
      <c r="H241" s="92"/>
      <c r="I241" s="172">
        <v>0.0</v>
      </c>
      <c r="J241" s="92"/>
      <c r="K241" s="172">
        <v>0.0</v>
      </c>
      <c r="L241" s="92"/>
      <c r="M241" s="172">
        <v>0.0</v>
      </c>
      <c r="N241" s="92"/>
      <c r="O241" s="171">
        <v>0.0</v>
      </c>
      <c r="P241" s="92"/>
      <c r="Q241" s="172">
        <v>0.0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0.125</v>
      </c>
      <c r="E242" s="35">
        <v>2.0</v>
      </c>
      <c r="F242" s="60"/>
      <c r="G242" s="35">
        <v>0.0</v>
      </c>
      <c r="H242" s="60"/>
      <c r="I242" s="35">
        <v>0.0</v>
      </c>
      <c r="J242" s="60"/>
      <c r="K242" s="35">
        <v>1.0</v>
      </c>
      <c r="L242" s="60"/>
      <c r="M242" s="35">
        <v>0.0</v>
      </c>
      <c r="N242" s="60"/>
      <c r="O242" s="34">
        <v>1.0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0.008771929825</v>
      </c>
      <c r="E243" s="355">
        <v>1.0</v>
      </c>
      <c r="F243" s="354"/>
      <c r="G243" s="355">
        <v>0.0</v>
      </c>
      <c r="H243" s="354"/>
      <c r="I243" s="355">
        <v>1.0</v>
      </c>
      <c r="J243" s="354"/>
      <c r="K243" s="355">
        <v>0.0</v>
      </c>
      <c r="L243" s="354"/>
      <c r="M243" s="355">
        <v>0.0</v>
      </c>
      <c r="N243" s="354"/>
      <c r="O243" s="356">
        <v>0.0</v>
      </c>
      <c r="P243" s="354"/>
      <c r="Q243" s="355">
        <v>0.0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3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91">E245/C245</f>
        <v>0.01449275362</v>
      </c>
      <c r="E245" s="172">
        <f t="shared" ref="E245:E250" si="92">SUM(G245,I245,K245,M245,O245,Q245)</f>
        <v>1</v>
      </c>
      <c r="F245" s="92"/>
      <c r="G245" s="172">
        <v>0.0</v>
      </c>
      <c r="H245" s="92"/>
      <c r="I245" s="172">
        <v>0.0</v>
      </c>
      <c r="J245" s="92"/>
      <c r="K245" s="172">
        <v>0.0</v>
      </c>
      <c r="L245" s="92"/>
      <c r="M245" s="172">
        <v>0.0</v>
      </c>
      <c r="N245" s="92"/>
      <c r="O245" s="171">
        <v>0.0</v>
      </c>
      <c r="P245" s="92"/>
      <c r="Q245" s="172">
        <v>1.0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91"/>
        <v>0</v>
      </c>
      <c r="E246" s="35">
        <f t="shared" si="92"/>
        <v>0</v>
      </c>
      <c r="F246" s="60"/>
      <c r="G246" s="35">
        <v>0.0</v>
      </c>
      <c r="H246" s="60"/>
      <c r="I246" s="35">
        <v>0.0</v>
      </c>
      <c r="J246" s="60"/>
      <c r="K246" s="35">
        <v>0.0</v>
      </c>
      <c r="L246" s="60"/>
      <c r="M246" s="35">
        <v>0.0</v>
      </c>
      <c r="N246" s="60"/>
      <c r="O246" s="34">
        <v>0.0</v>
      </c>
      <c r="P246" s="60"/>
      <c r="Q246" s="35">
        <v>0.0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91"/>
        <v>0.07692307692</v>
      </c>
      <c r="E247" s="355">
        <f t="shared" si="92"/>
        <v>1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5">
        <v>1.0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91"/>
        <v>0.01353073688</v>
      </c>
      <c r="E248" s="35">
        <f t="shared" si="92"/>
        <v>26724</v>
      </c>
      <c r="F248" s="60"/>
      <c r="G248" s="35">
        <v>0.0</v>
      </c>
      <c r="H248" s="60"/>
      <c r="I248" s="35">
        <v>0.0</v>
      </c>
      <c r="J248" s="60"/>
      <c r="K248" s="35">
        <v>0.0</v>
      </c>
      <c r="L248" s="60"/>
      <c r="M248" s="35">
        <v>0.0</v>
      </c>
      <c r="N248" s="60"/>
      <c r="O248" s="34">
        <v>0.0</v>
      </c>
      <c r="P248" s="60"/>
      <c r="Q248" s="35">
        <v>26724.0</v>
      </c>
      <c r="R248" s="29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91"/>
        <v>0</v>
      </c>
      <c r="E249" s="35">
        <f t="shared" si="92"/>
        <v>0</v>
      </c>
      <c r="F249" s="60"/>
      <c r="G249" s="35">
        <v>0.0</v>
      </c>
      <c r="H249" s="60"/>
      <c r="I249" s="35">
        <v>0.0</v>
      </c>
      <c r="J249" s="60"/>
      <c r="K249" s="35">
        <v>0.0</v>
      </c>
      <c r="L249" s="60"/>
      <c r="M249" s="35">
        <v>0.0</v>
      </c>
      <c r="N249" s="60"/>
      <c r="O249" s="34">
        <v>0.0</v>
      </c>
      <c r="P249" s="60"/>
      <c r="Q249" s="35">
        <v>0.0</v>
      </c>
      <c r="R249" s="29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91"/>
        <v>0.2468849985</v>
      </c>
      <c r="E250" s="35">
        <f t="shared" si="92"/>
        <v>26724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5">
        <v>26724.0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91"/>
        <v>0</v>
      </c>
      <c r="E251" s="363">
        <v>0.0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29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91"/>
        <v>0</v>
      </c>
      <c r="E252" s="35">
        <v>0.0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29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91"/>
        <v>0</v>
      </c>
      <c r="E253" s="355">
        <v>0.0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91"/>
        <v>0</v>
      </c>
      <c r="E254" s="35">
        <v>0.0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91"/>
        <v>0</v>
      </c>
      <c r="E255" s="35">
        <v>0.0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91"/>
        <v>0.05</v>
      </c>
      <c r="E256" s="35">
        <v>1.0</v>
      </c>
      <c r="F256" s="60"/>
      <c r="G256" s="351">
        <v>0.0</v>
      </c>
      <c r="H256" s="60"/>
      <c r="I256" s="351">
        <v>0.0</v>
      </c>
      <c r="J256" s="60"/>
      <c r="K256" s="351">
        <v>0.0</v>
      </c>
      <c r="L256" s="60"/>
      <c r="M256" s="351">
        <v>0.0</v>
      </c>
      <c r="N256" s="60"/>
      <c r="O256" s="351">
        <v>0.0</v>
      </c>
      <c r="P256" s="60"/>
      <c r="Q256" s="351">
        <v>1.0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91"/>
        <v>0</v>
      </c>
      <c r="E257" s="172">
        <v>0.0</v>
      </c>
      <c r="F257" s="60"/>
      <c r="G257" s="351">
        <v>0.0</v>
      </c>
      <c r="H257" s="60"/>
      <c r="I257" s="351">
        <v>0.0</v>
      </c>
      <c r="J257" s="60"/>
      <c r="K257" s="351">
        <v>0.0</v>
      </c>
      <c r="L257" s="60"/>
      <c r="M257" s="351">
        <v>0.0</v>
      </c>
      <c r="N257" s="60"/>
      <c r="O257" s="351">
        <v>0.0</v>
      </c>
      <c r="P257" s="60"/>
      <c r="Q257" s="351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91"/>
        <v>0.02173913043</v>
      </c>
      <c r="E258" s="35">
        <v>1.0</v>
      </c>
      <c r="F258" s="60"/>
      <c r="G258" s="351">
        <v>0.0</v>
      </c>
      <c r="H258" s="60"/>
      <c r="I258" s="351">
        <v>0.0</v>
      </c>
      <c r="J258" s="60"/>
      <c r="K258" s="351">
        <v>0.0</v>
      </c>
      <c r="L258" s="60"/>
      <c r="M258" s="351">
        <v>0.0</v>
      </c>
      <c r="N258" s="60"/>
      <c r="O258" s="351">
        <v>0.0</v>
      </c>
      <c r="P258" s="60"/>
      <c r="Q258" s="351">
        <v>1.0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91"/>
        <v>0</v>
      </c>
      <c r="E259" s="355">
        <v>0.0</v>
      </c>
      <c r="F259" s="354"/>
      <c r="G259" s="591">
        <v>0.0</v>
      </c>
      <c r="H259" s="354"/>
      <c r="I259" s="591">
        <v>0.0</v>
      </c>
      <c r="J259" s="354"/>
      <c r="K259" s="591">
        <v>0.0</v>
      </c>
      <c r="L259" s="354"/>
      <c r="M259" s="591">
        <v>0.0</v>
      </c>
      <c r="N259" s="354"/>
      <c r="O259" s="591">
        <v>0.0</v>
      </c>
      <c r="P259" s="354"/>
      <c r="Q259" s="591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3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185">
        <f>E261/C261</f>
        <v>0.002024929351</v>
      </c>
      <c r="E261" s="592">
        <v>12.21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0.8810413750306669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4"/>
      <c r="S262" s="5"/>
      <c r="T262" s="378"/>
      <c r="U262" s="378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3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93">E264/C264</f>
        <v>0.01785714286</v>
      </c>
      <c r="E264" s="172">
        <v>1.0</v>
      </c>
      <c r="F264" s="92"/>
      <c r="G264" s="172">
        <v>0.0</v>
      </c>
      <c r="H264" s="92"/>
      <c r="I264" s="172">
        <v>1.0</v>
      </c>
      <c r="J264" s="92"/>
      <c r="K264" s="172">
        <v>0.0</v>
      </c>
      <c r="L264" s="92"/>
      <c r="M264" s="172">
        <v>0.0</v>
      </c>
      <c r="N264" s="92"/>
      <c r="O264" s="172">
        <v>0.0</v>
      </c>
      <c r="P264" s="92"/>
      <c r="Q264" s="172">
        <v>0.0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93"/>
        <v>0.03676470588</v>
      </c>
      <c r="E265" s="35">
        <v>5.0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" t="s">
        <v>323</v>
      </c>
      <c r="S265" s="5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93"/>
        <v>0.04126213592</v>
      </c>
      <c r="E266" s="35">
        <v>17.0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" t="s">
        <v>323</v>
      </c>
      <c r="S266" s="5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93"/>
        <v>0.02448979592</v>
      </c>
      <c r="E267" s="35">
        <v>6.0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" t="s">
        <v>323</v>
      </c>
      <c r="S267" s="5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93"/>
        <v>0.04504504505</v>
      </c>
      <c r="E268" s="35">
        <v>5.0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" t="s">
        <v>323</v>
      </c>
      <c r="S268" s="5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93"/>
        <v>0.02272727273</v>
      </c>
      <c r="E269" s="35">
        <v>2.0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" t="s">
        <v>323</v>
      </c>
      <c r="S269" s="5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93"/>
        <v>0.05109489051</v>
      </c>
      <c r="E270" s="35">
        <v>14.0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93"/>
      <c r="Q270" s="567"/>
      <c r="R270" s="4" t="s">
        <v>323</v>
      </c>
      <c r="S270" s="5"/>
      <c r="T270" s="378"/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3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0.0652173913</v>
      </c>
      <c r="E272" s="172">
        <v>3.0</v>
      </c>
      <c r="F272" s="92"/>
      <c r="G272" s="172">
        <v>1.0</v>
      </c>
      <c r="H272" s="92"/>
      <c r="I272" s="172">
        <v>1.0</v>
      </c>
      <c r="J272" s="92"/>
      <c r="K272" s="172">
        <v>0.0</v>
      </c>
      <c r="L272" s="92"/>
      <c r="M272" s="172">
        <v>1.0</v>
      </c>
      <c r="N272" s="92"/>
      <c r="O272" s="172">
        <v>0.0</v>
      </c>
      <c r="P272" s="92"/>
      <c r="Q272" s="172">
        <v>0.0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593" t="s">
        <v>333</v>
      </c>
      <c r="B274" s="79"/>
      <c r="C274" s="282">
        <v>1817.0</v>
      </c>
      <c r="D274" s="587">
        <f t="shared" ref="D274:D276" si="94">E274/C274</f>
        <v>0.04623004953</v>
      </c>
      <c r="E274" s="615">
        <v>84.0</v>
      </c>
      <c r="F274" s="56"/>
      <c r="G274" s="80"/>
      <c r="H274" s="56"/>
      <c r="I274" s="80"/>
      <c r="J274" s="56"/>
      <c r="K274" s="80"/>
      <c r="L274" s="56"/>
      <c r="M274" s="80"/>
      <c r="N274" s="56"/>
      <c r="O274" s="80"/>
      <c r="P274" s="56"/>
      <c r="Q274" s="80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595">
        <f t="shared" si="94"/>
        <v>0.05349794239</v>
      </c>
      <c r="E275" s="616">
        <v>13.0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6">
        <f t="shared" si="94"/>
        <v>0.02222222222</v>
      </c>
      <c r="E276" s="617">
        <v>4.0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384"/>
      <c r="B277" s="385"/>
      <c r="C277" s="386"/>
      <c r="D277" s="387"/>
      <c r="E277" s="508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384"/>
      <c r="B278" s="385"/>
      <c r="C278" s="386"/>
      <c r="D278" s="387"/>
      <c r="E278" s="508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20000.0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95">SUM(C282:P282)</f>
        <v>20000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95"/>
        <v>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133970.0</v>
      </c>
      <c r="F284" s="397"/>
      <c r="G284" s="402"/>
      <c r="H284" s="397"/>
      <c r="I284" s="402">
        <v>150000.0</v>
      </c>
      <c r="J284" s="397"/>
      <c r="K284" s="402"/>
      <c r="L284" s="397"/>
      <c r="M284" s="402"/>
      <c r="N284" s="397"/>
      <c r="O284" s="402"/>
      <c r="P284" s="397"/>
      <c r="Q284" s="569">
        <f t="shared" si="95"/>
        <v>283970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5095251.0</v>
      </c>
      <c r="F285" s="397"/>
      <c r="G285" s="408"/>
      <c r="H285" s="397"/>
      <c r="I285" s="408">
        <v>65000.0</v>
      </c>
      <c r="J285" s="397"/>
      <c r="K285" s="408"/>
      <c r="L285" s="397"/>
      <c r="M285" s="408"/>
      <c r="N285" s="397"/>
      <c r="O285" s="408">
        <v>10099.0</v>
      </c>
      <c r="P285" s="397"/>
      <c r="Q285" s="570">
        <f t="shared" si="95"/>
        <v>5170350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1452015.0</v>
      </c>
      <c r="D286" s="397"/>
      <c r="E286" s="402">
        <v>61000.0</v>
      </c>
      <c r="F286" s="397"/>
      <c r="G286" s="402"/>
      <c r="H286" s="397"/>
      <c r="I286" s="402">
        <v>59757.0</v>
      </c>
      <c r="J286" s="397"/>
      <c r="K286" s="402"/>
      <c r="L286" s="397"/>
      <c r="M286" s="402"/>
      <c r="N286" s="397"/>
      <c r="O286" s="402"/>
      <c r="P286" s="397"/>
      <c r="Q286" s="569">
        <f t="shared" si="95"/>
        <v>1572772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/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95"/>
        <v>0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448819.0</v>
      </c>
      <c r="D288" s="397"/>
      <c r="E288" s="402">
        <v>7200.0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95"/>
        <v>456019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840146.0</v>
      </c>
      <c r="F289" s="397"/>
      <c r="G289" s="408"/>
      <c r="H289" s="397"/>
      <c r="I289" s="408"/>
      <c r="J289" s="397"/>
      <c r="K289" s="408"/>
      <c r="L289" s="397"/>
      <c r="M289" s="408">
        <v>323251.0</v>
      </c>
      <c r="N289" s="397"/>
      <c r="O289" s="408"/>
      <c r="P289" s="397"/>
      <c r="Q289" s="570">
        <f t="shared" si="95"/>
        <v>1163397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15000.0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95"/>
        <v>15000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243439.0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95"/>
        <v>243439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358983.0</v>
      </c>
      <c r="D292" s="397"/>
      <c r="E292" s="402">
        <v>789533.0</v>
      </c>
      <c r="F292" s="397"/>
      <c r="G292" s="402"/>
      <c r="H292" s="397"/>
      <c r="I292" s="402">
        <v>20000.0</v>
      </c>
      <c r="J292" s="397"/>
      <c r="K292" s="402"/>
      <c r="L292" s="397"/>
      <c r="M292" s="402"/>
      <c r="N292" s="397"/>
      <c r="O292" s="402"/>
      <c r="P292" s="397"/>
      <c r="Q292" s="569">
        <f t="shared" si="95"/>
        <v>1168516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155948.0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95"/>
        <v>155948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/>
      <c r="D294" s="397"/>
      <c r="E294" s="402"/>
      <c r="F294" s="397"/>
      <c r="G294" s="402"/>
      <c r="H294" s="397"/>
      <c r="I294" s="402"/>
      <c r="J294" s="397"/>
      <c r="K294" s="402"/>
      <c r="L294" s="397"/>
      <c r="M294" s="402">
        <v>200000.0</v>
      </c>
      <c r="N294" s="397"/>
      <c r="O294" s="402"/>
      <c r="P294" s="397"/>
      <c r="Q294" s="569">
        <f t="shared" si="95"/>
        <v>200000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277141.0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95"/>
        <v>277141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154772.0</v>
      </c>
      <c r="D296" s="397"/>
      <c r="E296" s="402"/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95"/>
        <v>154772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2896805.0</v>
      </c>
      <c r="D297" s="397"/>
      <c r="E297" s="408">
        <v>855516.0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95"/>
        <v>3752321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37142.0</v>
      </c>
      <c r="J298" s="397"/>
      <c r="K298" s="402"/>
      <c r="L298" s="397"/>
      <c r="M298" s="402"/>
      <c r="N298" s="397"/>
      <c r="O298" s="402">
        <v>3000.0</v>
      </c>
      <c r="P298" s="397"/>
      <c r="Q298" s="569">
        <f t="shared" si="95"/>
        <v>40142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1171983.0</v>
      </c>
      <c r="F299" s="397"/>
      <c r="G299" s="408"/>
      <c r="H299" s="397"/>
      <c r="I299" s="408"/>
      <c r="J299" s="397"/>
      <c r="K299" s="408"/>
      <c r="L299" s="397"/>
      <c r="M299" s="408">
        <v>498486.0</v>
      </c>
      <c r="N299" s="397"/>
      <c r="O299" s="408"/>
      <c r="P299" s="397"/>
      <c r="Q299" s="570">
        <f t="shared" si="95"/>
        <v>1670469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5588535</v>
      </c>
      <c r="D300" s="397"/>
      <c r="E300" s="411">
        <f>SUM(E282:F299)</f>
        <v>9388986</v>
      </c>
      <c r="F300" s="397"/>
      <c r="G300" s="411">
        <f>SUM(G282:H299)</f>
        <v>0</v>
      </c>
      <c r="H300" s="397"/>
      <c r="I300" s="411">
        <f>SUM(I282:J299)</f>
        <v>331899</v>
      </c>
      <c r="J300" s="397"/>
      <c r="K300" s="411">
        <f>SUM(K282:L299)</f>
        <v>0</v>
      </c>
      <c r="L300" s="397"/>
      <c r="M300" s="411">
        <f>SUM(M282:N299)</f>
        <v>1021737</v>
      </c>
      <c r="N300" s="397"/>
      <c r="O300" s="411">
        <f>SUM(O282:P299)</f>
        <v>13099</v>
      </c>
      <c r="P300" s="397"/>
      <c r="Q300" s="597">
        <f>SUM(Q282:Q299)</f>
        <v>16344256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454</v>
      </c>
      <c r="B301" s="414"/>
      <c r="C301" s="415">
        <f>SUM(C282:D299)</f>
        <v>5588535</v>
      </c>
      <c r="D301" s="416"/>
      <c r="E301" s="415">
        <f>SUM(E282:F299)</f>
        <v>9388986</v>
      </c>
      <c r="F301" s="416"/>
      <c r="G301" s="415">
        <f>SUM(G282:H299)</f>
        <v>0</v>
      </c>
      <c r="H301" s="416"/>
      <c r="I301" s="415">
        <f>SUM(I282:J299)</f>
        <v>331899</v>
      </c>
      <c r="J301" s="416"/>
      <c r="K301" s="415">
        <f>SUM(K282:L299)</f>
        <v>0</v>
      </c>
      <c r="L301" s="416"/>
      <c r="M301" s="415">
        <f>SUM(M282:N299)</f>
        <v>1021737</v>
      </c>
      <c r="N301" s="416"/>
      <c r="O301" s="415">
        <f>SUM(O282:P299)</f>
        <v>13099</v>
      </c>
      <c r="P301" s="416"/>
      <c r="Q301" s="598">
        <f>SUM(Q282:Q299)</f>
        <v>16344256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203">
    <mergeCell ref="C296:D296"/>
    <mergeCell ref="E297:F297"/>
    <mergeCell ref="G297:H297"/>
    <mergeCell ref="I297:J297"/>
    <mergeCell ref="K297:L297"/>
    <mergeCell ref="M297:N297"/>
    <mergeCell ref="O297:P297"/>
    <mergeCell ref="C297:D297"/>
    <mergeCell ref="E298:F298"/>
    <mergeCell ref="G298:H298"/>
    <mergeCell ref="I298:J298"/>
    <mergeCell ref="K298:L298"/>
    <mergeCell ref="M298:N298"/>
    <mergeCell ref="O298:P298"/>
    <mergeCell ref="C298:D298"/>
    <mergeCell ref="E299:F299"/>
    <mergeCell ref="G299:H299"/>
    <mergeCell ref="I299:J299"/>
    <mergeCell ref="K299:L299"/>
    <mergeCell ref="M299:N299"/>
    <mergeCell ref="O299:P299"/>
    <mergeCell ref="C299:D299"/>
    <mergeCell ref="E300:F300"/>
    <mergeCell ref="G300:H300"/>
    <mergeCell ref="I300:J300"/>
    <mergeCell ref="K300:L300"/>
    <mergeCell ref="M300:N300"/>
    <mergeCell ref="O300:P300"/>
    <mergeCell ref="A223:Q223"/>
    <mergeCell ref="A232:Q232"/>
    <mergeCell ref="A233:Q233"/>
    <mergeCell ref="A240:Q240"/>
    <mergeCell ref="A244:Q244"/>
    <mergeCell ref="A260:Q260"/>
    <mergeCell ref="A263:Q263"/>
    <mergeCell ref="K281:L281"/>
    <mergeCell ref="M281:N281"/>
    <mergeCell ref="K282:L282"/>
    <mergeCell ref="M282:N282"/>
    <mergeCell ref="O282:P282"/>
    <mergeCell ref="A271:Q271"/>
    <mergeCell ref="A273:Q273"/>
    <mergeCell ref="A279:Q279"/>
    <mergeCell ref="A280:A281"/>
    <mergeCell ref="C280:Q280"/>
    <mergeCell ref="C281:D281"/>
    <mergeCell ref="E281:F281"/>
    <mergeCell ref="O281:P281"/>
    <mergeCell ref="E283:F283"/>
    <mergeCell ref="G283:H283"/>
    <mergeCell ref="K283:L283"/>
    <mergeCell ref="M283:N283"/>
    <mergeCell ref="O283:P283"/>
    <mergeCell ref="G281:H281"/>
    <mergeCell ref="I281:J281"/>
    <mergeCell ref="C282:D282"/>
    <mergeCell ref="E282:F282"/>
    <mergeCell ref="G282:H282"/>
    <mergeCell ref="I282:J282"/>
    <mergeCell ref="I283:J283"/>
    <mergeCell ref="C283:D283"/>
    <mergeCell ref="E284:F284"/>
    <mergeCell ref="G284:H284"/>
    <mergeCell ref="I284:J284"/>
    <mergeCell ref="K284:L284"/>
    <mergeCell ref="M284:N284"/>
    <mergeCell ref="O284:P284"/>
    <mergeCell ref="C300:D300"/>
    <mergeCell ref="C301:D301"/>
    <mergeCell ref="E301:F301"/>
    <mergeCell ref="G301:H301"/>
    <mergeCell ref="I301:J301"/>
    <mergeCell ref="K301:L301"/>
    <mergeCell ref="M301:N301"/>
    <mergeCell ref="O301:P301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100:Q100"/>
    <mergeCell ref="A107:Q107"/>
    <mergeCell ref="A108:Q108"/>
    <mergeCell ref="A116:Q116"/>
    <mergeCell ref="A132:Q132"/>
    <mergeCell ref="A138:Q138"/>
    <mergeCell ref="A145:Q145"/>
    <mergeCell ref="A150:Q150"/>
    <mergeCell ref="A151:Q151"/>
    <mergeCell ref="A154:Q154"/>
    <mergeCell ref="A166:Q166"/>
    <mergeCell ref="A172:Q172"/>
    <mergeCell ref="A173:Q173"/>
    <mergeCell ref="A185:Q185"/>
    <mergeCell ref="A186:Q186"/>
    <mergeCell ref="A188:Q188"/>
    <mergeCell ref="A191:Q191"/>
    <mergeCell ref="C284:D284"/>
    <mergeCell ref="E285:F285"/>
    <mergeCell ref="G285:H285"/>
    <mergeCell ref="I285:J285"/>
    <mergeCell ref="K285:L285"/>
    <mergeCell ref="M285:N285"/>
    <mergeCell ref="O285:P285"/>
    <mergeCell ref="C285:D285"/>
    <mergeCell ref="E286:F286"/>
    <mergeCell ref="G286:H286"/>
    <mergeCell ref="I286:J286"/>
    <mergeCell ref="K286:L286"/>
    <mergeCell ref="M286:N286"/>
    <mergeCell ref="O286:P286"/>
    <mergeCell ref="C286:D286"/>
    <mergeCell ref="E287:F287"/>
    <mergeCell ref="G287:H287"/>
    <mergeCell ref="I287:J287"/>
    <mergeCell ref="K287:L287"/>
    <mergeCell ref="M287:N287"/>
    <mergeCell ref="O287:P287"/>
    <mergeCell ref="C287:D287"/>
    <mergeCell ref="E288:F288"/>
    <mergeCell ref="G288:H288"/>
    <mergeCell ref="I288:J288"/>
    <mergeCell ref="K288:L288"/>
    <mergeCell ref="M288:N288"/>
    <mergeCell ref="O288:P288"/>
    <mergeCell ref="C288:D288"/>
    <mergeCell ref="E289:F289"/>
    <mergeCell ref="G289:H289"/>
    <mergeCell ref="I289:J289"/>
    <mergeCell ref="K289:L289"/>
    <mergeCell ref="M289:N289"/>
    <mergeCell ref="O289:P289"/>
    <mergeCell ref="C289:D289"/>
    <mergeCell ref="E290:F290"/>
    <mergeCell ref="G290:H290"/>
    <mergeCell ref="I290:J290"/>
    <mergeCell ref="K290:L290"/>
    <mergeCell ref="M290:N290"/>
    <mergeCell ref="O290:P290"/>
    <mergeCell ref="C290:D290"/>
    <mergeCell ref="E291:F291"/>
    <mergeCell ref="G291:H291"/>
    <mergeCell ref="I291:J291"/>
    <mergeCell ref="K291:L291"/>
    <mergeCell ref="M291:N291"/>
    <mergeCell ref="O291:P291"/>
    <mergeCell ref="C291:D291"/>
    <mergeCell ref="E292:F292"/>
    <mergeCell ref="G292:H292"/>
    <mergeCell ref="I292:J292"/>
    <mergeCell ref="K292:L292"/>
    <mergeCell ref="M292:N292"/>
    <mergeCell ref="O292:P292"/>
    <mergeCell ref="C292:D292"/>
    <mergeCell ref="E293:F293"/>
    <mergeCell ref="G293:H293"/>
    <mergeCell ref="I293:J293"/>
    <mergeCell ref="K293:L293"/>
    <mergeCell ref="M293:N293"/>
    <mergeCell ref="O293:P293"/>
    <mergeCell ref="C293:D293"/>
    <mergeCell ref="E294:F294"/>
    <mergeCell ref="G294:H294"/>
    <mergeCell ref="I294:J294"/>
    <mergeCell ref="K294:L294"/>
    <mergeCell ref="M294:N294"/>
    <mergeCell ref="O294:P294"/>
    <mergeCell ref="C294:D294"/>
    <mergeCell ref="E295:F295"/>
    <mergeCell ref="G295:H295"/>
    <mergeCell ref="I295:J295"/>
    <mergeCell ref="K295:L295"/>
    <mergeCell ref="M295:N295"/>
    <mergeCell ref="O295:P295"/>
    <mergeCell ref="C295:D295"/>
    <mergeCell ref="E296:F296"/>
    <mergeCell ref="G296:H296"/>
    <mergeCell ref="I296:J296"/>
    <mergeCell ref="K296:L296"/>
    <mergeCell ref="M296:N296"/>
    <mergeCell ref="O296:P296"/>
  </mergeCells>
  <hyperlinks>
    <hyperlink r:id="rId1" ref="A4"/>
    <hyperlink r:id="rId2" ref="A5"/>
    <hyperlink r:id="rId3" ref="A8"/>
    <hyperlink r:id="rId4" ref="A9"/>
    <hyperlink r:id="rId5" ref="R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R17"/>
    <hyperlink r:id="rId14" ref="A18"/>
    <hyperlink r:id="rId15" ref="A19"/>
    <hyperlink r:id="rId16" ref="A20"/>
    <hyperlink r:id="rId17" ref="A21"/>
    <hyperlink r:id="rId18" ref="R21"/>
    <hyperlink r:id="rId19" ref="A22"/>
    <hyperlink r:id="rId20" ref="A23"/>
    <hyperlink r:id="rId21" ref="R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R43"/>
    <hyperlink r:id="rId39" ref="A44"/>
    <hyperlink r:id="rId40" ref="A45"/>
    <hyperlink r:id="rId41" ref="A46"/>
    <hyperlink r:id="rId42" ref="A47"/>
    <hyperlink r:id="rId43" ref="R49"/>
    <hyperlink r:id="rId44" ref="A52"/>
    <hyperlink r:id="rId45" ref="A53"/>
    <hyperlink r:id="rId46" ref="R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R62"/>
    <hyperlink r:id="rId57" ref="A63"/>
    <hyperlink r:id="rId58" ref="R63"/>
    <hyperlink r:id="rId59" ref="A64"/>
    <hyperlink r:id="rId60" ref="R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R72"/>
    <hyperlink r:id="rId69" ref="A77"/>
    <hyperlink r:id="rId70" ref="R77"/>
    <hyperlink r:id="rId71" ref="A82"/>
    <hyperlink r:id="rId72" ref="A87"/>
    <hyperlink r:id="rId73" ref="R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R164"/>
    <hyperlink r:id="rId132" ref="A165"/>
    <hyperlink r:id="rId133" ref="R185"/>
    <hyperlink r:id="rId134" ref="R188"/>
    <hyperlink r:id="rId135" ref="A234"/>
    <hyperlink r:id="rId136" ref="A235"/>
    <hyperlink r:id="rId137" ref="R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R242"/>
    <hyperlink r:id="rId145" ref="A243"/>
    <hyperlink r:id="rId146" ref="R243"/>
    <hyperlink r:id="rId147" ref="A245"/>
    <hyperlink r:id="rId148" ref="R245"/>
    <hyperlink r:id="rId149" ref="A246"/>
    <hyperlink r:id="rId150" ref="R246"/>
    <hyperlink r:id="rId151" ref="A247"/>
    <hyperlink r:id="rId152" ref="R247"/>
    <hyperlink r:id="rId153" ref="A248"/>
    <hyperlink r:id="rId154" ref="R248"/>
    <hyperlink r:id="rId155" ref="A249"/>
    <hyperlink r:id="rId156" ref="R249"/>
    <hyperlink r:id="rId157" ref="A250"/>
    <hyperlink r:id="rId158" ref="R250"/>
    <hyperlink r:id="rId159" ref="A251"/>
    <hyperlink r:id="rId160" ref="R251"/>
    <hyperlink r:id="rId161" ref="A252"/>
    <hyperlink r:id="rId162" ref="R252"/>
    <hyperlink r:id="rId163" ref="A253"/>
    <hyperlink r:id="rId164" ref="R253"/>
    <hyperlink r:id="rId165" ref="A254"/>
    <hyperlink r:id="rId166" ref="R254"/>
    <hyperlink r:id="rId167" ref="A255"/>
    <hyperlink r:id="rId168" ref="R255"/>
    <hyperlink r:id="rId169" ref="A256"/>
    <hyperlink r:id="rId170" ref="A257"/>
    <hyperlink r:id="rId171" ref="A258"/>
    <hyperlink r:id="rId172" ref="R258"/>
    <hyperlink r:id="rId173" ref="A259"/>
    <hyperlink r:id="rId174" ref="R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58.14"/>
    <col customWidth="1" min="2" max="2" width="6.86"/>
    <col customWidth="1" min="3" max="3" width="10.57"/>
    <col customWidth="1" min="4" max="4" width="7.0"/>
    <col customWidth="1" min="5" max="5" width="8.43"/>
    <col customWidth="1" min="6" max="6" width="6.71"/>
    <col customWidth="1" min="7" max="7" width="6.43"/>
    <col customWidth="1" min="8" max="8" width="6.57"/>
    <col customWidth="1" min="9" max="9" width="6.86"/>
    <col customWidth="1" min="10" max="10" width="6.71"/>
    <col customWidth="1" min="11" max="11" width="7.0"/>
    <col customWidth="1" min="12" max="12" width="6.71"/>
    <col customWidth="1" min="13" max="13" width="7.43"/>
    <col customWidth="1" min="14" max="14" width="6.57"/>
    <col customWidth="1" min="15" max="15" width="7.43"/>
    <col customWidth="1" min="16" max="16" width="6.57"/>
    <col customWidth="1" min="17" max="17" width="7.14"/>
    <col customWidth="1" min="18" max="18" width="6.57"/>
    <col customWidth="1" min="19" max="19" width="7.43"/>
    <col customWidth="1" min="20" max="20" width="6.57"/>
    <col customWidth="1" min="21" max="21" width="8.43"/>
    <col customWidth="1" min="22" max="22" width="39.43"/>
    <col customWidth="1" min="23" max="23" width="24.0"/>
    <col customWidth="1" min="24" max="26" width="10.0"/>
  </cols>
  <sheetData>
    <row r="1" ht="21.0" customHeight="1">
      <c r="A1" s="1" t="s">
        <v>455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4"/>
      <c r="W1" s="5"/>
      <c r="X1" s="5"/>
      <c r="Y1" s="5"/>
      <c r="Z1" s="5"/>
    </row>
    <row r="2" ht="23.25" customHeight="1">
      <c r="A2" s="6" t="s">
        <v>1</v>
      </c>
      <c r="B2" s="7" t="s">
        <v>2</v>
      </c>
      <c r="C2" s="3"/>
      <c r="D2" s="622" t="s">
        <v>456</v>
      </c>
      <c r="E2" s="3"/>
      <c r="F2" s="8" t="s">
        <v>457</v>
      </c>
      <c r="G2" s="3"/>
      <c r="H2" s="8" t="s">
        <v>458</v>
      </c>
      <c r="I2" s="3"/>
      <c r="J2" s="8" t="s">
        <v>459</v>
      </c>
      <c r="K2" s="3"/>
      <c r="L2" s="8" t="s">
        <v>460</v>
      </c>
      <c r="M2" s="3"/>
      <c r="N2" s="8" t="s">
        <v>461</v>
      </c>
      <c r="O2" s="3"/>
      <c r="P2" s="8" t="s">
        <v>462</v>
      </c>
      <c r="Q2" s="3"/>
      <c r="R2" s="8" t="s">
        <v>463</v>
      </c>
      <c r="S2" s="3"/>
      <c r="T2" s="8" t="s">
        <v>464</v>
      </c>
      <c r="U2" s="3"/>
      <c r="V2" s="4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1"/>
      <c r="V3" s="4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623">
        <v>23780.94</v>
      </c>
      <c r="E4" s="16"/>
      <c r="F4" s="624">
        <v>18756.0</v>
      </c>
      <c r="G4" s="16"/>
      <c r="H4" s="517">
        <v>138.26</v>
      </c>
      <c r="I4" s="16"/>
      <c r="J4" s="517">
        <v>288.73</v>
      </c>
      <c r="K4" s="16"/>
      <c r="L4" s="517">
        <v>136.32</v>
      </c>
      <c r="M4" s="16"/>
      <c r="N4" s="517">
        <v>215.48</v>
      </c>
      <c r="O4" s="16"/>
      <c r="P4" s="517">
        <v>898.12</v>
      </c>
      <c r="Q4" s="16"/>
      <c r="R4" s="517">
        <v>699.28</v>
      </c>
      <c r="S4" s="16"/>
      <c r="T4" s="17">
        <v>2648.75</v>
      </c>
      <c r="U4" s="16"/>
      <c r="V4" s="4" t="s">
        <v>12</v>
      </c>
      <c r="W4" s="5"/>
      <c r="X4" s="5"/>
      <c r="Y4" s="5"/>
      <c r="Z4" s="5"/>
    </row>
    <row r="5" ht="15.0" customHeight="1">
      <c r="A5" s="18" t="s">
        <v>13</v>
      </c>
      <c r="B5" s="13"/>
      <c r="C5" s="19">
        <v>52.38</v>
      </c>
      <c r="D5" s="573">
        <v>9.9</v>
      </c>
      <c r="E5" s="21"/>
      <c r="F5" s="22">
        <v>0.18</v>
      </c>
      <c r="G5" s="21"/>
      <c r="H5" s="22">
        <v>23.04</v>
      </c>
      <c r="I5" s="21"/>
      <c r="J5" s="22">
        <v>152.9</v>
      </c>
      <c r="K5" s="21"/>
      <c r="L5" s="22">
        <v>335.46</v>
      </c>
      <c r="M5" s="21"/>
      <c r="N5" s="22">
        <v>157.76</v>
      </c>
      <c r="O5" s="21"/>
      <c r="P5" s="22">
        <v>65.39</v>
      </c>
      <c r="Q5" s="21"/>
      <c r="R5" s="22">
        <v>42.21</v>
      </c>
      <c r="S5" s="21"/>
      <c r="T5" s="22">
        <v>6.34</v>
      </c>
      <c r="U5" s="21"/>
      <c r="V5" s="4" t="s">
        <v>12</v>
      </c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3"/>
      <c r="V6" s="4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3"/>
      <c r="V7" s="4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235482.0</v>
      </c>
      <c r="F8" s="51"/>
      <c r="G8" s="626">
        <v>3375.0</v>
      </c>
      <c r="H8" s="51"/>
      <c r="I8" s="626">
        <v>3186.0</v>
      </c>
      <c r="J8" s="51"/>
      <c r="K8" s="626">
        <v>44147.0</v>
      </c>
      <c r="L8" s="51"/>
      <c r="M8" s="626">
        <v>45730.0</v>
      </c>
      <c r="N8" s="51"/>
      <c r="O8" s="626">
        <v>33994.0</v>
      </c>
      <c r="P8" s="51"/>
      <c r="Q8" s="626">
        <v>58731.0</v>
      </c>
      <c r="R8" s="51"/>
      <c r="S8" s="626">
        <v>29519.0</v>
      </c>
      <c r="T8" s="51"/>
      <c r="U8" s="627">
        <v>16800.0</v>
      </c>
      <c r="V8" s="4" t="s">
        <v>17</v>
      </c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42.61</v>
      </c>
      <c r="F9" s="26"/>
      <c r="G9" s="30">
        <v>48.3</v>
      </c>
      <c r="H9" s="26"/>
      <c r="I9" s="30">
        <v>45.37</v>
      </c>
      <c r="J9" s="26"/>
      <c r="K9" s="30">
        <v>45.62</v>
      </c>
      <c r="L9" s="26"/>
      <c r="M9" s="30">
        <v>48.25</v>
      </c>
      <c r="N9" s="26"/>
      <c r="O9" s="30">
        <v>47.85</v>
      </c>
      <c r="P9" s="26"/>
      <c r="Q9" s="30">
        <v>37.18</v>
      </c>
      <c r="R9" s="26"/>
      <c r="S9" s="30">
        <v>39.09</v>
      </c>
      <c r="T9" s="26"/>
      <c r="U9" s="31">
        <v>32.24</v>
      </c>
      <c r="V9" s="29" t="s">
        <v>17</v>
      </c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0.1667133794</v>
      </c>
      <c r="E10" s="34">
        <v>39258.0</v>
      </c>
      <c r="F10" s="33">
        <f t="shared" ref="F10:F16" si="3">G10/$G$8</f>
        <v>0.1004444444</v>
      </c>
      <c r="G10" s="34">
        <v>339.0</v>
      </c>
      <c r="H10" s="33">
        <f t="shared" ref="H10:H16" si="4">I10/$I$8</f>
        <v>0.1450094162</v>
      </c>
      <c r="I10" s="34">
        <v>462.0</v>
      </c>
      <c r="J10" s="33">
        <f t="shared" ref="J10:J16" si="5">K10/$K$8</f>
        <v>0.1227263461</v>
      </c>
      <c r="K10" s="34">
        <v>5418.0</v>
      </c>
      <c r="L10" s="33">
        <f t="shared" ref="L10:L16" si="6">M10/$M$8</f>
        <v>0.1022960857</v>
      </c>
      <c r="M10" s="34">
        <v>4678.0</v>
      </c>
      <c r="N10" s="33">
        <f t="shared" ref="N10:N16" si="7">O10/$O$8</f>
        <v>0.09845855151</v>
      </c>
      <c r="O10" s="34">
        <v>3347.0</v>
      </c>
      <c r="P10" s="33">
        <f t="shared" ref="P10:P16" si="8">Q10/$Q$8</f>
        <v>0.2329093664</v>
      </c>
      <c r="Q10" s="34">
        <v>13679.0</v>
      </c>
      <c r="R10" s="33">
        <f t="shared" ref="R10:R17" si="9">S10/$S$8</f>
        <v>0.1981096921</v>
      </c>
      <c r="S10" s="34">
        <v>5848.0</v>
      </c>
      <c r="T10" s="33">
        <f t="shared" ref="T10:T17" si="10">U10/$U$8</f>
        <v>0.3266071429</v>
      </c>
      <c r="U10" s="35">
        <v>5487.0</v>
      </c>
      <c r="V10" s="4" t="s">
        <v>20</v>
      </c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0.1355432687</v>
      </c>
      <c r="E11" s="34">
        <v>31918.0</v>
      </c>
      <c r="F11" s="33">
        <f t="shared" si="3"/>
        <v>0.1454814815</v>
      </c>
      <c r="G11" s="34">
        <v>491.0</v>
      </c>
      <c r="H11" s="33">
        <f t="shared" si="4"/>
        <v>0.1625863151</v>
      </c>
      <c r="I11" s="34">
        <v>518.0</v>
      </c>
      <c r="J11" s="33">
        <f t="shared" si="5"/>
        <v>0.1538496387</v>
      </c>
      <c r="K11" s="34">
        <v>6792.0</v>
      </c>
      <c r="L11" s="33">
        <f t="shared" si="6"/>
        <v>0.1228952548</v>
      </c>
      <c r="M11" s="34">
        <v>5620.0</v>
      </c>
      <c r="N11" s="33">
        <f t="shared" si="7"/>
        <v>0.1465846914</v>
      </c>
      <c r="O11" s="34">
        <v>4983.0</v>
      </c>
      <c r="P11" s="33">
        <f t="shared" si="8"/>
        <v>0.1163610359</v>
      </c>
      <c r="Q11" s="34">
        <v>6834.0</v>
      </c>
      <c r="R11" s="33">
        <f t="shared" si="9"/>
        <v>0.1790711067</v>
      </c>
      <c r="S11" s="34">
        <v>5286.0</v>
      </c>
      <c r="T11" s="33">
        <f t="shared" si="10"/>
        <v>0.08297619048</v>
      </c>
      <c r="U11" s="35">
        <v>1394.0</v>
      </c>
      <c r="V11" s="4" t="s">
        <v>20</v>
      </c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0.2438870062</v>
      </c>
      <c r="E12" s="34">
        <v>57431.0</v>
      </c>
      <c r="F12" s="33">
        <f t="shared" si="3"/>
        <v>0.2204444444</v>
      </c>
      <c r="G12" s="34">
        <v>744.0</v>
      </c>
      <c r="H12" s="33">
        <f t="shared" si="4"/>
        <v>0.1707470182</v>
      </c>
      <c r="I12" s="34">
        <v>544.0</v>
      </c>
      <c r="J12" s="33">
        <f t="shared" si="5"/>
        <v>0.2051328516</v>
      </c>
      <c r="K12" s="34">
        <v>9056.0</v>
      </c>
      <c r="L12" s="33">
        <f t="shared" si="6"/>
        <v>0.2377214083</v>
      </c>
      <c r="M12" s="34">
        <v>10871.0</v>
      </c>
      <c r="N12" s="33">
        <f t="shared" si="7"/>
        <v>0.2011531447</v>
      </c>
      <c r="O12" s="34">
        <v>6838.0</v>
      </c>
      <c r="P12" s="33">
        <f t="shared" si="8"/>
        <v>0.306431016</v>
      </c>
      <c r="Q12" s="34">
        <v>17997.0</v>
      </c>
      <c r="R12" s="33">
        <f t="shared" si="9"/>
        <v>0.1863884278</v>
      </c>
      <c r="S12" s="34">
        <v>5502.0</v>
      </c>
      <c r="T12" s="33">
        <f t="shared" si="10"/>
        <v>0.3499404762</v>
      </c>
      <c r="U12" s="35">
        <v>5879.0</v>
      </c>
      <c r="V12" s="4" t="s">
        <v>465</v>
      </c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0.2488895117</v>
      </c>
      <c r="E13" s="34">
        <v>58609.0</v>
      </c>
      <c r="F13" s="33">
        <f t="shared" si="3"/>
        <v>0.2613333333</v>
      </c>
      <c r="G13" s="34">
        <v>882.0</v>
      </c>
      <c r="H13" s="33">
        <f t="shared" si="4"/>
        <v>0.2586315129</v>
      </c>
      <c r="I13" s="34">
        <v>824.0</v>
      </c>
      <c r="J13" s="33">
        <f t="shared" si="5"/>
        <v>0.2794300858</v>
      </c>
      <c r="K13" s="34">
        <v>12336.0</v>
      </c>
      <c r="L13" s="33">
        <f t="shared" si="6"/>
        <v>0.2401924339</v>
      </c>
      <c r="M13" s="34">
        <v>10984.0</v>
      </c>
      <c r="N13" s="33">
        <f t="shared" si="7"/>
        <v>0.271665588</v>
      </c>
      <c r="O13" s="34">
        <v>9235.0</v>
      </c>
      <c r="P13" s="33">
        <f t="shared" si="8"/>
        <v>0.2229486983</v>
      </c>
      <c r="Q13" s="34">
        <v>13094.0</v>
      </c>
      <c r="R13" s="33">
        <f t="shared" si="9"/>
        <v>0.2918459297</v>
      </c>
      <c r="S13" s="34">
        <v>8615.0</v>
      </c>
      <c r="T13" s="33">
        <f t="shared" si="10"/>
        <v>0.1570833333</v>
      </c>
      <c r="U13" s="35">
        <v>2639.0</v>
      </c>
      <c r="V13" s="4" t="s">
        <v>465</v>
      </c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0.1463126693</v>
      </c>
      <c r="E14" s="34">
        <v>34454.0</v>
      </c>
      <c r="F14" s="33">
        <f t="shared" si="3"/>
        <v>0.1466666667</v>
      </c>
      <c r="G14" s="34">
        <v>495.0</v>
      </c>
      <c r="H14" s="33">
        <f t="shared" si="4"/>
        <v>0.1867545512</v>
      </c>
      <c r="I14" s="34">
        <v>595.0</v>
      </c>
      <c r="J14" s="33">
        <f t="shared" si="5"/>
        <v>0.1762747186</v>
      </c>
      <c r="K14" s="34">
        <v>7782.0</v>
      </c>
      <c r="L14" s="33">
        <f t="shared" si="6"/>
        <v>0.2103433195</v>
      </c>
      <c r="M14" s="34">
        <v>9619.0</v>
      </c>
      <c r="N14" s="33">
        <f t="shared" si="7"/>
        <v>0.226981232</v>
      </c>
      <c r="O14" s="34">
        <v>7716.0</v>
      </c>
      <c r="P14" s="33">
        <f t="shared" si="8"/>
        <v>0.07161464984</v>
      </c>
      <c r="Q14" s="34">
        <v>4206.0</v>
      </c>
      <c r="R14" s="33">
        <f t="shared" si="9"/>
        <v>0.1148074122</v>
      </c>
      <c r="S14" s="34">
        <v>3389.0</v>
      </c>
      <c r="T14" s="33">
        <f t="shared" si="10"/>
        <v>0.03880952381</v>
      </c>
      <c r="U14" s="35">
        <v>652.0</v>
      </c>
      <c r="V14" s="4" t="s">
        <v>465</v>
      </c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0.05865416465</v>
      </c>
      <c r="E15" s="34">
        <v>13812.0</v>
      </c>
      <c r="F15" s="33">
        <f t="shared" si="3"/>
        <v>0.1256296296</v>
      </c>
      <c r="G15" s="34">
        <v>424.0</v>
      </c>
      <c r="H15" s="33">
        <f t="shared" si="4"/>
        <v>0.07627118644</v>
      </c>
      <c r="I15" s="34">
        <v>243.0</v>
      </c>
      <c r="J15" s="33">
        <f t="shared" si="5"/>
        <v>0.06258635921</v>
      </c>
      <c r="K15" s="34">
        <v>2763.0</v>
      </c>
      <c r="L15" s="33">
        <f t="shared" si="6"/>
        <v>0.08655149792</v>
      </c>
      <c r="M15" s="34">
        <v>3958.0</v>
      </c>
      <c r="N15" s="33">
        <f t="shared" si="7"/>
        <v>0.05515679238</v>
      </c>
      <c r="O15" s="34">
        <v>1875.0</v>
      </c>
      <c r="P15" s="33">
        <f t="shared" si="8"/>
        <v>0.04973523352</v>
      </c>
      <c r="Q15" s="34">
        <v>2921.0</v>
      </c>
      <c r="R15" s="33">
        <f t="shared" si="9"/>
        <v>0.02977743148</v>
      </c>
      <c r="S15" s="34">
        <v>879.0</v>
      </c>
      <c r="T15" s="33">
        <f t="shared" si="10"/>
        <v>0.04458333333</v>
      </c>
      <c r="U15" s="35">
        <v>749.0</v>
      </c>
      <c r="V15" s="4" t="s">
        <v>465</v>
      </c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0.204966834</v>
      </c>
      <c r="E16" s="34">
        <f>E14+E15</f>
        <v>48266</v>
      </c>
      <c r="F16" s="33">
        <f t="shared" si="3"/>
        <v>0.2722962963</v>
      </c>
      <c r="G16" s="34">
        <f>G14+G15</f>
        <v>919</v>
      </c>
      <c r="H16" s="33">
        <f t="shared" si="4"/>
        <v>0.2630257376</v>
      </c>
      <c r="I16" s="34">
        <f>I14+I15</f>
        <v>838</v>
      </c>
      <c r="J16" s="33">
        <f t="shared" si="5"/>
        <v>0.2388610778</v>
      </c>
      <c r="K16" s="34">
        <f>K14+K15</f>
        <v>10545</v>
      </c>
      <c r="L16" s="33">
        <f t="shared" si="6"/>
        <v>0.2968948174</v>
      </c>
      <c r="M16" s="34">
        <f>M14+M15</f>
        <v>13577</v>
      </c>
      <c r="N16" s="33">
        <f t="shared" si="7"/>
        <v>0.2821380244</v>
      </c>
      <c r="O16" s="34">
        <f>O14+O15</f>
        <v>9591</v>
      </c>
      <c r="P16" s="33">
        <f t="shared" si="8"/>
        <v>0.1213498834</v>
      </c>
      <c r="Q16" s="34">
        <f>Q14+Q15</f>
        <v>7127</v>
      </c>
      <c r="R16" s="33">
        <f t="shared" si="9"/>
        <v>0.1445848437</v>
      </c>
      <c r="S16" s="34">
        <f>S14+S15</f>
        <v>4268</v>
      </c>
      <c r="T16" s="33">
        <f t="shared" si="10"/>
        <v>0.08339285714</v>
      </c>
      <c r="U16" s="35">
        <f>U14+U15</f>
        <v>1401</v>
      </c>
      <c r="V16" s="4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0.1386815128</v>
      </c>
      <c r="E17" s="427">
        <v>32657.0</v>
      </c>
      <c r="F17" s="40">
        <f>G17/G8</f>
        <v>0.08740740741</v>
      </c>
      <c r="G17" s="427">
        <v>295.0</v>
      </c>
      <c r="H17" s="40">
        <f>I17/I8</f>
        <v>0.1340238544</v>
      </c>
      <c r="I17" s="427">
        <v>427.0</v>
      </c>
      <c r="J17" s="40">
        <f>K17/K8</f>
        <v>0.1064625003</v>
      </c>
      <c r="K17" s="427">
        <v>4700.0</v>
      </c>
      <c r="L17" s="40">
        <f>M17/M8</f>
        <v>0.08528318391</v>
      </c>
      <c r="M17" s="427">
        <v>3900.0</v>
      </c>
      <c r="N17" s="40">
        <f>O17/O8</f>
        <v>0.08201447314</v>
      </c>
      <c r="O17" s="427">
        <v>2788.0</v>
      </c>
      <c r="P17" s="40">
        <f>Q17/Q8</f>
        <v>0.187090293</v>
      </c>
      <c r="Q17" s="427">
        <v>10988.0</v>
      </c>
      <c r="R17" s="40">
        <f t="shared" si="9"/>
        <v>0.1791388597</v>
      </c>
      <c r="S17" s="427">
        <v>5288.0</v>
      </c>
      <c r="T17" s="40">
        <f t="shared" si="10"/>
        <v>0.2542261905</v>
      </c>
      <c r="U17" s="364">
        <v>4271.0</v>
      </c>
      <c r="V17" s="29" t="s">
        <v>28</v>
      </c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3"/>
      <c r="D18" s="40">
        <v>0.1752</v>
      </c>
      <c r="E18" s="43"/>
      <c r="F18" s="40">
        <v>0.1076</v>
      </c>
      <c r="G18" s="43"/>
      <c r="H18" s="40">
        <v>0.1588</v>
      </c>
      <c r="I18" s="43"/>
      <c r="J18" s="40">
        <v>0.1307</v>
      </c>
      <c r="K18" s="43"/>
      <c r="L18" s="40">
        <v>0.1081</v>
      </c>
      <c r="M18" s="43"/>
      <c r="N18" s="40">
        <v>0.105</v>
      </c>
      <c r="O18" s="43"/>
      <c r="P18" s="40">
        <v>0.2414</v>
      </c>
      <c r="Q18" s="43"/>
      <c r="R18" s="40">
        <v>0.21309999999999998</v>
      </c>
      <c r="S18" s="43"/>
      <c r="T18" s="40">
        <v>0.33520000000000005</v>
      </c>
      <c r="U18" s="44"/>
      <c r="V18" s="4" t="s">
        <v>30</v>
      </c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3"/>
      <c r="D19" s="40">
        <v>0.205</v>
      </c>
      <c r="E19" s="43"/>
      <c r="F19" s="40">
        <v>0.2723</v>
      </c>
      <c r="G19" s="43"/>
      <c r="H19" s="40">
        <v>0.263</v>
      </c>
      <c r="I19" s="43"/>
      <c r="J19" s="40">
        <v>0.2389</v>
      </c>
      <c r="K19" s="43"/>
      <c r="L19" s="40">
        <v>0.2969</v>
      </c>
      <c r="M19" s="43"/>
      <c r="N19" s="40">
        <v>0.2821</v>
      </c>
      <c r="O19" s="43"/>
      <c r="P19" s="40">
        <v>0.1213</v>
      </c>
      <c r="Q19" s="43"/>
      <c r="R19" s="40">
        <v>0.1446</v>
      </c>
      <c r="S19" s="43"/>
      <c r="T19" s="40">
        <v>0.0834</v>
      </c>
      <c r="U19" s="44"/>
      <c r="V19" s="4" t="s">
        <v>30</v>
      </c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3"/>
      <c r="D20" s="40">
        <v>0.2862</v>
      </c>
      <c r="E20" s="43"/>
      <c r="F20" s="40">
        <v>0.46140000000000003</v>
      </c>
      <c r="G20" s="43"/>
      <c r="H20" s="40">
        <v>0.29</v>
      </c>
      <c r="I20" s="43"/>
      <c r="J20" s="40">
        <v>0.262</v>
      </c>
      <c r="K20" s="43"/>
      <c r="L20" s="40">
        <v>0.2915</v>
      </c>
      <c r="M20" s="43"/>
      <c r="N20" s="40">
        <v>0.1955</v>
      </c>
      <c r="O20" s="43"/>
      <c r="P20" s="40">
        <v>0.40979999999999994</v>
      </c>
      <c r="Q20" s="43"/>
      <c r="R20" s="40">
        <v>0.20600000000000002</v>
      </c>
      <c r="S20" s="43"/>
      <c r="T20" s="40">
        <v>0.5346</v>
      </c>
      <c r="U20" s="44"/>
      <c r="V20" s="4" t="s">
        <v>30</v>
      </c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3"/>
      <c r="D21" s="40">
        <v>0.6133</v>
      </c>
      <c r="E21" s="43"/>
      <c r="F21" s="40">
        <v>0.6125</v>
      </c>
      <c r="G21" s="43"/>
      <c r="H21" s="40">
        <v>0.7295999999999999</v>
      </c>
      <c r="I21" s="43"/>
      <c r="J21" s="40">
        <v>0.5861999999999999</v>
      </c>
      <c r="K21" s="43"/>
      <c r="L21" s="40">
        <v>0.6807</v>
      </c>
      <c r="M21" s="43"/>
      <c r="N21" s="40">
        <v>0.6317</v>
      </c>
      <c r="O21" s="43"/>
      <c r="P21" s="40">
        <v>0.5692</v>
      </c>
      <c r="Q21" s="43"/>
      <c r="R21" s="40">
        <v>0.5569</v>
      </c>
      <c r="S21" s="43"/>
      <c r="T21" s="40">
        <v>0.7199</v>
      </c>
      <c r="U21" s="44"/>
      <c r="V21" s="29" t="s">
        <v>30</v>
      </c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11">C22/$C$8</f>
        <v>0.8780953055</v>
      </c>
      <c r="C22" s="34">
        <v>2779947.0</v>
      </c>
      <c r="D22" s="33">
        <f t="shared" ref="D22:D23" si="12">E22/$E$8</f>
        <v>0.9280836752</v>
      </c>
      <c r="E22" s="34">
        <v>218547.0</v>
      </c>
      <c r="F22" s="33">
        <f t="shared" ref="F22:F23" si="13">G22/$G$8</f>
        <v>0.9694814815</v>
      </c>
      <c r="G22" s="34">
        <v>3272.0</v>
      </c>
      <c r="H22" s="33">
        <f t="shared" ref="H22:H23" si="14">I22/$I$8</f>
        <v>0.9287507847</v>
      </c>
      <c r="I22" s="34">
        <v>2959.0</v>
      </c>
      <c r="J22" s="33">
        <f t="shared" ref="J22:J23" si="15">K22/$K$8</f>
        <v>0.9324755929</v>
      </c>
      <c r="K22" s="34">
        <v>41166.0</v>
      </c>
      <c r="L22" s="33">
        <f t="shared" ref="L22:L23" si="16">M22/$M$8</f>
        <v>0.9051388585</v>
      </c>
      <c r="M22" s="34">
        <v>41392.0</v>
      </c>
      <c r="N22" s="33">
        <f t="shared" ref="N22:N23" si="17">O22/$O$8</f>
        <v>0.9538447961</v>
      </c>
      <c r="O22" s="34">
        <v>32425.0</v>
      </c>
      <c r="P22" s="33">
        <f t="shared" ref="P22:P23" si="18">Q22/$Q$8</f>
        <v>0.9065059338</v>
      </c>
      <c r="Q22" s="34">
        <v>53240.0</v>
      </c>
      <c r="R22" s="33">
        <f t="shared" ref="R22:R23" si="19">S22/$S$8</f>
        <v>0.95179376</v>
      </c>
      <c r="S22" s="34">
        <v>28096.0</v>
      </c>
      <c r="T22" s="33">
        <f t="shared" ref="T22:T23" si="20">U22/$U$8</f>
        <v>0.952202381</v>
      </c>
      <c r="U22" s="35">
        <v>15997.0</v>
      </c>
      <c r="V22" s="4" t="s">
        <v>35</v>
      </c>
      <c r="W22" s="5"/>
      <c r="X22" s="5"/>
      <c r="Y22" s="5"/>
      <c r="Z22" s="5"/>
    </row>
    <row r="23" ht="14.25" customHeight="1">
      <c r="A23" s="45" t="s">
        <v>36</v>
      </c>
      <c r="B23" s="33">
        <f t="shared" si="11"/>
        <v>0.1218974296</v>
      </c>
      <c r="C23" s="34">
        <v>385913.0</v>
      </c>
      <c r="D23" s="33">
        <f t="shared" si="12"/>
        <v>0.07191632481</v>
      </c>
      <c r="E23" s="34">
        <v>16935.0</v>
      </c>
      <c r="F23" s="33">
        <f t="shared" si="13"/>
        <v>0.03051851852</v>
      </c>
      <c r="G23" s="48">
        <v>103.0</v>
      </c>
      <c r="H23" s="33">
        <f t="shared" si="14"/>
        <v>0.07124921532</v>
      </c>
      <c r="I23" s="48">
        <v>227.0</v>
      </c>
      <c r="J23" s="33">
        <f t="shared" si="15"/>
        <v>0.06752440709</v>
      </c>
      <c r="K23" s="34">
        <v>2981.0</v>
      </c>
      <c r="L23" s="33">
        <f t="shared" si="16"/>
        <v>0.09486114148</v>
      </c>
      <c r="M23" s="34">
        <v>4338.0</v>
      </c>
      <c r="N23" s="33">
        <f t="shared" si="17"/>
        <v>0.04615520386</v>
      </c>
      <c r="O23" s="34">
        <v>1569.0</v>
      </c>
      <c r="P23" s="33">
        <f t="shared" si="18"/>
        <v>0.09349406617</v>
      </c>
      <c r="Q23" s="34">
        <v>5491.0</v>
      </c>
      <c r="R23" s="33">
        <f t="shared" si="19"/>
        <v>0.04820624005</v>
      </c>
      <c r="S23" s="34">
        <v>1423.0</v>
      </c>
      <c r="T23" s="33">
        <f t="shared" si="20"/>
        <v>0.04779761905</v>
      </c>
      <c r="U23" s="49">
        <v>803.0</v>
      </c>
      <c r="V23" s="29" t="s">
        <v>37</v>
      </c>
      <c r="W23" s="5"/>
      <c r="X23" s="5"/>
      <c r="Y23" s="5"/>
      <c r="Z23" s="5"/>
    </row>
    <row r="24" ht="14.25" customHeight="1">
      <c r="A24" s="32" t="s">
        <v>466</v>
      </c>
      <c r="B24" s="33">
        <v>0.0818195113338048</v>
      </c>
      <c r="C24" s="46"/>
      <c r="D24" s="33">
        <v>0.0458</v>
      </c>
      <c r="E24" s="46"/>
      <c r="F24" s="33">
        <v>0.021</v>
      </c>
      <c r="G24" s="46"/>
      <c r="H24" s="33">
        <v>0.0424</v>
      </c>
      <c r="I24" s="46"/>
      <c r="J24" s="33">
        <v>0.0432</v>
      </c>
      <c r="K24" s="46"/>
      <c r="L24" s="33">
        <v>0.0675</v>
      </c>
      <c r="M24" s="46"/>
      <c r="N24" s="33">
        <v>0.0265</v>
      </c>
      <c r="O24" s="46"/>
      <c r="P24" s="33">
        <v>0.0633</v>
      </c>
      <c r="Q24" s="46"/>
      <c r="R24" s="33">
        <v>0.0206</v>
      </c>
      <c r="S24" s="46"/>
      <c r="T24" s="33">
        <v>0.021400000000000002</v>
      </c>
      <c r="U24" s="47"/>
      <c r="V24" s="4" t="s">
        <v>39</v>
      </c>
      <c r="W24" s="5"/>
      <c r="X24" s="5"/>
      <c r="Y24" s="5"/>
      <c r="Z24" s="5"/>
    </row>
    <row r="25" ht="14.25" customHeight="1">
      <c r="A25" s="628" t="s">
        <v>40</v>
      </c>
      <c r="B25" s="33">
        <f>C25/C23</f>
        <v>0.1221104239</v>
      </c>
      <c r="C25" s="34">
        <v>47124.0</v>
      </c>
      <c r="D25" s="33">
        <f t="shared" ref="D25:D27" si="21">E25/$E$23</f>
        <v>0.1099498081</v>
      </c>
      <c r="E25" s="34">
        <v>1862.0</v>
      </c>
      <c r="F25" s="33">
        <f t="shared" ref="F25:F27" si="22">G25/$G$23</f>
        <v>0.1165048544</v>
      </c>
      <c r="G25" s="48">
        <v>12.0</v>
      </c>
      <c r="H25" s="33">
        <f t="shared" ref="H25:H27" si="23">I25/$I$23</f>
        <v>0.09251101322</v>
      </c>
      <c r="I25" s="48">
        <v>21.0</v>
      </c>
      <c r="J25" s="33">
        <f t="shared" ref="J25:J27" si="24">K25/$K$23</f>
        <v>0.1439114391</v>
      </c>
      <c r="K25" s="48">
        <v>429.0</v>
      </c>
      <c r="L25" s="33">
        <f t="shared" ref="L25:L27" si="25">M25/$M$23</f>
        <v>0.1468418626</v>
      </c>
      <c r="M25" s="48">
        <v>637.0</v>
      </c>
      <c r="N25" s="33">
        <f t="shared" ref="N25:N27" si="26">O25/$O$23</f>
        <v>0.1026131294</v>
      </c>
      <c r="O25" s="48">
        <v>161.0</v>
      </c>
      <c r="P25" s="33">
        <f t="shared" ref="P25:P27" si="27">Q25/$Q$23</f>
        <v>0.08705153888</v>
      </c>
      <c r="Q25" s="48">
        <v>478.0</v>
      </c>
      <c r="R25" s="33">
        <f t="shared" ref="R25:R27" si="28">S25/$S$23</f>
        <v>0.05340829234</v>
      </c>
      <c r="S25" s="48">
        <v>76.0</v>
      </c>
      <c r="T25" s="33">
        <f t="shared" ref="T25:T27" si="29">U25/$U$23</f>
        <v>0.05853051059</v>
      </c>
      <c r="U25" s="49">
        <v>47.0</v>
      </c>
      <c r="V25" s="4" t="s">
        <v>41</v>
      </c>
      <c r="W25" s="5"/>
      <c r="X25" s="5"/>
      <c r="Y25" s="5"/>
      <c r="Z25" s="5"/>
    </row>
    <row r="26" ht="14.25" customHeight="1">
      <c r="A26" s="628" t="s">
        <v>467</v>
      </c>
      <c r="B26" s="33">
        <f>C26/C23</f>
        <v>0.1221104239</v>
      </c>
      <c r="C26" s="34">
        <v>47124.0</v>
      </c>
      <c r="D26" s="33">
        <f t="shared" si="21"/>
        <v>0.1099498081</v>
      </c>
      <c r="E26" s="34">
        <v>1862.0</v>
      </c>
      <c r="F26" s="33">
        <f t="shared" si="22"/>
        <v>0.1165048544</v>
      </c>
      <c r="G26" s="48">
        <v>12.0</v>
      </c>
      <c r="H26" s="33">
        <f t="shared" si="23"/>
        <v>0.09251101322</v>
      </c>
      <c r="I26" s="48">
        <v>21.0</v>
      </c>
      <c r="J26" s="33">
        <f t="shared" si="24"/>
        <v>0.1439114391</v>
      </c>
      <c r="K26" s="48">
        <v>429.0</v>
      </c>
      <c r="L26" s="33">
        <f t="shared" si="25"/>
        <v>0.1468418626</v>
      </c>
      <c r="M26" s="48">
        <v>637.0</v>
      </c>
      <c r="N26" s="33">
        <f t="shared" si="26"/>
        <v>0.1026131294</v>
      </c>
      <c r="O26" s="48">
        <v>161.0</v>
      </c>
      <c r="P26" s="33">
        <f t="shared" si="27"/>
        <v>0.08705153888</v>
      </c>
      <c r="Q26" s="48">
        <v>478.0</v>
      </c>
      <c r="R26" s="33">
        <f t="shared" si="28"/>
        <v>0.05340829234</v>
      </c>
      <c r="S26" s="48">
        <v>76.0</v>
      </c>
      <c r="T26" s="33">
        <f t="shared" si="29"/>
        <v>0.05853051059</v>
      </c>
      <c r="U26" s="49">
        <v>47.0</v>
      </c>
      <c r="V26" s="4" t="s">
        <v>41</v>
      </c>
      <c r="W26" s="5"/>
      <c r="X26" s="5"/>
      <c r="Y26" s="5"/>
      <c r="Z26" s="5"/>
    </row>
    <row r="27" ht="15.0" customHeight="1">
      <c r="A27" s="629" t="s">
        <v>408</v>
      </c>
      <c r="B27" s="33">
        <f>C27/C23</f>
        <v>0.08842407486</v>
      </c>
      <c r="C27" s="34">
        <v>34124.0</v>
      </c>
      <c r="D27" s="33">
        <f t="shared" si="21"/>
        <v>0.0937702982</v>
      </c>
      <c r="E27" s="34">
        <v>1588.0</v>
      </c>
      <c r="F27" s="33">
        <f t="shared" si="22"/>
        <v>0.07766990291</v>
      </c>
      <c r="G27" s="48">
        <v>8.0</v>
      </c>
      <c r="H27" s="33">
        <f t="shared" si="23"/>
        <v>0.02202643172</v>
      </c>
      <c r="I27" s="48">
        <v>5.0</v>
      </c>
      <c r="J27" s="33">
        <f t="shared" si="24"/>
        <v>0.1187520966</v>
      </c>
      <c r="K27" s="48">
        <v>354.0</v>
      </c>
      <c r="L27" s="33">
        <f t="shared" si="25"/>
        <v>0.09151682803</v>
      </c>
      <c r="M27" s="48">
        <v>397.0</v>
      </c>
      <c r="N27" s="33">
        <f t="shared" si="26"/>
        <v>0.08604206501</v>
      </c>
      <c r="O27" s="48">
        <v>135.0</v>
      </c>
      <c r="P27" s="33">
        <f t="shared" si="27"/>
        <v>0.1165543617</v>
      </c>
      <c r="Q27" s="48">
        <v>640.0</v>
      </c>
      <c r="R27" s="33">
        <f t="shared" si="28"/>
        <v>0.01475755446</v>
      </c>
      <c r="S27" s="48">
        <v>21.0</v>
      </c>
      <c r="T27" s="33">
        <f t="shared" si="29"/>
        <v>0.03486924035</v>
      </c>
      <c r="U27" s="49">
        <v>28.0</v>
      </c>
      <c r="V27" s="4" t="s">
        <v>41</v>
      </c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3"/>
      <c r="V28" s="4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86830.0</v>
      </c>
      <c r="F29" s="51"/>
      <c r="G29" s="52">
        <v>1289.0</v>
      </c>
      <c r="H29" s="51"/>
      <c r="I29" s="52">
        <v>1069.0</v>
      </c>
      <c r="J29" s="51"/>
      <c r="K29" s="52">
        <v>16640.0</v>
      </c>
      <c r="L29" s="51"/>
      <c r="M29" s="52">
        <v>19106.0</v>
      </c>
      <c r="N29" s="51"/>
      <c r="O29" s="52">
        <v>12420.0</v>
      </c>
      <c r="P29" s="51"/>
      <c r="Q29" s="52">
        <v>21691.0</v>
      </c>
      <c r="R29" s="51"/>
      <c r="S29" s="52">
        <v>9395.0</v>
      </c>
      <c r="T29" s="51"/>
      <c r="U29" s="52">
        <v>5220.0</v>
      </c>
      <c r="V29" s="4" t="s">
        <v>46</v>
      </c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2.71</v>
      </c>
      <c r="F30" s="51"/>
      <c r="G30" s="54">
        <v>2.62</v>
      </c>
      <c r="H30" s="51"/>
      <c r="I30" s="54">
        <v>2.98</v>
      </c>
      <c r="J30" s="51"/>
      <c r="K30" s="54">
        <v>2.65</v>
      </c>
      <c r="L30" s="51"/>
      <c r="M30" s="54">
        <v>2.39</v>
      </c>
      <c r="N30" s="51"/>
      <c r="O30" s="54">
        <v>2.74</v>
      </c>
      <c r="P30" s="51"/>
      <c r="Q30" s="54">
        <v>2.71</v>
      </c>
      <c r="R30" s="51"/>
      <c r="S30" s="54">
        <v>3.14</v>
      </c>
      <c r="T30" s="51"/>
      <c r="U30" s="54">
        <v>3.22</v>
      </c>
      <c r="V30" s="4" t="s">
        <v>48</v>
      </c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30">E31/$E$29</f>
        <v>0.08158470575</v>
      </c>
      <c r="E31" s="34">
        <v>7084.0</v>
      </c>
      <c r="F31" s="33">
        <f t="shared" ref="F31:F34" si="31">G31/$G$29</f>
        <v>0.1357641583</v>
      </c>
      <c r="G31" s="48">
        <v>175.0</v>
      </c>
      <c r="H31" s="33">
        <f t="shared" ref="H31:H34" si="32">I31/$I$29</f>
        <v>0.09915809167</v>
      </c>
      <c r="I31" s="48">
        <v>106.0</v>
      </c>
      <c r="J31" s="33">
        <f t="shared" ref="J31:J34" si="33">K31/$K$29</f>
        <v>0.09050480769</v>
      </c>
      <c r="K31" s="34">
        <v>1506.0</v>
      </c>
      <c r="L31" s="33">
        <f t="shared" ref="L31:L34" si="34">M31/$M$29</f>
        <v>0.1239401235</v>
      </c>
      <c r="M31" s="34">
        <v>2368.0</v>
      </c>
      <c r="N31" s="33">
        <f t="shared" ref="N31:N34" si="35">O31/$O$29</f>
        <v>0.08325281804</v>
      </c>
      <c r="O31" s="34">
        <v>1034.0</v>
      </c>
      <c r="P31" s="33">
        <f t="shared" ref="P31:P34" si="36">Q31/$Q$29</f>
        <v>0.06362085658</v>
      </c>
      <c r="Q31" s="34">
        <v>1380.0</v>
      </c>
      <c r="R31" s="33">
        <f t="shared" ref="R31:R34" si="37">S31/$S$29</f>
        <v>0.04874933475</v>
      </c>
      <c r="S31" s="48">
        <v>458.0</v>
      </c>
      <c r="T31" s="33">
        <f t="shared" ref="T31:T34" si="38">U31/$U$29</f>
        <v>0.01091954023</v>
      </c>
      <c r="U31" s="49">
        <v>57.0</v>
      </c>
      <c r="V31" s="4" t="s">
        <v>50</v>
      </c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30"/>
        <v>0.02304503052</v>
      </c>
      <c r="E32" s="34">
        <v>2001.0</v>
      </c>
      <c r="F32" s="33">
        <f t="shared" si="31"/>
        <v>0.03258339798</v>
      </c>
      <c r="G32" s="48">
        <v>42.0</v>
      </c>
      <c r="H32" s="33">
        <f t="shared" si="32"/>
        <v>0.03180542563</v>
      </c>
      <c r="I32" s="48">
        <v>34.0</v>
      </c>
      <c r="J32" s="33">
        <f t="shared" si="33"/>
        <v>0.02620192308</v>
      </c>
      <c r="K32" s="48">
        <v>436.0</v>
      </c>
      <c r="L32" s="33">
        <f t="shared" si="34"/>
        <v>0.0311943892</v>
      </c>
      <c r="M32" s="48">
        <v>596.0</v>
      </c>
      <c r="N32" s="33">
        <f t="shared" si="35"/>
        <v>0.02632850242</v>
      </c>
      <c r="O32" s="48">
        <v>327.0</v>
      </c>
      <c r="P32" s="33">
        <f t="shared" si="36"/>
        <v>0.01710386796</v>
      </c>
      <c r="Q32" s="48">
        <v>371.0</v>
      </c>
      <c r="R32" s="33">
        <f t="shared" si="37"/>
        <v>0.01628525812</v>
      </c>
      <c r="S32" s="48">
        <v>153.0</v>
      </c>
      <c r="T32" s="33">
        <f t="shared" si="38"/>
        <v>0.008045977011</v>
      </c>
      <c r="U32" s="49">
        <v>42.0</v>
      </c>
      <c r="V32" s="4" t="s">
        <v>52</v>
      </c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30"/>
        <v>0.02666129218</v>
      </c>
      <c r="E33" s="34">
        <v>2315.0</v>
      </c>
      <c r="F33" s="33">
        <f t="shared" si="31"/>
        <v>0.01474010861</v>
      </c>
      <c r="G33" s="48">
        <v>19.0</v>
      </c>
      <c r="H33" s="33">
        <f t="shared" si="32"/>
        <v>0.01309635173</v>
      </c>
      <c r="I33" s="48">
        <v>14.0</v>
      </c>
      <c r="J33" s="33">
        <f t="shared" si="33"/>
        <v>0.02043269231</v>
      </c>
      <c r="K33" s="48">
        <v>340.0</v>
      </c>
      <c r="L33" s="33">
        <f t="shared" si="34"/>
        <v>0.01402700722</v>
      </c>
      <c r="M33" s="48">
        <v>268.0</v>
      </c>
      <c r="N33" s="33">
        <f t="shared" si="35"/>
        <v>0.00998389694</v>
      </c>
      <c r="O33" s="48">
        <v>124.0</v>
      </c>
      <c r="P33" s="33">
        <f t="shared" si="36"/>
        <v>0.04255221059</v>
      </c>
      <c r="Q33" s="48">
        <v>923.0</v>
      </c>
      <c r="R33" s="33">
        <f t="shared" si="37"/>
        <v>0.03278339542</v>
      </c>
      <c r="S33" s="48">
        <v>308.0</v>
      </c>
      <c r="T33" s="33">
        <f t="shared" si="38"/>
        <v>0.06111111111</v>
      </c>
      <c r="U33" s="49">
        <v>319.0</v>
      </c>
      <c r="V33" s="4" t="s">
        <v>54</v>
      </c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30"/>
        <v>0.007612576299</v>
      </c>
      <c r="E34" s="435">
        <v>661.0</v>
      </c>
      <c r="F34" s="433">
        <f t="shared" si="31"/>
        <v>0.00310318076</v>
      </c>
      <c r="G34" s="435">
        <v>4.0</v>
      </c>
      <c r="H34" s="433">
        <f t="shared" si="32"/>
        <v>0.00561272217</v>
      </c>
      <c r="I34" s="435">
        <v>6.0</v>
      </c>
      <c r="J34" s="433">
        <f t="shared" si="33"/>
        <v>0.005649038462</v>
      </c>
      <c r="K34" s="435">
        <v>94.0</v>
      </c>
      <c r="L34" s="433">
        <f t="shared" si="34"/>
        <v>0.002145922747</v>
      </c>
      <c r="M34" s="435">
        <v>41.0</v>
      </c>
      <c r="N34" s="433">
        <f t="shared" si="35"/>
        <v>0.002334943639</v>
      </c>
      <c r="O34" s="435">
        <v>29.0</v>
      </c>
      <c r="P34" s="433">
        <f t="shared" si="36"/>
        <v>0.01180212992</v>
      </c>
      <c r="Q34" s="435">
        <v>256.0</v>
      </c>
      <c r="R34" s="433">
        <f t="shared" si="37"/>
        <v>0.009473124002</v>
      </c>
      <c r="S34" s="435">
        <v>89.0</v>
      </c>
      <c r="T34" s="433">
        <f t="shared" si="38"/>
        <v>0.02720306513</v>
      </c>
      <c r="U34" s="436">
        <v>142.0</v>
      </c>
      <c r="V34" s="4" t="s">
        <v>56</v>
      </c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3"/>
      <c r="V35" s="4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92"/>
      <c r="E36" s="630">
        <v>11.97</v>
      </c>
      <c r="F36" s="92"/>
      <c r="G36" s="631">
        <v>6.77</v>
      </c>
      <c r="H36" s="92"/>
      <c r="I36" s="631">
        <v>7.81</v>
      </c>
      <c r="J36" s="92"/>
      <c r="K36" s="631">
        <v>7.9</v>
      </c>
      <c r="L36" s="92"/>
      <c r="M36" s="631">
        <v>8.51</v>
      </c>
      <c r="N36" s="92"/>
      <c r="O36" s="631">
        <v>7.47</v>
      </c>
      <c r="P36" s="92"/>
      <c r="Q36" s="631">
        <v>17.93</v>
      </c>
      <c r="R36" s="92"/>
      <c r="S36" s="631">
        <v>10.54</v>
      </c>
      <c r="T36" s="92"/>
      <c r="U36" s="631">
        <v>25.23</v>
      </c>
      <c r="V36" s="4" t="s">
        <v>59</v>
      </c>
      <c r="W36" s="5"/>
      <c r="X36" s="5"/>
      <c r="Y36" s="5"/>
      <c r="Z36" s="5"/>
    </row>
    <row r="37" ht="14.25" customHeight="1">
      <c r="A37" s="632" t="s">
        <v>60</v>
      </c>
      <c r="B37" s="26"/>
      <c r="C37" s="55">
        <v>0.6277867947267168</v>
      </c>
      <c r="D37" s="60"/>
      <c r="E37" s="55">
        <v>4.44</v>
      </c>
      <c r="F37" s="60"/>
      <c r="G37" s="521">
        <v>-10.29</v>
      </c>
      <c r="H37" s="60"/>
      <c r="I37" s="521">
        <v>-2.490000000000001</v>
      </c>
      <c r="J37" s="60"/>
      <c r="K37" s="521">
        <v>0.22000000000000064</v>
      </c>
      <c r="L37" s="60"/>
      <c r="M37" s="521">
        <v>-1.3800000000000008</v>
      </c>
      <c r="N37" s="60"/>
      <c r="O37" s="521">
        <v>-0.27000000000000046</v>
      </c>
      <c r="P37" s="60"/>
      <c r="Q37" s="521">
        <v>12.52</v>
      </c>
      <c r="R37" s="60"/>
      <c r="S37" s="521">
        <v>6.02</v>
      </c>
      <c r="T37" s="60"/>
      <c r="U37" s="521">
        <v>14.8</v>
      </c>
      <c r="V37" s="4" t="s">
        <v>61</v>
      </c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85.87</v>
      </c>
      <c r="F38" s="63"/>
      <c r="G38" s="521">
        <v>81.98</v>
      </c>
      <c r="H38" s="63"/>
      <c r="I38" s="521">
        <v>87.35</v>
      </c>
      <c r="J38" s="63"/>
      <c r="K38" s="521">
        <v>84.81</v>
      </c>
      <c r="L38" s="63"/>
      <c r="M38" s="521">
        <v>85.97</v>
      </c>
      <c r="N38" s="63"/>
      <c r="O38" s="521">
        <v>86.59</v>
      </c>
      <c r="P38" s="63"/>
      <c r="Q38" s="521">
        <v>84.6</v>
      </c>
      <c r="R38" s="63"/>
      <c r="S38" s="521">
        <v>84.84</v>
      </c>
      <c r="T38" s="63"/>
      <c r="U38" s="521">
        <v>91.73</v>
      </c>
      <c r="V38" s="4" t="s">
        <v>63</v>
      </c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81.02</v>
      </c>
      <c r="F39" s="63"/>
      <c r="G39" s="521">
        <v>77.58</v>
      </c>
      <c r="H39" s="63"/>
      <c r="I39" s="521">
        <v>81.45</v>
      </c>
      <c r="J39" s="63"/>
      <c r="K39" s="521">
        <v>81.05</v>
      </c>
      <c r="L39" s="63"/>
      <c r="M39" s="521">
        <v>80.72</v>
      </c>
      <c r="N39" s="63"/>
      <c r="O39" s="521">
        <v>81.93</v>
      </c>
      <c r="P39" s="63"/>
      <c r="Q39" s="521">
        <v>79.33</v>
      </c>
      <c r="R39" s="63"/>
      <c r="S39" s="521">
        <v>80.63</v>
      </c>
      <c r="T39" s="63"/>
      <c r="U39" s="521">
        <v>84.91</v>
      </c>
      <c r="V39" s="4" t="s">
        <v>63</v>
      </c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23.9</v>
      </c>
      <c r="F40" s="63"/>
      <c r="G40" s="575"/>
      <c r="H40" s="574"/>
      <c r="I40" s="575"/>
      <c r="J40" s="574"/>
      <c r="K40" s="575"/>
      <c r="L40" s="574"/>
      <c r="M40" s="575"/>
      <c r="N40" s="574"/>
      <c r="O40" s="575"/>
      <c r="P40" s="574"/>
      <c r="Q40" s="575"/>
      <c r="R40" s="574"/>
      <c r="S40" s="575"/>
      <c r="T40" s="574"/>
      <c r="U40" s="575"/>
      <c r="V40" s="4" t="s">
        <v>66</v>
      </c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445">
        <v>20.22</v>
      </c>
      <c r="F41" s="74"/>
      <c r="G41" s="576"/>
      <c r="H41" s="577"/>
      <c r="I41" s="576"/>
      <c r="J41" s="577"/>
      <c r="K41" s="576"/>
      <c r="L41" s="577"/>
      <c r="M41" s="576"/>
      <c r="N41" s="577"/>
      <c r="O41" s="576"/>
      <c r="P41" s="577"/>
      <c r="Q41" s="576"/>
      <c r="R41" s="577"/>
      <c r="S41" s="576"/>
      <c r="T41" s="577"/>
      <c r="U41" s="576"/>
      <c r="V41" s="4" t="s">
        <v>66</v>
      </c>
      <c r="W41" s="5"/>
      <c r="X41" s="5"/>
      <c r="Y41" s="5"/>
      <c r="Z41" s="5"/>
    </row>
    <row r="42" ht="15.0" customHeight="1">
      <c r="A42" s="9" t="s">
        <v>68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1"/>
      <c r="V42" s="4"/>
      <c r="W42" s="5"/>
      <c r="X42" s="5"/>
      <c r="Y42" s="5"/>
      <c r="Z42" s="5"/>
    </row>
    <row r="43" ht="14.25" customHeight="1">
      <c r="A43" s="633" t="s">
        <v>69</v>
      </c>
      <c r="B43" s="13"/>
      <c r="C43" s="78">
        <v>36093.0</v>
      </c>
      <c r="D43" s="79"/>
      <c r="E43" s="80"/>
      <c r="F43" s="56"/>
      <c r="G43" s="264">
        <v>35555.12931732934</v>
      </c>
      <c r="H43" s="56"/>
      <c r="I43" s="264">
        <v>83047.41521246458</v>
      </c>
      <c r="J43" s="56"/>
      <c r="K43" s="264">
        <v>39527.23537933548</v>
      </c>
      <c r="L43" s="56"/>
      <c r="M43" s="264">
        <v>32912.29363809021</v>
      </c>
      <c r="N43" s="56"/>
      <c r="O43" s="264">
        <v>56953.098539334955</v>
      </c>
      <c r="P43" s="56"/>
      <c r="Q43" s="264">
        <v>39314.86357679606</v>
      </c>
      <c r="R43" s="56"/>
      <c r="S43" s="264">
        <v>73487.09277973957</v>
      </c>
      <c r="T43" s="56"/>
      <c r="U43" s="264">
        <v>51444.66460658083</v>
      </c>
      <c r="V43" s="29" t="s">
        <v>70</v>
      </c>
      <c r="W43" s="5"/>
      <c r="X43" s="5"/>
      <c r="Y43" s="5"/>
      <c r="Z43" s="5"/>
    </row>
    <row r="44" ht="14.25" customHeight="1">
      <c r="A44" s="77" t="s">
        <v>71</v>
      </c>
      <c r="B44" s="51"/>
      <c r="C44" s="83">
        <v>21937.58155067122</v>
      </c>
      <c r="D44" s="60"/>
      <c r="E44" s="448">
        <v>22006.118534873916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85"/>
      <c r="S44" s="86"/>
      <c r="T44" s="85"/>
      <c r="U44" s="86"/>
      <c r="V44" s="4" t="s">
        <v>72</v>
      </c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-711.8081706562261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85"/>
      <c r="S45" s="86"/>
      <c r="T45" s="85"/>
      <c r="U45" s="86"/>
      <c r="V45" s="4" t="s">
        <v>72</v>
      </c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1500.72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6"/>
      <c r="R46" s="85"/>
      <c r="S46" s="86"/>
      <c r="T46" s="85"/>
      <c r="U46" s="86"/>
      <c r="V46" s="4" t="s">
        <v>75</v>
      </c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929.76</v>
      </c>
      <c r="F47" s="101"/>
      <c r="G47" s="618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101"/>
      <c r="S47" s="102"/>
      <c r="T47" s="101"/>
      <c r="U47" s="102"/>
      <c r="V47" s="4" t="s">
        <v>77</v>
      </c>
      <c r="W47" s="5"/>
      <c r="X47" s="5"/>
      <c r="Y47" s="5"/>
      <c r="Z47" s="5"/>
    </row>
    <row r="48" ht="15.0" customHeight="1">
      <c r="A48" s="9" t="s">
        <v>78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1"/>
      <c r="V48" s="4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456"/>
      <c r="S49" s="455"/>
      <c r="T49" s="456"/>
      <c r="U49" s="455"/>
      <c r="V49" s="29" t="s">
        <v>80</v>
      </c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85"/>
      <c r="S50" s="86"/>
      <c r="T50" s="85"/>
      <c r="U50" s="86"/>
      <c r="V50" s="4" t="s">
        <v>80</v>
      </c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85"/>
      <c r="S51" s="86"/>
      <c r="T51" s="85"/>
      <c r="U51" s="86"/>
      <c r="V51" s="4" t="s">
        <v>80</v>
      </c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0.05370841403</v>
      </c>
      <c r="E52" s="39">
        <v>10621.0</v>
      </c>
      <c r="F52" s="26"/>
      <c r="G52" s="39">
        <v>149.0</v>
      </c>
      <c r="H52" s="26"/>
      <c r="I52" s="39">
        <v>82.0</v>
      </c>
      <c r="J52" s="26"/>
      <c r="K52" s="39">
        <v>2157.0</v>
      </c>
      <c r="L52" s="26"/>
      <c r="M52" s="39">
        <v>2413.0</v>
      </c>
      <c r="N52" s="26"/>
      <c r="O52" s="39">
        <v>1199.0</v>
      </c>
      <c r="P52" s="26"/>
      <c r="Q52" s="39">
        <v>3023.0</v>
      </c>
      <c r="R52" s="26"/>
      <c r="S52" s="39">
        <v>898.0</v>
      </c>
      <c r="T52" s="26"/>
      <c r="U52" s="39">
        <v>462.0</v>
      </c>
      <c r="V52" s="29" t="s">
        <v>84</v>
      </c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0.07690000000000001</v>
      </c>
      <c r="F53" s="26"/>
      <c r="G53" s="119">
        <v>0.081</v>
      </c>
      <c r="H53" s="26"/>
      <c r="I53" s="119">
        <v>0.048600000000000004</v>
      </c>
      <c r="J53" s="26"/>
      <c r="K53" s="119">
        <v>0.0852</v>
      </c>
      <c r="L53" s="26"/>
      <c r="M53" s="119">
        <v>0.0983</v>
      </c>
      <c r="N53" s="26"/>
      <c r="O53" s="119">
        <v>0.06309999999999999</v>
      </c>
      <c r="P53" s="26"/>
      <c r="Q53" s="119">
        <v>0.0852</v>
      </c>
      <c r="R53" s="26"/>
      <c r="S53" s="119">
        <v>0.0504</v>
      </c>
      <c r="T53" s="26"/>
      <c r="U53" s="119">
        <v>0.0473</v>
      </c>
      <c r="V53" s="29" t="s">
        <v>86</v>
      </c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0.0816</v>
      </c>
      <c r="F54" s="60"/>
      <c r="G54" s="119">
        <v>0.0933</v>
      </c>
      <c r="H54" s="60"/>
      <c r="I54" s="119">
        <v>0.0565</v>
      </c>
      <c r="J54" s="60"/>
      <c r="K54" s="119">
        <v>0.0898</v>
      </c>
      <c r="L54" s="60"/>
      <c r="M54" s="119">
        <v>0.0992</v>
      </c>
      <c r="N54" s="60"/>
      <c r="O54" s="119">
        <v>0.0705</v>
      </c>
      <c r="P54" s="60"/>
      <c r="Q54" s="119">
        <v>0.08929999999999999</v>
      </c>
      <c r="R54" s="60"/>
      <c r="S54" s="119">
        <v>0.054400000000000004</v>
      </c>
      <c r="T54" s="60"/>
      <c r="U54" s="119">
        <v>0.059000000000000004</v>
      </c>
      <c r="V54" s="29" t="s">
        <v>86</v>
      </c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0.037200000000000004</v>
      </c>
      <c r="F55" s="60"/>
      <c r="G55" s="123">
        <v>0.0388</v>
      </c>
      <c r="H55" s="60"/>
      <c r="I55" s="123">
        <v>0.0060999999999999995</v>
      </c>
      <c r="J55" s="60"/>
      <c r="K55" s="123">
        <v>0.0405</v>
      </c>
      <c r="L55" s="60"/>
      <c r="M55" s="123">
        <v>0.049800000000000004</v>
      </c>
      <c r="N55" s="60"/>
      <c r="O55" s="123">
        <v>0.0179</v>
      </c>
      <c r="P55" s="60"/>
      <c r="Q55" s="123">
        <v>0.064</v>
      </c>
      <c r="R55" s="60"/>
      <c r="S55" s="123">
        <v>0.0139</v>
      </c>
      <c r="T55" s="60"/>
      <c r="U55" s="123">
        <v>0.0173</v>
      </c>
      <c r="V55" s="29" t="s">
        <v>86</v>
      </c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0.07780000000000001</v>
      </c>
      <c r="F56" s="60"/>
      <c r="G56" s="123">
        <v>0.0904</v>
      </c>
      <c r="H56" s="60"/>
      <c r="I56" s="123">
        <v>0.07</v>
      </c>
      <c r="J56" s="60"/>
      <c r="K56" s="123">
        <v>0.08869999999999999</v>
      </c>
      <c r="L56" s="60"/>
      <c r="M56" s="123">
        <v>0.0971</v>
      </c>
      <c r="N56" s="60"/>
      <c r="O56" s="123">
        <v>0.0641</v>
      </c>
      <c r="P56" s="60"/>
      <c r="Q56" s="123">
        <v>0.0794</v>
      </c>
      <c r="R56" s="60"/>
      <c r="S56" s="123">
        <v>0.0542</v>
      </c>
      <c r="T56" s="60"/>
      <c r="U56" s="123">
        <v>0.057699999999999994</v>
      </c>
      <c r="V56" s="29" t="s">
        <v>86</v>
      </c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0.0983</v>
      </c>
      <c r="F57" s="60"/>
      <c r="G57" s="123">
        <v>0.1081</v>
      </c>
      <c r="H57" s="60"/>
      <c r="I57" s="123">
        <v>0.0641</v>
      </c>
      <c r="J57" s="60"/>
      <c r="K57" s="123">
        <v>0.1045</v>
      </c>
      <c r="L57" s="60"/>
      <c r="M57" s="123">
        <v>0.1131</v>
      </c>
      <c r="N57" s="60"/>
      <c r="O57" s="123">
        <v>0.08839999999999999</v>
      </c>
      <c r="P57" s="60"/>
      <c r="Q57" s="123">
        <v>0.11259999999999999</v>
      </c>
      <c r="R57" s="60"/>
      <c r="S57" s="123">
        <v>0.069</v>
      </c>
      <c r="T57" s="60"/>
      <c r="U57" s="123">
        <v>0.0751</v>
      </c>
      <c r="V57" s="29" t="s">
        <v>86</v>
      </c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0.0716</v>
      </c>
      <c r="F58" s="26"/>
      <c r="G58" s="119">
        <v>0.0703</v>
      </c>
      <c r="H58" s="26"/>
      <c r="I58" s="119">
        <v>0.0384</v>
      </c>
      <c r="J58" s="26"/>
      <c r="K58" s="119">
        <v>0.08</v>
      </c>
      <c r="L58" s="26"/>
      <c r="M58" s="119">
        <v>0.0973</v>
      </c>
      <c r="N58" s="26"/>
      <c r="O58" s="119">
        <v>0.0545</v>
      </c>
      <c r="P58" s="26"/>
      <c r="Q58" s="119">
        <v>0.0806</v>
      </c>
      <c r="R58" s="26"/>
      <c r="S58" s="119">
        <v>0.045899999999999996</v>
      </c>
      <c r="T58" s="26"/>
      <c r="U58" s="119">
        <v>0.0356</v>
      </c>
      <c r="V58" s="29" t="s">
        <v>86</v>
      </c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0.0383</v>
      </c>
      <c r="F59" s="60"/>
      <c r="G59" s="123">
        <v>0.0762</v>
      </c>
      <c r="H59" s="60"/>
      <c r="I59" s="123">
        <v>0.013500000000000002</v>
      </c>
      <c r="J59" s="60"/>
      <c r="K59" s="123">
        <v>0.0407</v>
      </c>
      <c r="L59" s="60"/>
      <c r="M59" s="123">
        <v>0.0567</v>
      </c>
      <c r="N59" s="60"/>
      <c r="O59" s="123">
        <v>0.015600000000000001</v>
      </c>
      <c r="P59" s="60"/>
      <c r="Q59" s="123">
        <v>0.060899999999999996</v>
      </c>
      <c r="R59" s="60"/>
      <c r="S59" s="123">
        <v>0.0187</v>
      </c>
      <c r="T59" s="60"/>
      <c r="U59" s="123">
        <v>0.0134</v>
      </c>
      <c r="V59" s="29" t="s">
        <v>86</v>
      </c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0.0673</v>
      </c>
      <c r="F60" s="60"/>
      <c r="G60" s="123">
        <v>0.056600000000000004</v>
      </c>
      <c r="H60" s="60"/>
      <c r="I60" s="123">
        <v>0.0169</v>
      </c>
      <c r="J60" s="60"/>
      <c r="K60" s="123">
        <v>0.08109999999999999</v>
      </c>
      <c r="L60" s="60"/>
      <c r="M60" s="123">
        <v>0.08929999999999999</v>
      </c>
      <c r="N60" s="60"/>
      <c r="O60" s="123">
        <v>0.0588</v>
      </c>
      <c r="P60" s="60"/>
      <c r="Q60" s="123">
        <v>0.0681</v>
      </c>
      <c r="R60" s="60"/>
      <c r="S60" s="123">
        <v>0.0487</v>
      </c>
      <c r="T60" s="60"/>
      <c r="U60" s="123">
        <v>0.0315</v>
      </c>
      <c r="V60" s="29" t="s">
        <v>86</v>
      </c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0.08789999999999999</v>
      </c>
      <c r="F61" s="60"/>
      <c r="G61" s="123">
        <v>0.0882</v>
      </c>
      <c r="H61" s="60"/>
      <c r="I61" s="123">
        <v>0.06849999999999999</v>
      </c>
      <c r="J61" s="60"/>
      <c r="K61" s="123">
        <v>0.0919</v>
      </c>
      <c r="L61" s="60"/>
      <c r="M61" s="123">
        <v>0.1195</v>
      </c>
      <c r="N61" s="60"/>
      <c r="O61" s="123">
        <v>0.062400000000000004</v>
      </c>
      <c r="P61" s="60"/>
      <c r="Q61" s="123">
        <v>0.1057</v>
      </c>
      <c r="R61" s="60"/>
      <c r="S61" s="123">
        <v>0.0554</v>
      </c>
      <c r="T61" s="60"/>
      <c r="U61" s="123">
        <v>0.050499999999999996</v>
      </c>
      <c r="V61" s="29" t="s">
        <v>86</v>
      </c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0.4415780058</v>
      </c>
      <c r="E62" s="28">
        <v>4690.0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126"/>
      <c r="S62" s="127"/>
      <c r="T62" s="126"/>
      <c r="U62" s="127"/>
      <c r="V62" s="29" t="s">
        <v>93</v>
      </c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0.3925373134</v>
      </c>
      <c r="E63" s="35">
        <v>1841.0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126"/>
      <c r="S63" s="127"/>
      <c r="T63" s="126"/>
      <c r="U63" s="127"/>
      <c r="V63" s="29" t="s">
        <v>93</v>
      </c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0.6074626866</v>
      </c>
      <c r="E64" s="35">
        <v>2849.0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6"/>
      <c r="S64" s="127"/>
      <c r="T64" s="126"/>
      <c r="U64" s="127"/>
      <c r="V64" s="29" t="s">
        <v>93</v>
      </c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0.4144619151</v>
      </c>
      <c r="E65" s="130">
        <v>4402.0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126"/>
      <c r="S65" s="127"/>
      <c r="T65" s="126"/>
      <c r="U65" s="127"/>
      <c r="V65" s="4" t="s">
        <v>97</v>
      </c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0.4625170377</v>
      </c>
      <c r="E66" s="131">
        <v>2036.0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27"/>
      <c r="T66" s="126"/>
      <c r="U66" s="127"/>
      <c r="V66" s="4" t="s">
        <v>97</v>
      </c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0.5374829623</v>
      </c>
      <c r="E67" s="133">
        <v>2366.0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134"/>
      <c r="S67" s="135"/>
      <c r="T67" s="134"/>
      <c r="U67" s="135"/>
      <c r="V67" s="4" t="s">
        <v>97</v>
      </c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0.5855380849</v>
      </c>
      <c r="E68" s="130">
        <v>6219.0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134"/>
      <c r="S68" s="135"/>
      <c r="T68" s="134"/>
      <c r="U68" s="135"/>
      <c r="V68" s="4" t="s">
        <v>97</v>
      </c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0.4053706384</v>
      </c>
      <c r="E69" s="131">
        <v>2521.0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134"/>
      <c r="S69" s="135"/>
      <c r="T69" s="134"/>
      <c r="U69" s="135"/>
      <c r="V69" s="4" t="s">
        <v>97</v>
      </c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0.5946293616</v>
      </c>
      <c r="E70" s="131">
        <v>3698.0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138"/>
      <c r="S70" s="139"/>
      <c r="T70" s="138"/>
      <c r="U70" s="139"/>
      <c r="V70" s="4" t="s">
        <v>97</v>
      </c>
      <c r="W70" s="5"/>
      <c r="X70" s="5"/>
      <c r="Y70" s="5"/>
      <c r="Z70" s="5"/>
    </row>
    <row r="71" ht="15.0" customHeight="1">
      <c r="A71" s="9" t="s">
        <v>99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1"/>
      <c r="V71" s="4"/>
      <c r="W71" s="5"/>
      <c r="X71" s="5"/>
      <c r="Y71" s="5"/>
      <c r="Z71" s="5"/>
    </row>
    <row r="72" ht="15.0" customHeight="1">
      <c r="A72" s="140" t="s">
        <v>100</v>
      </c>
      <c r="B72" s="459">
        <v>1.0</v>
      </c>
      <c r="C72" s="142">
        <v>459482.0</v>
      </c>
      <c r="D72" s="459">
        <v>1.0</v>
      </c>
      <c r="E72" s="142">
        <v>41250.0</v>
      </c>
      <c r="F72" s="459">
        <v>1.0</v>
      </c>
      <c r="G72" s="143">
        <v>363.0</v>
      </c>
      <c r="H72" s="459">
        <v>1.0</v>
      </c>
      <c r="I72" s="143">
        <v>506.0</v>
      </c>
      <c r="J72" s="459">
        <v>1.0</v>
      </c>
      <c r="K72" s="142">
        <v>5770.0</v>
      </c>
      <c r="L72" s="459">
        <v>1.0</v>
      </c>
      <c r="M72" s="142">
        <v>4944.0</v>
      </c>
      <c r="N72" s="459">
        <v>1.0</v>
      </c>
      <c r="O72" s="142">
        <v>3569.0</v>
      </c>
      <c r="P72" s="459">
        <v>1.0</v>
      </c>
      <c r="Q72" s="142">
        <v>14176.0</v>
      </c>
      <c r="R72" s="459">
        <v>1.0</v>
      </c>
      <c r="S72" s="142">
        <v>6291.0</v>
      </c>
      <c r="T72" s="459">
        <v>1.0</v>
      </c>
      <c r="U72" s="142">
        <v>5631.0</v>
      </c>
      <c r="V72" s="29" t="s">
        <v>101</v>
      </c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9">C73/$C$72</f>
        <v>0.1907931105</v>
      </c>
      <c r="C73" s="52">
        <v>87666.0</v>
      </c>
      <c r="D73" s="145">
        <f t="shared" ref="D73:D76" si="40">E73/$E$72</f>
        <v>0.2083151515</v>
      </c>
      <c r="E73" s="52">
        <v>8593.0</v>
      </c>
      <c r="F73" s="145">
        <f t="shared" ref="F73:F76" si="41">G73/$G$72</f>
        <v>0.1873278237</v>
      </c>
      <c r="G73" s="146">
        <v>68.0</v>
      </c>
      <c r="H73" s="145">
        <f t="shared" ref="H73:H76" si="42">I73/$I$72</f>
        <v>0.1561264822</v>
      </c>
      <c r="I73" s="146">
        <v>79.0</v>
      </c>
      <c r="J73" s="145">
        <f t="shared" ref="J73:J76" si="43">K73/$K$72</f>
        <v>0.1854419411</v>
      </c>
      <c r="K73" s="52">
        <v>1070.0</v>
      </c>
      <c r="L73" s="145">
        <f t="shared" ref="L73:L76" si="44">M73/$M$72</f>
        <v>0.2111650485</v>
      </c>
      <c r="M73" s="52">
        <v>1044.0</v>
      </c>
      <c r="N73" s="145">
        <f t="shared" ref="N73:N76" si="45">O73/$O$72</f>
        <v>0.2188288036</v>
      </c>
      <c r="O73" s="146">
        <v>781.0</v>
      </c>
      <c r="P73" s="145">
        <f t="shared" ref="P73:P76" si="46">Q73/$Q$72</f>
        <v>0.2248871332</v>
      </c>
      <c r="Q73" s="52">
        <v>3188.0</v>
      </c>
      <c r="R73" s="145">
        <f t="shared" ref="R73:R76" si="47">S73/$S$72</f>
        <v>0.1594341122</v>
      </c>
      <c r="S73" s="52">
        <v>1003.0</v>
      </c>
      <c r="T73" s="145">
        <f t="shared" ref="T73:T76" si="48">U73/$U$72</f>
        <v>0.2415201563</v>
      </c>
      <c r="U73" s="52">
        <v>1360.0</v>
      </c>
      <c r="V73" s="4"/>
      <c r="W73" s="5"/>
      <c r="X73" s="5"/>
      <c r="Y73" s="5"/>
      <c r="Z73" s="5"/>
    </row>
    <row r="74" ht="14.25" customHeight="1">
      <c r="A74" s="147" t="s">
        <v>103</v>
      </c>
      <c r="B74" s="148">
        <f t="shared" si="39"/>
        <v>0.1931065852</v>
      </c>
      <c r="C74" s="52">
        <v>88729.0</v>
      </c>
      <c r="D74" s="148">
        <f t="shared" si="40"/>
        <v>0.2197333333</v>
      </c>
      <c r="E74" s="52">
        <v>9064.0</v>
      </c>
      <c r="F74" s="148">
        <f t="shared" si="41"/>
        <v>0.1955922865</v>
      </c>
      <c r="G74" s="146">
        <v>71.0</v>
      </c>
      <c r="H74" s="148">
        <f t="shared" si="42"/>
        <v>0.1818181818</v>
      </c>
      <c r="I74" s="146">
        <v>92.0</v>
      </c>
      <c r="J74" s="148">
        <f t="shared" si="43"/>
        <v>0.1918544194</v>
      </c>
      <c r="K74" s="52">
        <v>1107.0</v>
      </c>
      <c r="L74" s="148">
        <f t="shared" si="44"/>
        <v>0.2028721683</v>
      </c>
      <c r="M74" s="52">
        <v>1003.0</v>
      </c>
      <c r="N74" s="148">
        <f t="shared" si="45"/>
        <v>0.1930512749</v>
      </c>
      <c r="O74" s="146">
        <v>689.0</v>
      </c>
      <c r="P74" s="148">
        <f t="shared" si="46"/>
        <v>0.2453442438</v>
      </c>
      <c r="Q74" s="52">
        <v>3478.0</v>
      </c>
      <c r="R74" s="148">
        <f t="shared" si="47"/>
        <v>0.1872516293</v>
      </c>
      <c r="S74" s="52">
        <v>1178.0</v>
      </c>
      <c r="T74" s="148">
        <f t="shared" si="48"/>
        <v>0.2567927544</v>
      </c>
      <c r="U74" s="52">
        <v>1446.0</v>
      </c>
      <c r="V74" s="4"/>
      <c r="W74" s="5"/>
      <c r="X74" s="5"/>
      <c r="Y74" s="5"/>
      <c r="Z74" s="5"/>
    </row>
    <row r="75" ht="14.25" customHeight="1">
      <c r="A75" s="149" t="s">
        <v>104</v>
      </c>
      <c r="B75" s="148">
        <f t="shared" si="39"/>
        <v>0.3794969117</v>
      </c>
      <c r="C75" s="52">
        <v>174372.0</v>
      </c>
      <c r="D75" s="148">
        <f t="shared" si="40"/>
        <v>0.3707393939</v>
      </c>
      <c r="E75" s="52">
        <v>15293.0</v>
      </c>
      <c r="F75" s="148">
        <f t="shared" si="41"/>
        <v>0.3663911846</v>
      </c>
      <c r="G75" s="146">
        <v>133.0</v>
      </c>
      <c r="H75" s="148">
        <f t="shared" si="42"/>
        <v>0.3913043478</v>
      </c>
      <c r="I75" s="146">
        <v>198.0</v>
      </c>
      <c r="J75" s="148">
        <f t="shared" si="43"/>
        <v>0.3850953206</v>
      </c>
      <c r="K75" s="52">
        <v>2222.0</v>
      </c>
      <c r="L75" s="148">
        <f t="shared" si="44"/>
        <v>0.3557847896</v>
      </c>
      <c r="M75" s="52">
        <v>1759.0</v>
      </c>
      <c r="N75" s="148">
        <f t="shared" si="45"/>
        <v>0.3491173998</v>
      </c>
      <c r="O75" s="52">
        <v>1246.0</v>
      </c>
      <c r="P75" s="148">
        <f t="shared" si="46"/>
        <v>0.3700620767</v>
      </c>
      <c r="Q75" s="52">
        <v>5246.0</v>
      </c>
      <c r="R75" s="148">
        <f t="shared" si="47"/>
        <v>0.3795898903</v>
      </c>
      <c r="S75" s="52">
        <v>2388.0</v>
      </c>
      <c r="T75" s="148">
        <f t="shared" si="48"/>
        <v>0.3731131238</v>
      </c>
      <c r="U75" s="52">
        <v>2101.0</v>
      </c>
      <c r="V75" s="4"/>
      <c r="W75" s="5"/>
      <c r="X75" s="5"/>
      <c r="Y75" s="5"/>
      <c r="Z75" s="5"/>
    </row>
    <row r="76" ht="14.25" customHeight="1">
      <c r="A76" s="150" t="s">
        <v>105</v>
      </c>
      <c r="B76" s="151">
        <f t="shared" si="39"/>
        <v>0.2366033925</v>
      </c>
      <c r="C76" s="152">
        <v>108715.0</v>
      </c>
      <c r="D76" s="151">
        <f t="shared" si="40"/>
        <v>0.2012121212</v>
      </c>
      <c r="E76" s="152">
        <v>8300.0</v>
      </c>
      <c r="F76" s="151">
        <f t="shared" si="41"/>
        <v>0.2506887052</v>
      </c>
      <c r="G76" s="153">
        <v>91.0</v>
      </c>
      <c r="H76" s="151">
        <f t="shared" si="42"/>
        <v>0.2707509881</v>
      </c>
      <c r="I76" s="153">
        <v>137.0</v>
      </c>
      <c r="J76" s="151">
        <f t="shared" si="43"/>
        <v>0.2376083189</v>
      </c>
      <c r="K76" s="152">
        <v>1371.0</v>
      </c>
      <c r="L76" s="151">
        <f t="shared" si="44"/>
        <v>0.2301779935</v>
      </c>
      <c r="M76" s="152">
        <v>1138.0</v>
      </c>
      <c r="N76" s="151">
        <f t="shared" si="45"/>
        <v>0.2390025217</v>
      </c>
      <c r="O76" s="153">
        <v>853.0</v>
      </c>
      <c r="P76" s="151">
        <f t="shared" si="46"/>
        <v>0.1597065463</v>
      </c>
      <c r="Q76" s="152">
        <v>2264.0</v>
      </c>
      <c r="R76" s="151">
        <f t="shared" si="47"/>
        <v>0.2737243681</v>
      </c>
      <c r="S76" s="152">
        <v>1722.0</v>
      </c>
      <c r="T76" s="151">
        <f t="shared" si="48"/>
        <v>0.1285739655</v>
      </c>
      <c r="U76" s="153">
        <v>724.0</v>
      </c>
      <c r="V76" s="4"/>
      <c r="W76" s="5"/>
      <c r="X76" s="5"/>
      <c r="Y76" s="5"/>
      <c r="Z76" s="5"/>
    </row>
    <row r="77" ht="14.25" customHeight="1">
      <c r="A77" s="154" t="s">
        <v>106</v>
      </c>
      <c r="B77" s="38">
        <f t="shared" si="39"/>
        <v>0.5110972791</v>
      </c>
      <c r="C77" s="155">
        <v>234840.0</v>
      </c>
      <c r="D77" s="38">
        <f>E77/E72</f>
        <v>0.5126545455</v>
      </c>
      <c r="E77" s="155">
        <v>21147.0</v>
      </c>
      <c r="F77" s="38">
        <f>G77/G72</f>
        <v>0.5344352617</v>
      </c>
      <c r="G77" s="156">
        <v>194.0</v>
      </c>
      <c r="H77" s="38">
        <f>I77/I72</f>
        <v>0.5</v>
      </c>
      <c r="I77" s="156">
        <v>253.0</v>
      </c>
      <c r="J77" s="38">
        <f>K77/K72</f>
        <v>0.5152512998</v>
      </c>
      <c r="K77" s="155">
        <v>2973.0</v>
      </c>
      <c r="L77" s="38">
        <f>M77/M72</f>
        <v>0.52447411</v>
      </c>
      <c r="M77" s="155">
        <v>2593.0</v>
      </c>
      <c r="N77" s="38">
        <f>O77/O72</f>
        <v>0.5096665733</v>
      </c>
      <c r="O77" s="155">
        <v>1819.0</v>
      </c>
      <c r="P77" s="38">
        <f>Q77/Q72</f>
        <v>0.5122742664</v>
      </c>
      <c r="Q77" s="155">
        <v>7262.0</v>
      </c>
      <c r="R77" s="38">
        <f>S77/S72</f>
        <v>0.5026227945</v>
      </c>
      <c r="S77" s="155">
        <v>3162.0</v>
      </c>
      <c r="T77" s="38">
        <f>U77/U72</f>
        <v>0.5134079204</v>
      </c>
      <c r="U77" s="155">
        <v>2891.0</v>
      </c>
      <c r="V77" s="29" t="s">
        <v>101</v>
      </c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49">C78/$C$77</f>
        <v>0.1912706524</v>
      </c>
      <c r="C78" s="52">
        <v>44918.0</v>
      </c>
      <c r="D78" s="145">
        <f t="shared" ref="D78:D81" si="50">E78/$E$77</f>
        <v>0.2101480115</v>
      </c>
      <c r="E78" s="52">
        <v>4444.0</v>
      </c>
      <c r="F78" s="145">
        <f t="shared" ref="F78:F81" si="51">G78/$G$77</f>
        <v>0.1597938144</v>
      </c>
      <c r="G78" s="146">
        <v>31.0</v>
      </c>
      <c r="H78" s="145">
        <f t="shared" ref="H78:H81" si="52">I78/$I$77</f>
        <v>0.1343873518</v>
      </c>
      <c r="I78" s="146">
        <v>34.0</v>
      </c>
      <c r="J78" s="145">
        <f t="shared" ref="J78:J81" si="53">K78/$K$77</f>
        <v>0.1765893037</v>
      </c>
      <c r="K78" s="146">
        <v>525.0</v>
      </c>
      <c r="L78" s="145">
        <f t="shared" ref="L78:L81" si="54">M78/$M$77</f>
        <v>0.2090242962</v>
      </c>
      <c r="M78" s="146">
        <v>542.0</v>
      </c>
      <c r="N78" s="145">
        <f t="shared" ref="N78:N81" si="55">O78/$O$77</f>
        <v>0.2182517867</v>
      </c>
      <c r="O78" s="146">
        <v>397.0</v>
      </c>
      <c r="P78" s="145">
        <f t="shared" ref="P78:P81" si="56">Q78/$Q$77</f>
        <v>0.2354723217</v>
      </c>
      <c r="Q78" s="52">
        <v>1710.0</v>
      </c>
      <c r="R78" s="145">
        <f t="shared" ref="R78:R81" si="57">S78/$S$77</f>
        <v>0.1518026565</v>
      </c>
      <c r="S78" s="146">
        <v>480.0</v>
      </c>
      <c r="T78" s="145">
        <f t="shared" ref="T78:T81" si="58">U78/$U$77</f>
        <v>0.2507782774</v>
      </c>
      <c r="U78" s="146">
        <v>725.0</v>
      </c>
      <c r="V78" s="4"/>
      <c r="W78" s="5"/>
      <c r="X78" s="5"/>
      <c r="Y78" s="5"/>
      <c r="Z78" s="5"/>
    </row>
    <row r="79" ht="14.25" customHeight="1">
      <c r="A79" s="147" t="s">
        <v>107</v>
      </c>
      <c r="B79" s="148">
        <f t="shared" si="49"/>
        <v>0.1927908363</v>
      </c>
      <c r="C79" s="52">
        <v>45275.0</v>
      </c>
      <c r="D79" s="148">
        <f t="shared" si="50"/>
        <v>0.2194164657</v>
      </c>
      <c r="E79" s="52">
        <v>4640.0</v>
      </c>
      <c r="F79" s="148">
        <f t="shared" si="51"/>
        <v>0.2268041237</v>
      </c>
      <c r="G79" s="146">
        <v>44.0</v>
      </c>
      <c r="H79" s="148">
        <f t="shared" si="52"/>
        <v>0.1778656126</v>
      </c>
      <c r="I79" s="146">
        <v>45.0</v>
      </c>
      <c r="J79" s="148">
        <f t="shared" si="53"/>
        <v>0.197107299</v>
      </c>
      <c r="K79" s="146">
        <v>586.0</v>
      </c>
      <c r="L79" s="148">
        <f t="shared" si="54"/>
        <v>0.2016968762</v>
      </c>
      <c r="M79" s="146">
        <v>523.0</v>
      </c>
      <c r="N79" s="148">
        <f t="shared" si="55"/>
        <v>0.1962616822</v>
      </c>
      <c r="O79" s="146">
        <v>357.0</v>
      </c>
      <c r="P79" s="148">
        <f t="shared" si="56"/>
        <v>0.2415312586</v>
      </c>
      <c r="Q79" s="52">
        <v>1754.0</v>
      </c>
      <c r="R79" s="148">
        <f t="shared" si="57"/>
        <v>0.1884882985</v>
      </c>
      <c r="S79" s="146">
        <v>596.0</v>
      </c>
      <c r="T79" s="148">
        <f t="shared" si="58"/>
        <v>0.2542372881</v>
      </c>
      <c r="U79" s="146">
        <v>735.0</v>
      </c>
      <c r="V79" s="4"/>
      <c r="W79" s="5"/>
      <c r="X79" s="5"/>
      <c r="Y79" s="5"/>
      <c r="Z79" s="5"/>
    </row>
    <row r="80" ht="14.25" customHeight="1">
      <c r="A80" s="149" t="s">
        <v>108</v>
      </c>
      <c r="B80" s="148">
        <f t="shared" si="49"/>
        <v>0.3801652189</v>
      </c>
      <c r="C80" s="52">
        <v>89278.0</v>
      </c>
      <c r="D80" s="148">
        <f t="shared" si="50"/>
        <v>0.3703125739</v>
      </c>
      <c r="E80" s="52">
        <v>7831.0</v>
      </c>
      <c r="F80" s="148">
        <f t="shared" si="51"/>
        <v>0.3556701031</v>
      </c>
      <c r="G80" s="146">
        <v>69.0</v>
      </c>
      <c r="H80" s="148">
        <f t="shared" si="52"/>
        <v>0.395256917</v>
      </c>
      <c r="I80" s="146">
        <v>100.0</v>
      </c>
      <c r="J80" s="148">
        <f t="shared" si="53"/>
        <v>0.3868146653</v>
      </c>
      <c r="K80" s="52">
        <v>1150.0</v>
      </c>
      <c r="L80" s="148">
        <f t="shared" si="54"/>
        <v>0.3548013884</v>
      </c>
      <c r="M80" s="146">
        <v>920.0</v>
      </c>
      <c r="N80" s="148">
        <f t="shared" si="55"/>
        <v>0.3463441451</v>
      </c>
      <c r="O80" s="146">
        <v>630.0</v>
      </c>
      <c r="P80" s="148">
        <f t="shared" si="56"/>
        <v>0.3660148719</v>
      </c>
      <c r="Q80" s="52">
        <v>2658.0</v>
      </c>
      <c r="R80" s="148">
        <f t="shared" si="57"/>
        <v>0.389943074</v>
      </c>
      <c r="S80" s="52">
        <v>1233.0</v>
      </c>
      <c r="T80" s="148">
        <f t="shared" si="58"/>
        <v>0.3704600484</v>
      </c>
      <c r="U80" s="52">
        <v>1071.0</v>
      </c>
      <c r="V80" s="4"/>
      <c r="W80" s="5"/>
      <c r="X80" s="5"/>
      <c r="Y80" s="5"/>
      <c r="Z80" s="5"/>
    </row>
    <row r="81" ht="14.25" customHeight="1">
      <c r="A81" s="150" t="s">
        <v>109</v>
      </c>
      <c r="B81" s="151">
        <f t="shared" si="49"/>
        <v>0.2357732925</v>
      </c>
      <c r="C81" s="152">
        <v>55369.0</v>
      </c>
      <c r="D81" s="151">
        <f t="shared" si="50"/>
        <v>0.2001229489</v>
      </c>
      <c r="E81" s="152">
        <v>4232.0</v>
      </c>
      <c r="F81" s="151">
        <f t="shared" si="51"/>
        <v>0.2577319588</v>
      </c>
      <c r="G81" s="153">
        <v>50.0</v>
      </c>
      <c r="H81" s="151">
        <f t="shared" si="52"/>
        <v>0.2924901186</v>
      </c>
      <c r="I81" s="153">
        <v>74.0</v>
      </c>
      <c r="J81" s="151">
        <f t="shared" si="53"/>
        <v>0.2394887319</v>
      </c>
      <c r="K81" s="153">
        <v>712.0</v>
      </c>
      <c r="L81" s="151">
        <f t="shared" si="54"/>
        <v>0.2344774393</v>
      </c>
      <c r="M81" s="153">
        <v>608.0</v>
      </c>
      <c r="N81" s="151">
        <f t="shared" si="55"/>
        <v>0.2391423859</v>
      </c>
      <c r="O81" s="153">
        <v>435.0</v>
      </c>
      <c r="P81" s="151">
        <f t="shared" si="56"/>
        <v>0.1569815478</v>
      </c>
      <c r="Q81" s="152">
        <v>1140.0</v>
      </c>
      <c r="R81" s="151">
        <f t="shared" si="57"/>
        <v>0.2697659709</v>
      </c>
      <c r="S81" s="153">
        <v>853.0</v>
      </c>
      <c r="T81" s="151">
        <f t="shared" si="58"/>
        <v>0.124524386</v>
      </c>
      <c r="U81" s="153">
        <v>360.0</v>
      </c>
      <c r="V81" s="4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0.4873454545</v>
      </c>
      <c r="E82" s="155">
        <v>20103.0</v>
      </c>
      <c r="F82" s="38">
        <f>G82/G72</f>
        <v>0.4655647383</v>
      </c>
      <c r="G82" s="156">
        <v>169.0</v>
      </c>
      <c r="H82" s="38">
        <f>I82/I72</f>
        <v>0.5</v>
      </c>
      <c r="I82" s="156">
        <v>253.0</v>
      </c>
      <c r="J82" s="38">
        <f>K82/K72</f>
        <v>0.4847487002</v>
      </c>
      <c r="K82" s="155">
        <v>2797.0</v>
      </c>
      <c r="L82" s="38">
        <f>M82/M72</f>
        <v>0.47552589</v>
      </c>
      <c r="M82" s="155">
        <v>2351.0</v>
      </c>
      <c r="N82" s="38">
        <f>O82/O72</f>
        <v>0.4903334267</v>
      </c>
      <c r="O82" s="155">
        <v>1750.0</v>
      </c>
      <c r="P82" s="38">
        <f>Q82/Q72</f>
        <v>0.4877257336</v>
      </c>
      <c r="Q82" s="155">
        <v>6914.0</v>
      </c>
      <c r="R82" s="38">
        <f>S82/S72</f>
        <v>0.4973772055</v>
      </c>
      <c r="S82" s="155">
        <v>3129.0</v>
      </c>
      <c r="T82" s="38">
        <f>U82/U72</f>
        <v>0.4865920796</v>
      </c>
      <c r="U82" s="155">
        <v>2740.0</v>
      </c>
      <c r="V82" s="4" t="s">
        <v>101</v>
      </c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59">C83/$C$82</f>
        <v>0.1902938898</v>
      </c>
      <c r="C83" s="52">
        <v>42748.0</v>
      </c>
      <c r="D83" s="145">
        <f t="shared" ref="D83:D86" si="60">E83/$E$82</f>
        <v>0.2063871064</v>
      </c>
      <c r="E83" s="52">
        <v>4149.0</v>
      </c>
      <c r="F83" s="145">
        <f t="shared" ref="F83:F86" si="61">G83/$G$82</f>
        <v>0.2189349112</v>
      </c>
      <c r="G83" s="146">
        <v>37.0</v>
      </c>
      <c r="H83" s="145">
        <f t="shared" ref="H83:H86" si="62">I83/$I$82</f>
        <v>0.1778656126</v>
      </c>
      <c r="I83" s="146">
        <v>45.0</v>
      </c>
      <c r="J83" s="145">
        <f t="shared" ref="J83:J86" si="63">K83/$K$82</f>
        <v>0.1948516267</v>
      </c>
      <c r="K83" s="146">
        <v>545.0</v>
      </c>
      <c r="L83" s="145">
        <f t="shared" ref="L83:L86" si="64">M83/$M$82</f>
        <v>0.2135261591</v>
      </c>
      <c r="M83" s="146">
        <v>502.0</v>
      </c>
      <c r="N83" s="145">
        <f t="shared" ref="N83:N86" si="65">O83/$O$82</f>
        <v>0.2194285714</v>
      </c>
      <c r="O83" s="146">
        <v>384.0</v>
      </c>
      <c r="P83" s="145">
        <f t="shared" ref="P83:P86" si="66">Q83/$Q$82</f>
        <v>0.213769164</v>
      </c>
      <c r="Q83" s="52">
        <v>1478.0</v>
      </c>
      <c r="R83" s="145">
        <f t="shared" ref="R83:R86" si="67">S83/$S$82</f>
        <v>0.1671460531</v>
      </c>
      <c r="S83" s="146">
        <v>523.0</v>
      </c>
      <c r="T83" s="145">
        <f t="shared" ref="T83:T86" si="68">U83/$U$82</f>
        <v>0.2317518248</v>
      </c>
      <c r="U83" s="146">
        <v>635.0</v>
      </c>
      <c r="V83" s="4"/>
      <c r="W83" s="5"/>
      <c r="X83" s="5"/>
      <c r="Y83" s="5"/>
      <c r="Z83" s="5"/>
    </row>
    <row r="84" ht="14.25" customHeight="1">
      <c r="A84" s="147" t="s">
        <v>107</v>
      </c>
      <c r="B84" s="148">
        <f t="shared" si="59"/>
        <v>0.1934366681</v>
      </c>
      <c r="C84" s="52">
        <v>43454.0</v>
      </c>
      <c r="D84" s="148">
        <f t="shared" si="60"/>
        <v>0.2200666567</v>
      </c>
      <c r="E84" s="52">
        <v>4424.0</v>
      </c>
      <c r="F84" s="148">
        <f t="shared" si="61"/>
        <v>0.1597633136</v>
      </c>
      <c r="G84" s="146">
        <v>27.0</v>
      </c>
      <c r="H84" s="148">
        <f t="shared" si="62"/>
        <v>0.185770751</v>
      </c>
      <c r="I84" s="146">
        <v>47.0</v>
      </c>
      <c r="J84" s="148">
        <f t="shared" si="63"/>
        <v>0.1862710046</v>
      </c>
      <c r="K84" s="146">
        <v>521.0</v>
      </c>
      <c r="L84" s="148">
        <f t="shared" si="64"/>
        <v>0.204168439</v>
      </c>
      <c r="M84" s="146">
        <v>480.0</v>
      </c>
      <c r="N84" s="148">
        <f t="shared" si="65"/>
        <v>0.1897142857</v>
      </c>
      <c r="O84" s="146">
        <v>332.0</v>
      </c>
      <c r="P84" s="148">
        <f t="shared" si="66"/>
        <v>0.2493491467</v>
      </c>
      <c r="Q84" s="52">
        <v>1724.0</v>
      </c>
      <c r="R84" s="148">
        <f t="shared" si="67"/>
        <v>0.1860019175</v>
      </c>
      <c r="S84" s="146">
        <v>582.0</v>
      </c>
      <c r="T84" s="148">
        <f t="shared" si="68"/>
        <v>0.2594890511</v>
      </c>
      <c r="U84" s="146">
        <v>711.0</v>
      </c>
      <c r="V84" s="4"/>
      <c r="W84" s="5"/>
      <c r="X84" s="5"/>
      <c r="Y84" s="5"/>
      <c r="Z84" s="5"/>
    </row>
    <row r="85" ht="14.25" customHeight="1">
      <c r="A85" s="149" t="s">
        <v>108</v>
      </c>
      <c r="B85" s="148">
        <f t="shared" si="59"/>
        <v>0.3787982657</v>
      </c>
      <c r="C85" s="52">
        <v>85094.0</v>
      </c>
      <c r="D85" s="148">
        <f t="shared" si="60"/>
        <v>0.3711883798</v>
      </c>
      <c r="E85" s="52">
        <v>7462.0</v>
      </c>
      <c r="F85" s="148">
        <f t="shared" si="61"/>
        <v>0.3786982249</v>
      </c>
      <c r="G85" s="146">
        <v>64.0</v>
      </c>
      <c r="H85" s="148">
        <f t="shared" si="62"/>
        <v>0.3873517787</v>
      </c>
      <c r="I85" s="146">
        <v>98.0</v>
      </c>
      <c r="J85" s="148">
        <f t="shared" si="63"/>
        <v>0.3832677869</v>
      </c>
      <c r="K85" s="52">
        <v>1072.0</v>
      </c>
      <c r="L85" s="148">
        <f t="shared" si="64"/>
        <v>0.3568694173</v>
      </c>
      <c r="M85" s="146">
        <v>839.0</v>
      </c>
      <c r="N85" s="148">
        <f t="shared" si="65"/>
        <v>0.352</v>
      </c>
      <c r="O85" s="146">
        <v>616.0</v>
      </c>
      <c r="P85" s="148">
        <f t="shared" si="66"/>
        <v>0.3743129881</v>
      </c>
      <c r="Q85" s="52">
        <v>2588.0</v>
      </c>
      <c r="R85" s="148">
        <f t="shared" si="67"/>
        <v>0.3691275168</v>
      </c>
      <c r="S85" s="52">
        <v>1155.0</v>
      </c>
      <c r="T85" s="148">
        <f t="shared" si="68"/>
        <v>0.3759124088</v>
      </c>
      <c r="U85" s="52">
        <v>1030.0</v>
      </c>
      <c r="V85" s="4"/>
      <c r="W85" s="5"/>
      <c r="X85" s="5"/>
      <c r="Y85" s="5"/>
      <c r="Z85" s="5"/>
    </row>
    <row r="86" ht="14.25" customHeight="1">
      <c r="A86" s="150" t="s">
        <v>109</v>
      </c>
      <c r="B86" s="151">
        <f t="shared" si="59"/>
        <v>0.2374711764</v>
      </c>
      <c r="C86" s="152">
        <v>53346.0</v>
      </c>
      <c r="D86" s="151">
        <f t="shared" si="60"/>
        <v>0.202357857</v>
      </c>
      <c r="E86" s="152">
        <v>4068.0</v>
      </c>
      <c r="F86" s="151">
        <f t="shared" si="61"/>
        <v>0.2426035503</v>
      </c>
      <c r="G86" s="153">
        <v>41.0</v>
      </c>
      <c r="H86" s="151">
        <f t="shared" si="62"/>
        <v>0.2490118577</v>
      </c>
      <c r="I86" s="153">
        <v>63.0</v>
      </c>
      <c r="J86" s="151">
        <f t="shared" si="63"/>
        <v>0.2356095817</v>
      </c>
      <c r="K86" s="153">
        <v>659.0</v>
      </c>
      <c r="L86" s="151">
        <f t="shared" si="64"/>
        <v>0.2254359847</v>
      </c>
      <c r="M86" s="153">
        <v>530.0</v>
      </c>
      <c r="N86" s="151">
        <f t="shared" si="65"/>
        <v>0.2388571429</v>
      </c>
      <c r="O86" s="153">
        <v>418.0</v>
      </c>
      <c r="P86" s="151">
        <f t="shared" si="66"/>
        <v>0.1625687012</v>
      </c>
      <c r="Q86" s="152">
        <v>1124.0</v>
      </c>
      <c r="R86" s="151">
        <f t="shared" si="67"/>
        <v>0.2777245126</v>
      </c>
      <c r="S86" s="153">
        <v>869.0</v>
      </c>
      <c r="T86" s="151">
        <f t="shared" si="68"/>
        <v>0.1328467153</v>
      </c>
      <c r="U86" s="153">
        <v>364.0</v>
      </c>
      <c r="V86" s="4"/>
      <c r="W86" s="5"/>
      <c r="X86" s="5"/>
      <c r="Y86" s="5"/>
      <c r="Z86" s="5"/>
    </row>
    <row r="87" ht="14.25" customHeight="1">
      <c r="A87" s="582" t="s">
        <v>111</v>
      </c>
      <c r="B87" s="318">
        <v>1.0</v>
      </c>
      <c r="C87" s="27">
        <v>498112.0</v>
      </c>
      <c r="D87" s="318">
        <v>1.0</v>
      </c>
      <c r="E87" s="28">
        <v>40871.0</v>
      </c>
      <c r="F87" s="583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583"/>
      <c r="S87" s="584"/>
      <c r="T87" s="583"/>
      <c r="U87" s="584"/>
      <c r="V87" s="29" t="s">
        <v>112</v>
      </c>
      <c r="W87" s="5"/>
      <c r="X87" s="5"/>
      <c r="Y87" s="5"/>
      <c r="Z87" s="5"/>
    </row>
    <row r="88" ht="15.75" customHeight="1">
      <c r="A88" s="463" t="s">
        <v>113</v>
      </c>
      <c r="B88" s="318">
        <v>1.0</v>
      </c>
      <c r="C88" s="27">
        <v>498112.0</v>
      </c>
      <c r="D88" s="318">
        <v>1.0</v>
      </c>
      <c r="E88" s="28">
        <v>40871.0</v>
      </c>
      <c r="F88" s="134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134"/>
      <c r="S88" s="135"/>
      <c r="T88" s="134"/>
      <c r="U88" s="135"/>
      <c r="V88" s="4" t="s">
        <v>112</v>
      </c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69">C89/$C$88</f>
        <v>0.435920034</v>
      </c>
      <c r="C89" s="171">
        <v>217137.0</v>
      </c>
      <c r="D89" s="145">
        <f t="shared" ref="D89:D99" si="70">E89/$E$88</f>
        <v>0.4217171099</v>
      </c>
      <c r="E89" s="171">
        <v>17236.0</v>
      </c>
      <c r="F89" s="175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175"/>
      <c r="S89" s="174"/>
      <c r="T89" s="175"/>
      <c r="U89" s="174"/>
      <c r="V89" s="4" t="s">
        <v>112</v>
      </c>
      <c r="W89" s="5"/>
      <c r="X89" s="5"/>
      <c r="Y89" s="5"/>
      <c r="Z89" s="5"/>
    </row>
    <row r="90" ht="14.25" customHeight="1">
      <c r="A90" s="176" t="s">
        <v>115</v>
      </c>
      <c r="B90" s="148">
        <f t="shared" si="69"/>
        <v>0.166819912</v>
      </c>
      <c r="C90" s="34">
        <v>83095.0</v>
      </c>
      <c r="D90" s="148">
        <f t="shared" si="70"/>
        <v>0.1781703408</v>
      </c>
      <c r="E90" s="34">
        <v>7282.0</v>
      </c>
      <c r="F90" s="134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134"/>
      <c r="S90" s="135"/>
      <c r="T90" s="134"/>
      <c r="U90" s="135"/>
      <c r="V90" s="4" t="s">
        <v>112</v>
      </c>
      <c r="W90" s="5"/>
      <c r="X90" s="5"/>
      <c r="Y90" s="5"/>
      <c r="Z90" s="5"/>
    </row>
    <row r="91" ht="14.25" customHeight="1">
      <c r="A91" s="176" t="s">
        <v>116</v>
      </c>
      <c r="B91" s="148">
        <f t="shared" si="69"/>
        <v>0.397260054</v>
      </c>
      <c r="C91" s="34">
        <v>197880.0</v>
      </c>
      <c r="D91" s="148">
        <f t="shared" si="70"/>
        <v>0.4001125492</v>
      </c>
      <c r="E91" s="34">
        <v>16353.0</v>
      </c>
      <c r="F91" s="134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134"/>
      <c r="S91" s="135"/>
      <c r="T91" s="134"/>
      <c r="U91" s="135"/>
      <c r="V91" s="4" t="s">
        <v>112</v>
      </c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70"/>
        <v>0.06239142668</v>
      </c>
      <c r="E92" s="27">
        <v>2550.0</v>
      </c>
      <c r="F92" s="134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134"/>
      <c r="S92" s="135"/>
      <c r="T92" s="134"/>
      <c r="U92" s="135"/>
      <c r="V92" s="4" t="s">
        <v>112</v>
      </c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71">C93/$C$88</f>
        <v>0.03657209624</v>
      </c>
      <c r="C93" s="34">
        <v>18217.0</v>
      </c>
      <c r="D93" s="148">
        <f t="shared" si="70"/>
        <v>0.01666218101</v>
      </c>
      <c r="E93" s="48">
        <v>681.0</v>
      </c>
      <c r="F93" s="134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134"/>
      <c r="S93" s="135"/>
      <c r="T93" s="134"/>
      <c r="U93" s="135"/>
      <c r="V93" s="4" t="s">
        <v>112</v>
      </c>
      <c r="W93" s="5"/>
      <c r="X93" s="5"/>
      <c r="Y93" s="5"/>
      <c r="Z93" s="5"/>
    </row>
    <row r="94" ht="14.25" customHeight="1">
      <c r="A94" s="176" t="s">
        <v>115</v>
      </c>
      <c r="B94" s="148">
        <f t="shared" si="71"/>
        <v>0.007948011692</v>
      </c>
      <c r="C94" s="34">
        <v>3959.0</v>
      </c>
      <c r="D94" s="148">
        <f t="shared" si="70"/>
        <v>0.001443566343</v>
      </c>
      <c r="E94" s="48">
        <v>59.0</v>
      </c>
      <c r="F94" s="134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134"/>
      <c r="S94" s="135"/>
      <c r="T94" s="134"/>
      <c r="U94" s="135"/>
      <c r="V94" s="4" t="s">
        <v>112</v>
      </c>
      <c r="W94" s="5"/>
      <c r="X94" s="5"/>
      <c r="Y94" s="5"/>
      <c r="Z94" s="5"/>
    </row>
    <row r="95" ht="14.25" customHeight="1">
      <c r="A95" s="176" t="s">
        <v>116</v>
      </c>
      <c r="B95" s="148">
        <f t="shared" si="71"/>
        <v>0.06960482783</v>
      </c>
      <c r="C95" s="34">
        <v>34671.0</v>
      </c>
      <c r="D95" s="148">
        <f t="shared" si="70"/>
        <v>0.04428567933</v>
      </c>
      <c r="E95" s="34">
        <v>1810.0</v>
      </c>
      <c r="F95" s="134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134"/>
      <c r="S95" s="135"/>
      <c r="T95" s="134"/>
      <c r="U95" s="135"/>
      <c r="V95" s="4" t="s">
        <v>112</v>
      </c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72">C96/$C$87</f>
        <v>0.03610031479</v>
      </c>
      <c r="C96" s="27">
        <v>17982.0</v>
      </c>
      <c r="D96" s="40">
        <f t="shared" si="70"/>
        <v>0.03917202907</v>
      </c>
      <c r="E96" s="27">
        <v>1601.0</v>
      </c>
      <c r="F96" s="134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134"/>
      <c r="S96" s="135"/>
      <c r="T96" s="134"/>
      <c r="U96" s="135"/>
      <c r="V96" s="4" t="s">
        <v>112</v>
      </c>
      <c r="W96" s="5"/>
      <c r="X96" s="5"/>
      <c r="Y96" s="5"/>
      <c r="Z96" s="5"/>
    </row>
    <row r="97" ht="14.25" customHeight="1">
      <c r="A97" s="176" t="s">
        <v>114</v>
      </c>
      <c r="B97" s="128">
        <f t="shared" si="72"/>
        <v>0.01799996788</v>
      </c>
      <c r="C97" s="34">
        <v>8966.0</v>
      </c>
      <c r="D97" s="128">
        <f t="shared" si="70"/>
        <v>0.02260771696</v>
      </c>
      <c r="E97" s="48">
        <v>924.0</v>
      </c>
      <c r="F97" s="85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85"/>
      <c r="S97" s="86"/>
      <c r="T97" s="85"/>
      <c r="U97" s="86"/>
      <c r="V97" s="4" t="s">
        <v>112</v>
      </c>
      <c r="W97" s="5"/>
      <c r="X97" s="5"/>
      <c r="Y97" s="5"/>
      <c r="Z97" s="5"/>
    </row>
    <row r="98" ht="14.25" customHeight="1">
      <c r="A98" s="176" t="s">
        <v>115</v>
      </c>
      <c r="B98" s="128">
        <f t="shared" si="72"/>
        <v>0.0009295098291</v>
      </c>
      <c r="C98" s="48">
        <v>463.0</v>
      </c>
      <c r="D98" s="128">
        <f t="shared" si="70"/>
        <v>0.0003914756184</v>
      </c>
      <c r="E98" s="48">
        <v>16.0</v>
      </c>
      <c r="F98" s="85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85"/>
      <c r="S98" s="86"/>
      <c r="T98" s="85"/>
      <c r="U98" s="86"/>
      <c r="V98" s="4" t="s">
        <v>112</v>
      </c>
      <c r="W98" s="5"/>
      <c r="X98" s="5"/>
      <c r="Y98" s="5"/>
      <c r="Z98" s="5"/>
    </row>
    <row r="99" ht="15.0" customHeight="1">
      <c r="A99" s="179" t="s">
        <v>116</v>
      </c>
      <c r="B99" s="132">
        <f t="shared" si="72"/>
        <v>0.01717083708</v>
      </c>
      <c r="C99" s="356">
        <v>8553.0</v>
      </c>
      <c r="D99" s="132">
        <f t="shared" si="70"/>
        <v>0.01617283649</v>
      </c>
      <c r="E99" s="435">
        <v>661.0</v>
      </c>
      <c r="F99" s="183"/>
      <c r="G99" s="184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183"/>
      <c r="S99" s="184"/>
      <c r="T99" s="183"/>
      <c r="U99" s="184"/>
      <c r="V99" s="4" t="s">
        <v>112</v>
      </c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3"/>
      <c r="V100" s="4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73">C101/(C$101+C$102+C$103+C$104+C$105+C$106)</f>
        <v>0.1896207894</v>
      </c>
      <c r="C101" s="186">
        <v>464588.0</v>
      </c>
      <c r="D101" s="185">
        <f t="shared" ref="D101:D106" si="74">E101/(E$101+E$102+E$103+E$104+E$105+E$106)</f>
        <v>0.1454358033</v>
      </c>
      <c r="E101" s="186">
        <v>25678.0</v>
      </c>
      <c r="F101" s="185">
        <f t="shared" ref="F101:F106" si="75">G101/(G$101+G$102+G$103+G$104+G$105+G$106)</f>
        <v>0.238317757</v>
      </c>
      <c r="G101" s="186">
        <v>663.0</v>
      </c>
      <c r="H101" s="185">
        <f t="shared" ref="H101:H106" si="76">I101/(I$101+I$102+I$103+I$104+I$105+I$106)</f>
        <v>0.05543710021</v>
      </c>
      <c r="I101" s="186">
        <v>130.0</v>
      </c>
      <c r="J101" s="185">
        <f t="shared" ref="J101:J106" si="77">K101/(K$101+K$102+K$103+K$104+K$105+K$106)</f>
        <v>0.1681778805</v>
      </c>
      <c r="K101" s="186">
        <v>5824.0</v>
      </c>
      <c r="L101" s="185">
        <f t="shared" ref="L101:L106" si="78">M101/(M$101+M$102+M$103+M$104+M$105+M$106)</f>
        <v>0.2202327663</v>
      </c>
      <c r="M101" s="186">
        <v>8364.0</v>
      </c>
      <c r="N101" s="185">
        <f t="shared" ref="N101:N106" si="79">O101/(O$101+O$102+O$103+O$104+O$105+O$106)</f>
        <v>0.09622980251</v>
      </c>
      <c r="O101" s="186">
        <v>2680.0</v>
      </c>
      <c r="P101" s="185">
        <f t="shared" ref="P101:P106" si="80">Q101/(Q$101+Q$102+Q$103+Q$104+Q$105+Q$106)</f>
        <v>0.1436878911</v>
      </c>
      <c r="Q101" s="186">
        <v>5856.0</v>
      </c>
      <c r="R101" s="185">
        <f t="shared" ref="R101:R106" si="81">S101/(S$101+S$102+S$103+S$104+S$105+S$106)</f>
        <v>0.06610066707</v>
      </c>
      <c r="S101" s="186">
        <v>1308.0</v>
      </c>
      <c r="T101" s="185">
        <f t="shared" ref="T101:T106" si="82">U101/(U$101+U$102+U$103+U$104+U$105+U$106)</f>
        <v>0.08177547694</v>
      </c>
      <c r="U101" s="186">
        <v>853.0</v>
      </c>
      <c r="V101" s="4" t="s">
        <v>121</v>
      </c>
      <c r="W101" s="5"/>
      <c r="X101" s="5"/>
      <c r="Y101" s="5"/>
      <c r="Z101" s="5"/>
    </row>
    <row r="102" ht="14.25" customHeight="1">
      <c r="A102" s="176" t="s">
        <v>122</v>
      </c>
      <c r="B102" s="187">
        <f t="shared" si="73"/>
        <v>0.2644727337</v>
      </c>
      <c r="C102" s="159">
        <v>647982.0</v>
      </c>
      <c r="D102" s="187">
        <f t="shared" si="74"/>
        <v>0.2126767823</v>
      </c>
      <c r="E102" s="159">
        <v>37550.0</v>
      </c>
      <c r="F102" s="187">
        <f t="shared" si="75"/>
        <v>0.3170381021</v>
      </c>
      <c r="G102" s="159">
        <v>882.0</v>
      </c>
      <c r="H102" s="187">
        <f t="shared" si="76"/>
        <v>0.1168443497</v>
      </c>
      <c r="I102" s="159">
        <v>274.0</v>
      </c>
      <c r="J102" s="187">
        <f t="shared" si="77"/>
        <v>0.2421022235</v>
      </c>
      <c r="K102" s="159">
        <v>8384.0</v>
      </c>
      <c r="L102" s="187">
        <f t="shared" si="78"/>
        <v>0.2845594818</v>
      </c>
      <c r="M102" s="159">
        <v>10807.0</v>
      </c>
      <c r="N102" s="187">
        <f t="shared" si="79"/>
        <v>0.1736804309</v>
      </c>
      <c r="O102" s="159">
        <v>4837.0</v>
      </c>
      <c r="P102" s="187">
        <f t="shared" si="80"/>
        <v>0.2136915716</v>
      </c>
      <c r="Q102" s="159">
        <v>8709.0</v>
      </c>
      <c r="R102" s="187">
        <f t="shared" si="81"/>
        <v>0.1262886598</v>
      </c>
      <c r="S102" s="159">
        <v>2499.0</v>
      </c>
      <c r="T102" s="187">
        <f t="shared" si="82"/>
        <v>0.111015243</v>
      </c>
      <c r="U102" s="159">
        <v>1158.0</v>
      </c>
      <c r="V102" s="4" t="s">
        <v>123</v>
      </c>
      <c r="W102" s="5"/>
      <c r="X102" s="5"/>
      <c r="Y102" s="5"/>
      <c r="Z102" s="5"/>
    </row>
    <row r="103" ht="14.25" customHeight="1">
      <c r="A103" s="176" t="s">
        <v>124</v>
      </c>
      <c r="B103" s="187">
        <f t="shared" si="73"/>
        <v>0.1909733928</v>
      </c>
      <c r="C103" s="159">
        <v>467902.0</v>
      </c>
      <c r="D103" s="187">
        <f t="shared" si="74"/>
        <v>0.1891152533</v>
      </c>
      <c r="E103" s="159">
        <v>33390.0</v>
      </c>
      <c r="F103" s="187">
        <f t="shared" si="75"/>
        <v>0.2214234364</v>
      </c>
      <c r="G103" s="159">
        <v>616.0</v>
      </c>
      <c r="H103" s="187">
        <f t="shared" si="76"/>
        <v>0.181663113</v>
      </c>
      <c r="I103" s="159">
        <v>426.0</v>
      </c>
      <c r="J103" s="187">
        <f t="shared" si="77"/>
        <v>0.199335836</v>
      </c>
      <c r="K103" s="159">
        <v>6903.0</v>
      </c>
      <c r="L103" s="187">
        <f t="shared" si="78"/>
        <v>0.1917689188</v>
      </c>
      <c r="M103" s="159">
        <v>7283.0</v>
      </c>
      <c r="N103" s="187">
        <f t="shared" si="79"/>
        <v>0.2047755835</v>
      </c>
      <c r="O103" s="159">
        <v>5703.0</v>
      </c>
      <c r="P103" s="187">
        <f t="shared" si="80"/>
        <v>0.1777205251</v>
      </c>
      <c r="Q103" s="159">
        <v>7243.0</v>
      </c>
      <c r="R103" s="187">
        <f t="shared" si="81"/>
        <v>0.1846068324</v>
      </c>
      <c r="S103" s="159">
        <v>3653.0</v>
      </c>
      <c r="T103" s="187">
        <f t="shared" si="82"/>
        <v>0.1498418177</v>
      </c>
      <c r="U103" s="159">
        <v>1563.0</v>
      </c>
      <c r="V103" s="4" t="s">
        <v>125</v>
      </c>
      <c r="W103" s="5"/>
      <c r="X103" s="5"/>
      <c r="Y103" s="5"/>
      <c r="Z103" s="5"/>
    </row>
    <row r="104" ht="14.25" customHeight="1">
      <c r="A104" s="176" t="s">
        <v>126</v>
      </c>
      <c r="B104" s="187">
        <f t="shared" si="73"/>
        <v>0.09901717896</v>
      </c>
      <c r="C104" s="159">
        <v>242601.0</v>
      </c>
      <c r="D104" s="187">
        <f t="shared" si="74"/>
        <v>0.1198579512</v>
      </c>
      <c r="E104" s="159">
        <v>21162.0</v>
      </c>
      <c r="F104" s="187">
        <f t="shared" si="75"/>
        <v>0.08267433501</v>
      </c>
      <c r="G104" s="159">
        <v>230.0</v>
      </c>
      <c r="H104" s="187">
        <f t="shared" si="76"/>
        <v>0.1049040512</v>
      </c>
      <c r="I104" s="159">
        <v>246.0</v>
      </c>
      <c r="J104" s="187">
        <f t="shared" si="77"/>
        <v>0.114842622</v>
      </c>
      <c r="K104" s="159">
        <v>3977.0</v>
      </c>
      <c r="L104" s="187">
        <f t="shared" si="78"/>
        <v>0.0996103007</v>
      </c>
      <c r="M104" s="159">
        <v>3783.0</v>
      </c>
      <c r="N104" s="187">
        <f t="shared" si="79"/>
        <v>0.1380251346</v>
      </c>
      <c r="O104" s="159">
        <v>3844.0</v>
      </c>
      <c r="P104" s="187">
        <f t="shared" si="80"/>
        <v>0.1250398724</v>
      </c>
      <c r="Q104" s="159">
        <v>5096.0</v>
      </c>
      <c r="R104" s="187">
        <f t="shared" si="81"/>
        <v>0.1244188397</v>
      </c>
      <c r="S104" s="159">
        <v>2462.0</v>
      </c>
      <c r="T104" s="187">
        <f t="shared" si="82"/>
        <v>0.1461029623</v>
      </c>
      <c r="U104" s="159">
        <v>1524.0</v>
      </c>
      <c r="V104" s="4" t="s">
        <v>127</v>
      </c>
      <c r="W104" s="5"/>
      <c r="X104" s="5"/>
      <c r="Y104" s="5"/>
      <c r="Z104" s="5"/>
    </row>
    <row r="105" ht="20.25" customHeight="1">
      <c r="A105" s="176" t="s">
        <v>128</v>
      </c>
      <c r="B105" s="187">
        <f t="shared" si="73"/>
        <v>0.2542241305</v>
      </c>
      <c r="C105" s="159">
        <v>622872.0</v>
      </c>
      <c r="D105" s="187">
        <f t="shared" si="74"/>
        <v>0.3320079973</v>
      </c>
      <c r="E105" s="159">
        <v>58619.0</v>
      </c>
      <c r="F105" s="187">
        <f t="shared" si="75"/>
        <v>0.1405463695</v>
      </c>
      <c r="G105" s="159">
        <v>391.0</v>
      </c>
      <c r="H105" s="187">
        <f t="shared" si="76"/>
        <v>0.5398720682</v>
      </c>
      <c r="I105" s="159">
        <v>1266.0</v>
      </c>
      <c r="J105" s="187">
        <f t="shared" si="77"/>
        <v>0.2748483973</v>
      </c>
      <c r="K105" s="159">
        <v>9518.0</v>
      </c>
      <c r="L105" s="187">
        <f t="shared" si="78"/>
        <v>0.2026173048</v>
      </c>
      <c r="M105" s="481">
        <v>7695.0</v>
      </c>
      <c r="N105" s="187">
        <f t="shared" si="79"/>
        <v>0.386427289</v>
      </c>
      <c r="O105" s="481">
        <v>10762.0</v>
      </c>
      <c r="P105" s="187">
        <f t="shared" si="80"/>
        <v>0.3390258864</v>
      </c>
      <c r="Q105" s="481">
        <v>13817.0</v>
      </c>
      <c r="R105" s="187">
        <f t="shared" si="81"/>
        <v>0.4972710734</v>
      </c>
      <c r="S105" s="159">
        <v>9840.0</v>
      </c>
      <c r="T105" s="187">
        <f t="shared" si="82"/>
        <v>0.5109768958</v>
      </c>
      <c r="U105" s="159">
        <v>5330.0</v>
      </c>
      <c r="V105" s="4" t="s">
        <v>129</v>
      </c>
      <c r="W105" s="5"/>
      <c r="X105" s="5"/>
      <c r="Y105" s="5"/>
      <c r="Z105" s="5"/>
    </row>
    <row r="106" ht="15.0" customHeight="1">
      <c r="A106" s="188" t="s">
        <v>392</v>
      </c>
      <c r="B106" s="189">
        <f t="shared" si="73"/>
        <v>0.001691774588</v>
      </c>
      <c r="C106" s="190">
        <v>4145.0</v>
      </c>
      <c r="D106" s="189">
        <f t="shared" si="74"/>
        <v>0.0009062126541</v>
      </c>
      <c r="E106" s="190">
        <v>160.0</v>
      </c>
      <c r="F106" s="189">
        <f t="shared" si="75"/>
        <v>0</v>
      </c>
      <c r="G106" s="190">
        <v>0.0</v>
      </c>
      <c r="H106" s="189">
        <f t="shared" si="76"/>
        <v>0.001279317697</v>
      </c>
      <c r="I106" s="190">
        <v>3.0</v>
      </c>
      <c r="J106" s="189">
        <f t="shared" si="77"/>
        <v>0.0006930407161</v>
      </c>
      <c r="K106" s="190">
        <v>24.0</v>
      </c>
      <c r="L106" s="189">
        <f t="shared" si="78"/>
        <v>0.001211227553</v>
      </c>
      <c r="M106" s="190">
        <v>46.0</v>
      </c>
      <c r="N106" s="189">
        <f t="shared" si="79"/>
        <v>0.0008617594255</v>
      </c>
      <c r="O106" s="190">
        <v>24.0</v>
      </c>
      <c r="P106" s="189">
        <f t="shared" si="80"/>
        <v>0.0008342534658</v>
      </c>
      <c r="Q106" s="190">
        <v>34.0</v>
      </c>
      <c r="R106" s="189">
        <f t="shared" si="81"/>
        <v>0.001313927633</v>
      </c>
      <c r="S106" s="190">
        <v>26.0</v>
      </c>
      <c r="T106" s="189">
        <f t="shared" si="82"/>
        <v>0.0002876042565</v>
      </c>
      <c r="U106" s="190">
        <v>3.0</v>
      </c>
      <c r="V106" s="4" t="s">
        <v>131</v>
      </c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3"/>
      <c r="V107" s="4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3"/>
      <c r="V108" s="4"/>
      <c r="W108" s="5"/>
      <c r="X108" s="5"/>
      <c r="Y108" s="5"/>
      <c r="Z108" s="5"/>
    </row>
    <row r="109" ht="14.25" customHeight="1">
      <c r="A109" s="195" t="s">
        <v>134</v>
      </c>
      <c r="B109" s="634">
        <f>C109/C8</f>
        <v>0.05474491635</v>
      </c>
      <c r="C109" s="635">
        <v>173316.0</v>
      </c>
      <c r="D109" s="196">
        <f>E109/E8</f>
        <v>0.04323472707</v>
      </c>
      <c r="E109" s="198">
        <v>10181.0</v>
      </c>
      <c r="F109" s="173"/>
      <c r="G109" s="174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175"/>
      <c r="S109" s="174"/>
      <c r="T109" s="175"/>
      <c r="U109" s="174"/>
      <c r="V109" s="4" t="s">
        <v>135</v>
      </c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83">C110/$C$109</f>
        <v>0.4841445683</v>
      </c>
      <c r="C110" s="203">
        <v>83910.0</v>
      </c>
      <c r="D110" s="128">
        <f t="shared" ref="D110:D111" si="84">E110/$E$109</f>
        <v>0.4870837835</v>
      </c>
      <c r="E110" s="204">
        <v>4959.0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134"/>
      <c r="S110" s="135"/>
      <c r="T110" s="134"/>
      <c r="U110" s="135"/>
      <c r="V110" s="4" t="s">
        <v>135</v>
      </c>
      <c r="W110" s="5"/>
      <c r="X110" s="5"/>
      <c r="Y110" s="5"/>
      <c r="Z110" s="5"/>
    </row>
    <row r="111" ht="14.25" customHeight="1">
      <c r="A111" s="202" t="s">
        <v>82</v>
      </c>
      <c r="B111" s="128">
        <f t="shared" si="83"/>
        <v>0.5158554317</v>
      </c>
      <c r="C111" s="203">
        <v>89406.0</v>
      </c>
      <c r="D111" s="128">
        <f t="shared" si="84"/>
        <v>0.5129162165</v>
      </c>
      <c r="E111" s="204">
        <v>5222.0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208"/>
      <c r="S111" s="207"/>
      <c r="T111" s="208"/>
      <c r="U111" s="207"/>
      <c r="V111" s="4" t="s">
        <v>135</v>
      </c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2">
        <v>43.76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134"/>
      <c r="S112" s="135"/>
      <c r="T112" s="134"/>
      <c r="U112" s="135"/>
      <c r="V112" s="4" t="s">
        <v>135</v>
      </c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19">
        <v>45.29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208"/>
      <c r="S113" s="207"/>
      <c r="T113" s="208"/>
      <c r="U113" s="207"/>
      <c r="V113" s="4" t="s">
        <v>135</v>
      </c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19">
        <v>42.4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134"/>
      <c r="S114" s="135"/>
      <c r="T114" s="134"/>
      <c r="U114" s="135"/>
      <c r="V114" s="4" t="s">
        <v>135</v>
      </c>
      <c r="W114" s="5"/>
      <c r="X114" s="5"/>
      <c r="Y114" s="5"/>
      <c r="Z114" s="5"/>
    </row>
    <row r="115" ht="22.5" customHeight="1">
      <c r="A115" s="221" t="s">
        <v>137</v>
      </c>
      <c r="B115" s="222">
        <v>106.549874865928</v>
      </c>
      <c r="C115" s="223"/>
      <c r="D115" s="222">
        <v>105.3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138"/>
      <c r="S115" s="139"/>
      <c r="T115" s="138"/>
      <c r="U115" s="139"/>
      <c r="V115" s="4" t="s">
        <v>135</v>
      </c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4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175"/>
      <c r="E117" s="174"/>
      <c r="F117" s="175"/>
      <c r="G117" s="174"/>
      <c r="H117" s="175"/>
      <c r="I117" s="174"/>
      <c r="J117" s="175"/>
      <c r="K117" s="174"/>
      <c r="L117" s="175"/>
      <c r="M117" s="174"/>
      <c r="N117" s="175"/>
      <c r="O117" s="174"/>
      <c r="P117" s="175"/>
      <c r="Q117" s="174"/>
      <c r="R117" s="175"/>
      <c r="S117" s="174"/>
      <c r="T117" s="175"/>
      <c r="U117" s="174"/>
      <c r="V117" s="4" t="s">
        <v>66</v>
      </c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134"/>
      <c r="S118" s="135"/>
      <c r="T118" s="134"/>
      <c r="U118" s="135"/>
      <c r="V118" s="4" t="s">
        <v>66</v>
      </c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134"/>
      <c r="S119" s="135"/>
      <c r="T119" s="134"/>
      <c r="U119" s="135"/>
      <c r="V119" s="4" t="s">
        <v>66</v>
      </c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134"/>
      <c r="S120" s="135"/>
      <c r="T120" s="134"/>
      <c r="U120" s="135"/>
      <c r="V120" s="4" t="s">
        <v>66</v>
      </c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134"/>
      <c r="S121" s="135"/>
      <c r="T121" s="134"/>
      <c r="U121" s="135"/>
      <c r="V121" s="4" t="s">
        <v>66</v>
      </c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134"/>
      <c r="S122" s="135"/>
      <c r="T122" s="134"/>
      <c r="U122" s="135"/>
      <c r="V122" s="4" t="s">
        <v>66</v>
      </c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134"/>
      <c r="S123" s="135"/>
      <c r="T123" s="134"/>
      <c r="U123" s="135"/>
      <c r="V123" s="4" t="s">
        <v>66</v>
      </c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134"/>
      <c r="S124" s="135"/>
      <c r="T124" s="134"/>
      <c r="U124" s="135"/>
      <c r="V124" s="4" t="s">
        <v>66</v>
      </c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134"/>
      <c r="S125" s="135"/>
      <c r="T125" s="134"/>
      <c r="U125" s="135"/>
      <c r="V125" s="4" t="s">
        <v>66</v>
      </c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134"/>
      <c r="S126" s="135"/>
      <c r="T126" s="134"/>
      <c r="U126" s="135"/>
      <c r="V126" s="4" t="s">
        <v>66</v>
      </c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134"/>
      <c r="S127" s="135"/>
      <c r="T127" s="134"/>
      <c r="U127" s="135"/>
      <c r="V127" s="4" t="s">
        <v>66</v>
      </c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134"/>
      <c r="S128" s="135"/>
      <c r="T128" s="134"/>
      <c r="U128" s="135"/>
      <c r="V128" s="4" t="s">
        <v>66</v>
      </c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134"/>
      <c r="S129" s="135"/>
      <c r="T129" s="134"/>
      <c r="U129" s="135"/>
      <c r="V129" s="4" t="s">
        <v>66</v>
      </c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134"/>
      <c r="S130" s="135"/>
      <c r="T130" s="134"/>
      <c r="U130" s="135"/>
      <c r="V130" s="4" t="s">
        <v>66</v>
      </c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138"/>
      <c r="S131" s="139"/>
      <c r="T131" s="138"/>
      <c r="U131" s="139"/>
      <c r="V131" s="4" t="s">
        <v>66</v>
      </c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3"/>
      <c r="V132" s="4" t="s">
        <v>155</v>
      </c>
      <c r="W132" s="5"/>
      <c r="X132" s="5"/>
      <c r="Y132" s="5"/>
      <c r="Z132" s="5"/>
    </row>
    <row r="133" ht="14.25" customHeight="1">
      <c r="A133" s="236" t="s">
        <v>156</v>
      </c>
      <c r="B133" s="636">
        <v>74.7</v>
      </c>
      <c r="C133" s="288"/>
      <c r="D133" s="637">
        <v>80.6</v>
      </c>
      <c r="E133" s="248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175"/>
      <c r="S133" s="174"/>
      <c r="T133" s="175"/>
      <c r="U133" s="174"/>
      <c r="V133" s="4" t="s">
        <v>155</v>
      </c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78.3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134"/>
      <c r="S134" s="135"/>
      <c r="T134" s="134"/>
      <c r="U134" s="135"/>
      <c r="V134" s="4" t="s">
        <v>158</v>
      </c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68.3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134"/>
      <c r="S135" s="135"/>
      <c r="T135" s="134"/>
      <c r="U135" s="135"/>
      <c r="V135" s="4" t="s">
        <v>155</v>
      </c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74.2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134"/>
      <c r="S136" s="135"/>
      <c r="T136" s="134"/>
      <c r="U136" s="135"/>
      <c r="V136" s="4" t="s">
        <v>158</v>
      </c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53.1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183"/>
      <c r="S137" s="184"/>
      <c r="T137" s="183"/>
      <c r="U137" s="184"/>
      <c r="V137" s="4" t="s">
        <v>155</v>
      </c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46"/>
      <c r="T138" s="246"/>
      <c r="U138" s="21"/>
      <c r="V138" s="4" t="s">
        <v>155</v>
      </c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74.8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175"/>
      <c r="S139" s="174"/>
      <c r="T139" s="175"/>
      <c r="U139" s="174"/>
      <c r="V139" s="4" t="s">
        <v>155</v>
      </c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82.1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134"/>
      <c r="S140" s="135"/>
      <c r="T140" s="134"/>
      <c r="U140" s="135"/>
      <c r="V140" s="4" t="s">
        <v>155</v>
      </c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54.6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134"/>
      <c r="S141" s="135"/>
      <c r="T141" s="134"/>
      <c r="U141" s="135"/>
      <c r="V141" s="4" t="s">
        <v>155</v>
      </c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66.7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134"/>
      <c r="S142" s="135"/>
      <c r="T142" s="134"/>
      <c r="U142" s="135"/>
      <c r="V142" s="4" t="s">
        <v>155</v>
      </c>
      <c r="W142" s="5"/>
      <c r="X142" s="5"/>
      <c r="Y142" s="5"/>
      <c r="Z142" s="5"/>
    </row>
    <row r="143" ht="20.25" customHeight="1">
      <c r="A143" s="176" t="s">
        <v>167</v>
      </c>
      <c r="B143" s="33">
        <v>0.125</v>
      </c>
      <c r="C143" s="47"/>
      <c r="D143" s="33">
        <v>0.117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134"/>
      <c r="S143" s="135"/>
      <c r="T143" s="134"/>
      <c r="U143" s="135"/>
      <c r="V143" s="4" t="s">
        <v>155</v>
      </c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0.117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183"/>
      <c r="S144" s="184"/>
      <c r="T144" s="183"/>
      <c r="U144" s="184"/>
      <c r="V144" s="4" t="s">
        <v>155</v>
      </c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46"/>
      <c r="T145" s="246"/>
      <c r="U145" s="21"/>
      <c r="V145" s="4" t="s">
        <v>155</v>
      </c>
      <c r="W145" s="5"/>
      <c r="X145" s="5"/>
      <c r="Y145" s="5"/>
      <c r="Z145" s="5"/>
    </row>
    <row r="146" ht="14.25" customHeight="1">
      <c r="A146" s="170" t="s">
        <v>170</v>
      </c>
      <c r="B146" s="638">
        <v>6.7</v>
      </c>
      <c r="C146" s="639"/>
      <c r="D146" s="247">
        <v>6.6</v>
      </c>
      <c r="E146" s="555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175"/>
      <c r="S146" s="174"/>
      <c r="T146" s="175"/>
      <c r="U146" s="174"/>
      <c r="V146" s="4" t="s">
        <v>155</v>
      </c>
      <c r="W146" s="5"/>
      <c r="X146" s="5"/>
      <c r="Y146" s="5"/>
      <c r="Z146" s="5"/>
    </row>
    <row r="147" ht="14.25" customHeight="1">
      <c r="A147" s="176" t="s">
        <v>171</v>
      </c>
      <c r="B147" s="640">
        <v>4.1</v>
      </c>
      <c r="C147" s="641"/>
      <c r="D147" s="249">
        <v>3.6</v>
      </c>
      <c r="E147" s="215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134"/>
      <c r="S147" s="135"/>
      <c r="T147" s="134"/>
      <c r="U147" s="135"/>
      <c r="V147" s="4" t="s">
        <v>155</v>
      </c>
      <c r="W147" s="5"/>
      <c r="X147" s="5"/>
      <c r="Y147" s="5"/>
      <c r="Z147" s="5"/>
    </row>
    <row r="148" ht="14.25" customHeight="1">
      <c r="A148" s="176" t="s">
        <v>172</v>
      </c>
      <c r="B148" s="640">
        <v>4.5</v>
      </c>
      <c r="C148" s="641"/>
      <c r="D148" s="249">
        <v>4.4</v>
      </c>
      <c r="E148" s="215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134"/>
      <c r="S148" s="135"/>
      <c r="T148" s="134"/>
      <c r="U148" s="135"/>
      <c r="V148" s="4" t="s">
        <v>155</v>
      </c>
      <c r="W148" s="5"/>
      <c r="X148" s="5"/>
      <c r="Y148" s="5"/>
      <c r="Z148" s="5"/>
    </row>
    <row r="149" ht="15.0" customHeight="1">
      <c r="A149" s="179" t="s">
        <v>173</v>
      </c>
      <c r="B149" s="642">
        <v>4.7</v>
      </c>
      <c r="C149" s="643"/>
      <c r="D149" s="644">
        <v>4.8</v>
      </c>
      <c r="E149" s="645"/>
      <c r="F149" s="183"/>
      <c r="G149" s="184"/>
      <c r="H149" s="183"/>
      <c r="I149" s="184"/>
      <c r="J149" s="226"/>
      <c r="K149" s="227"/>
      <c r="L149" s="183"/>
      <c r="M149" s="184"/>
      <c r="N149" s="226"/>
      <c r="O149" s="227"/>
      <c r="P149" s="183"/>
      <c r="Q149" s="184"/>
      <c r="R149" s="183"/>
      <c r="S149" s="184"/>
      <c r="T149" s="183"/>
      <c r="U149" s="184"/>
      <c r="V149" s="4" t="s">
        <v>155</v>
      </c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3"/>
      <c r="V150" s="4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3"/>
      <c r="V151" s="4" t="s">
        <v>176</v>
      </c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85">E152/C152</f>
        <v>0.04341944212</v>
      </c>
      <c r="E152" s="172">
        <v>2696.0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231"/>
      <c r="S152" s="200"/>
      <c r="T152" s="231"/>
      <c r="U152" s="200"/>
      <c r="V152" s="4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85"/>
        <v>0.0465658718</v>
      </c>
      <c r="E153" s="35">
        <v>26093.0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134"/>
      <c r="S153" s="135"/>
      <c r="T153" s="134"/>
      <c r="U153" s="135"/>
      <c r="V153" s="4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3"/>
      <c r="V154" s="4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86">C155/$C$155</f>
        <v>1</v>
      </c>
      <c r="C155" s="172">
        <v>1530955.0</v>
      </c>
      <c r="D155" s="262">
        <f>E155/C155</f>
        <v>0.06483534787</v>
      </c>
      <c r="E155" s="172">
        <v>99260.0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175"/>
      <c r="S155" s="174"/>
      <c r="T155" s="175"/>
      <c r="U155" s="174"/>
      <c r="V155" s="4" t="s">
        <v>181</v>
      </c>
      <c r="W155" s="5"/>
      <c r="X155" s="5"/>
      <c r="Y155" s="5"/>
      <c r="Z155" s="5"/>
    </row>
    <row r="156" ht="14.25" customHeight="1">
      <c r="A156" s="256" t="s">
        <v>182</v>
      </c>
      <c r="B156" s="262">
        <f t="shared" si="86"/>
        <v>0.6935703531</v>
      </c>
      <c r="C156" s="172">
        <v>1061825.0</v>
      </c>
      <c r="D156" s="262">
        <f t="shared" ref="D156:D161" si="87">E156/$E$155</f>
        <v>0.5304251461</v>
      </c>
      <c r="E156" s="172">
        <v>52650.0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175"/>
      <c r="S156" s="174"/>
      <c r="T156" s="175"/>
      <c r="U156" s="174"/>
      <c r="V156" s="4" t="s">
        <v>181</v>
      </c>
      <c r="W156" s="5"/>
      <c r="X156" s="5"/>
      <c r="Y156" s="5"/>
      <c r="Z156" s="5"/>
    </row>
    <row r="157" ht="14.25" customHeight="1">
      <c r="A157" s="260" t="s">
        <v>183</v>
      </c>
      <c r="B157" s="187">
        <f t="shared" si="86"/>
        <v>0.002250229432</v>
      </c>
      <c r="C157" s="35">
        <v>3445.0</v>
      </c>
      <c r="D157" s="187">
        <f t="shared" si="87"/>
        <v>0.00125931896</v>
      </c>
      <c r="E157" s="35">
        <v>125.0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134"/>
      <c r="S157" s="135"/>
      <c r="T157" s="134"/>
      <c r="U157" s="135"/>
      <c r="V157" s="4" t="s">
        <v>181</v>
      </c>
      <c r="W157" s="5"/>
      <c r="X157" s="5"/>
      <c r="Y157" s="5"/>
      <c r="Z157" s="5"/>
    </row>
    <row r="158" ht="14.25" customHeight="1">
      <c r="A158" s="260" t="s">
        <v>184</v>
      </c>
      <c r="B158" s="187">
        <f t="shared" si="86"/>
        <v>0.008298741635</v>
      </c>
      <c r="C158" s="35">
        <v>12705.0</v>
      </c>
      <c r="D158" s="187">
        <f t="shared" si="87"/>
        <v>0.001108200685</v>
      </c>
      <c r="E158" s="35">
        <v>110.0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134"/>
      <c r="S158" s="135"/>
      <c r="T158" s="134"/>
      <c r="U158" s="135"/>
      <c r="V158" s="4" t="s">
        <v>181</v>
      </c>
      <c r="W158" s="5"/>
      <c r="X158" s="5"/>
      <c r="Y158" s="5"/>
      <c r="Z158" s="5"/>
    </row>
    <row r="159" ht="14.25" customHeight="1">
      <c r="A159" s="260" t="s">
        <v>185</v>
      </c>
      <c r="B159" s="187">
        <f t="shared" si="86"/>
        <v>0.04361656613</v>
      </c>
      <c r="C159" s="35">
        <v>66775.0</v>
      </c>
      <c r="D159" s="187">
        <f t="shared" si="87"/>
        <v>0.01904090268</v>
      </c>
      <c r="E159" s="35">
        <v>1890.0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134"/>
      <c r="S159" s="135"/>
      <c r="T159" s="134"/>
      <c r="U159" s="135"/>
      <c r="V159" s="4" t="s">
        <v>181</v>
      </c>
      <c r="W159" s="5"/>
      <c r="X159" s="5"/>
      <c r="Y159" s="5"/>
      <c r="Z159" s="5"/>
    </row>
    <row r="160" ht="14.25" customHeight="1">
      <c r="A160" s="147" t="s">
        <v>186</v>
      </c>
      <c r="B160" s="187">
        <f t="shared" si="86"/>
        <v>0.927698724</v>
      </c>
      <c r="C160" s="35">
        <v>1420265.0</v>
      </c>
      <c r="D160" s="187">
        <f t="shared" si="87"/>
        <v>0.9616663308</v>
      </c>
      <c r="E160" s="35">
        <v>95455.0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134"/>
      <c r="S160" s="135"/>
      <c r="T160" s="134"/>
      <c r="U160" s="135"/>
      <c r="V160" s="4" t="s">
        <v>181</v>
      </c>
      <c r="W160" s="5"/>
      <c r="X160" s="5"/>
      <c r="Y160" s="5"/>
      <c r="Z160" s="5"/>
    </row>
    <row r="161" ht="14.25" customHeight="1">
      <c r="A161" s="147" t="s">
        <v>187</v>
      </c>
      <c r="B161" s="187">
        <f t="shared" si="86"/>
        <v>0.01813900474</v>
      </c>
      <c r="C161" s="35">
        <v>27770.0</v>
      </c>
      <c r="D161" s="187">
        <f t="shared" si="87"/>
        <v>0.01692524683</v>
      </c>
      <c r="E161" s="35">
        <v>1680.0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134"/>
      <c r="S161" s="135"/>
      <c r="T161" s="134"/>
      <c r="U161" s="135"/>
      <c r="V161" s="4" t="s">
        <v>181</v>
      </c>
      <c r="W161" s="5"/>
      <c r="X161" s="5"/>
      <c r="Y161" s="5"/>
      <c r="Z161" s="5"/>
    </row>
    <row r="162" ht="22.5" customHeight="1">
      <c r="A162" s="263" t="s">
        <v>188</v>
      </c>
      <c r="B162" s="60"/>
      <c r="C162" s="47"/>
      <c r="D162" s="60"/>
      <c r="E162" s="47"/>
      <c r="F162" s="60"/>
      <c r="G162" s="646">
        <v>573721.5212</v>
      </c>
      <c r="H162" s="60"/>
      <c r="I162" s="646">
        <v>207249.5062</v>
      </c>
      <c r="J162" s="60"/>
      <c r="K162" s="646">
        <v>114662.1415</v>
      </c>
      <c r="L162" s="60"/>
      <c r="M162" s="646">
        <v>97095.9389</v>
      </c>
      <c r="N162" s="60"/>
      <c r="O162" s="646">
        <v>176410.6763</v>
      </c>
      <c r="P162" s="647"/>
      <c r="Q162" s="646">
        <v>154739.9121</v>
      </c>
      <c r="R162" s="60"/>
      <c r="S162" s="646">
        <v>193780.7821</v>
      </c>
      <c r="T162" s="60"/>
      <c r="U162" s="646">
        <v>125682.7268</v>
      </c>
      <c r="V162" s="4"/>
      <c r="W162" s="5"/>
      <c r="X162" s="5"/>
      <c r="Y162" s="5"/>
      <c r="Z162" s="5"/>
    </row>
    <row r="163" ht="14.25" customHeight="1">
      <c r="A163" s="177" t="s">
        <v>189</v>
      </c>
      <c r="B163" s="60"/>
      <c r="C163" s="648">
        <v>132805.912437659</v>
      </c>
      <c r="D163" s="649">
        <f>E163/C163</f>
        <v>1.042377349</v>
      </c>
      <c r="E163" s="650">
        <v>138433.875002722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183"/>
      <c r="S163" s="135"/>
      <c r="T163" s="183"/>
      <c r="U163" s="135"/>
      <c r="V163" s="4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94.97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134"/>
      <c r="S164" s="135"/>
      <c r="T164" s="134"/>
      <c r="U164" s="135"/>
      <c r="V164" s="29" t="s">
        <v>191</v>
      </c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309.0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138"/>
      <c r="S165" s="139"/>
      <c r="T165" s="138"/>
      <c r="U165" s="139"/>
      <c r="V165" s="4" t="s">
        <v>193</v>
      </c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3"/>
      <c r="V166" s="4" t="s">
        <v>195</v>
      </c>
      <c r="W166" s="5"/>
      <c r="X166" s="5"/>
      <c r="Y166" s="5"/>
      <c r="Z166" s="5"/>
    </row>
    <row r="167" ht="14.25" customHeight="1">
      <c r="A167" s="280" t="s">
        <v>180</v>
      </c>
      <c r="B167" s="472">
        <f t="shared" ref="B167:B171" si="88">C167/$C$167</f>
        <v>1</v>
      </c>
      <c r="C167" s="473">
        <v>1378931.0</v>
      </c>
      <c r="D167" s="472">
        <f t="shared" ref="D167:D171" si="89">E167/$E$167</f>
        <v>1</v>
      </c>
      <c r="E167" s="473">
        <v>82100.0</v>
      </c>
      <c r="F167" s="472">
        <f t="shared" ref="F167:F171" si="90">G167/$G$167</f>
        <v>1</v>
      </c>
      <c r="G167" s="473">
        <v>1737.0</v>
      </c>
      <c r="H167" s="472">
        <f t="shared" ref="H167:H171" si="91">I167/$I$167</f>
        <v>1</v>
      </c>
      <c r="I167" s="473">
        <v>1456.0</v>
      </c>
      <c r="J167" s="472">
        <f t="shared" ref="J167:J171" si="92">K167/$K$167</f>
        <v>1</v>
      </c>
      <c r="K167" s="473">
        <v>18039.0</v>
      </c>
      <c r="L167" s="472">
        <f t="shared" ref="L167:L171" si="93">M167/$M$167</f>
        <v>1</v>
      </c>
      <c r="M167" s="473">
        <v>21893.0</v>
      </c>
      <c r="N167" s="472">
        <f t="shared" ref="N167:N171" si="94">O167/$O$167</f>
        <v>1</v>
      </c>
      <c r="O167" s="473">
        <v>13983.0</v>
      </c>
      <c r="P167" s="472">
        <f t="shared" ref="P167:P171" si="95">Q167/$Q$167</f>
        <v>1</v>
      </c>
      <c r="Q167" s="473">
        <v>14738.0</v>
      </c>
      <c r="R167" s="472">
        <f t="shared" ref="R167:R171" si="96">S167/$S$167</f>
        <v>1</v>
      </c>
      <c r="S167" s="473">
        <v>10030.0</v>
      </c>
      <c r="T167" s="472">
        <f t="shared" ref="T167:T171" si="97">U167/$U$167</f>
        <v>1</v>
      </c>
      <c r="U167" s="473">
        <v>224.0</v>
      </c>
      <c r="V167" s="4"/>
      <c r="W167" s="5"/>
      <c r="X167" s="5"/>
      <c r="Y167" s="5"/>
      <c r="Z167" s="5"/>
    </row>
    <row r="168" ht="14.25" customHeight="1">
      <c r="A168" s="272" t="s">
        <v>196</v>
      </c>
      <c r="B168" s="187">
        <f t="shared" si="88"/>
        <v>0.7834373148</v>
      </c>
      <c r="C168" s="159">
        <v>1080306.0</v>
      </c>
      <c r="D168" s="187">
        <f t="shared" si="89"/>
        <v>0.8292570037</v>
      </c>
      <c r="E168" s="159">
        <v>68082.0</v>
      </c>
      <c r="F168" s="187">
        <f t="shared" si="90"/>
        <v>0.8215313759</v>
      </c>
      <c r="G168" s="159">
        <v>1427.0</v>
      </c>
      <c r="H168" s="187">
        <f t="shared" si="91"/>
        <v>0.7245879121</v>
      </c>
      <c r="I168" s="159">
        <v>1055.0</v>
      </c>
      <c r="J168" s="187">
        <f t="shared" si="92"/>
        <v>0.835467598</v>
      </c>
      <c r="K168" s="159">
        <v>15071.0</v>
      </c>
      <c r="L168" s="187">
        <f t="shared" si="93"/>
        <v>0.8557529804</v>
      </c>
      <c r="M168" s="159">
        <v>18735.0</v>
      </c>
      <c r="N168" s="187">
        <f t="shared" si="94"/>
        <v>0.8500321819</v>
      </c>
      <c r="O168" s="159">
        <v>11886.0</v>
      </c>
      <c r="P168" s="187">
        <f t="shared" si="95"/>
        <v>0.8087935948</v>
      </c>
      <c r="Q168" s="159">
        <v>11920.0</v>
      </c>
      <c r="R168" s="187">
        <f t="shared" si="96"/>
        <v>0.7768693918</v>
      </c>
      <c r="S168" s="159">
        <v>7792.0</v>
      </c>
      <c r="T168" s="187">
        <f t="shared" si="97"/>
        <v>0.875</v>
      </c>
      <c r="U168" s="159">
        <v>196.0</v>
      </c>
      <c r="V168" s="4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88"/>
        <v>0.07701037978</v>
      </c>
      <c r="C169" s="159">
        <v>106192.0</v>
      </c>
      <c r="D169" s="187">
        <f t="shared" si="89"/>
        <v>0.06400730816</v>
      </c>
      <c r="E169" s="159">
        <v>5255.0</v>
      </c>
      <c r="F169" s="187">
        <f t="shared" si="90"/>
        <v>0.06275187104</v>
      </c>
      <c r="G169" s="159">
        <v>109.0</v>
      </c>
      <c r="H169" s="187">
        <f t="shared" si="91"/>
        <v>0.06936813187</v>
      </c>
      <c r="I169" s="159">
        <v>101.0</v>
      </c>
      <c r="J169" s="187">
        <f t="shared" si="92"/>
        <v>0.04739730584</v>
      </c>
      <c r="K169" s="159">
        <v>855.0</v>
      </c>
      <c r="L169" s="187">
        <f t="shared" si="93"/>
        <v>0.04663591102</v>
      </c>
      <c r="M169" s="159">
        <v>1021.0</v>
      </c>
      <c r="N169" s="187">
        <f t="shared" si="94"/>
        <v>0.07366087392</v>
      </c>
      <c r="O169" s="159">
        <v>1030.0</v>
      </c>
      <c r="P169" s="187">
        <f t="shared" si="95"/>
        <v>0.06452707287</v>
      </c>
      <c r="Q169" s="159">
        <v>951.0</v>
      </c>
      <c r="R169" s="187">
        <f t="shared" si="96"/>
        <v>0.1156530409</v>
      </c>
      <c r="S169" s="159">
        <v>1160.0</v>
      </c>
      <c r="T169" s="187">
        <f t="shared" si="97"/>
        <v>0.125</v>
      </c>
      <c r="U169" s="159">
        <v>28.0</v>
      </c>
      <c r="V169" s="4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88"/>
        <v>0.1293589019</v>
      </c>
      <c r="C170" s="159">
        <v>178377.0</v>
      </c>
      <c r="D170" s="187">
        <f t="shared" si="89"/>
        <v>0.09578562728</v>
      </c>
      <c r="E170" s="159">
        <v>7864.0</v>
      </c>
      <c r="F170" s="187">
        <f t="shared" si="90"/>
        <v>0.1128382268</v>
      </c>
      <c r="G170" s="159">
        <v>196.0</v>
      </c>
      <c r="H170" s="187">
        <f t="shared" si="91"/>
        <v>0.1936813187</v>
      </c>
      <c r="I170" s="159">
        <v>282.0</v>
      </c>
      <c r="J170" s="187">
        <f t="shared" si="92"/>
        <v>0.0956815788</v>
      </c>
      <c r="K170" s="159">
        <v>1726.0</v>
      </c>
      <c r="L170" s="187">
        <f t="shared" si="93"/>
        <v>0.08322294797</v>
      </c>
      <c r="M170" s="159">
        <v>1822.0</v>
      </c>
      <c r="N170" s="187">
        <f t="shared" si="94"/>
        <v>0.07022813416</v>
      </c>
      <c r="O170" s="159">
        <v>982.0</v>
      </c>
      <c r="P170" s="187">
        <f t="shared" si="95"/>
        <v>0.1234224454</v>
      </c>
      <c r="Q170" s="159">
        <v>1819.0</v>
      </c>
      <c r="R170" s="187">
        <f t="shared" si="96"/>
        <v>0.1033898305</v>
      </c>
      <c r="S170" s="159">
        <v>1037.0</v>
      </c>
      <c r="T170" s="187">
        <f t="shared" si="97"/>
        <v>0</v>
      </c>
      <c r="U170" s="159">
        <v>0.0</v>
      </c>
      <c r="V170" s="4"/>
      <c r="W170" s="5"/>
      <c r="X170" s="5"/>
      <c r="Y170" s="5"/>
      <c r="Z170" s="5"/>
    </row>
    <row r="171" ht="15.0" customHeight="1">
      <c r="A171" s="272" t="s">
        <v>199</v>
      </c>
      <c r="B171" s="187">
        <f t="shared" si="88"/>
        <v>0.01015134187</v>
      </c>
      <c r="C171" s="159">
        <v>13998.0</v>
      </c>
      <c r="D171" s="187">
        <f t="shared" si="89"/>
        <v>0.01093788063</v>
      </c>
      <c r="E171" s="159">
        <v>898.0</v>
      </c>
      <c r="F171" s="187">
        <f t="shared" si="90"/>
        <v>0.002878526195</v>
      </c>
      <c r="G171" s="159">
        <v>5.0</v>
      </c>
      <c r="H171" s="187">
        <f t="shared" si="91"/>
        <v>0.01236263736</v>
      </c>
      <c r="I171" s="159">
        <v>18.0</v>
      </c>
      <c r="J171" s="187">
        <f t="shared" si="92"/>
        <v>0.02139808193</v>
      </c>
      <c r="K171" s="159">
        <v>386.0</v>
      </c>
      <c r="L171" s="187">
        <f t="shared" si="93"/>
        <v>0.0143881606</v>
      </c>
      <c r="M171" s="159">
        <v>315.0</v>
      </c>
      <c r="N171" s="187">
        <f t="shared" si="94"/>
        <v>0.006078809984</v>
      </c>
      <c r="O171" s="159">
        <v>85.0</v>
      </c>
      <c r="P171" s="187">
        <f t="shared" si="95"/>
        <v>0.003256886959</v>
      </c>
      <c r="Q171" s="159">
        <v>48.0</v>
      </c>
      <c r="R171" s="187">
        <f t="shared" si="96"/>
        <v>0.00408773679</v>
      </c>
      <c r="S171" s="159">
        <v>41.0</v>
      </c>
      <c r="T171" s="187">
        <f t="shared" si="97"/>
        <v>0</v>
      </c>
      <c r="U171" s="159">
        <v>0.0</v>
      </c>
      <c r="V171" s="4"/>
      <c r="W171" s="5"/>
      <c r="X171" s="5"/>
      <c r="Y171" s="5"/>
      <c r="Z171" s="5"/>
    </row>
    <row r="172" ht="15.0" customHeight="1">
      <c r="A172" s="23" t="s">
        <v>200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3"/>
      <c r="V172" s="4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4" t="s">
        <v>202</v>
      </c>
      <c r="W173" s="5"/>
      <c r="X173" s="5"/>
      <c r="Y173" s="5"/>
      <c r="Z173" s="5"/>
    </row>
    <row r="174" ht="14.25" customHeight="1">
      <c r="A174" s="280" t="s">
        <v>203</v>
      </c>
      <c r="B174" s="306"/>
      <c r="C174" s="282">
        <v>21.0</v>
      </c>
      <c r="D174" s="175"/>
      <c r="E174" s="135"/>
      <c r="F174" s="175"/>
      <c r="G174" s="135"/>
      <c r="H174" s="175"/>
      <c r="I174" s="135"/>
      <c r="J174" s="175"/>
      <c r="K174" s="135"/>
      <c r="L174" s="175"/>
      <c r="M174" s="135"/>
      <c r="N174" s="175"/>
      <c r="O174" s="135"/>
      <c r="P174" s="175"/>
      <c r="Q174" s="135"/>
      <c r="R174" s="175"/>
      <c r="S174" s="135"/>
      <c r="T174" s="175"/>
      <c r="U174" s="135"/>
      <c r="V174" s="4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134"/>
      <c r="E175" s="135"/>
      <c r="F175" s="134"/>
      <c r="G175" s="135"/>
      <c r="H175" s="134"/>
      <c r="I175" s="135"/>
      <c r="J175" s="134"/>
      <c r="K175" s="135"/>
      <c r="L175" s="134"/>
      <c r="M175" s="135"/>
      <c r="N175" s="134"/>
      <c r="O175" s="135"/>
      <c r="P175" s="134"/>
      <c r="Q175" s="135"/>
      <c r="R175" s="134"/>
      <c r="S175" s="135"/>
      <c r="T175" s="134"/>
      <c r="U175" s="135"/>
      <c r="V175" s="4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134"/>
      <c r="E176" s="135"/>
      <c r="F176" s="134"/>
      <c r="G176" s="135"/>
      <c r="H176" s="134"/>
      <c r="I176" s="135"/>
      <c r="J176" s="134"/>
      <c r="K176" s="135"/>
      <c r="L176" s="134"/>
      <c r="M176" s="135"/>
      <c r="N176" s="134"/>
      <c r="O176" s="135"/>
      <c r="P176" s="134"/>
      <c r="Q176" s="135"/>
      <c r="R176" s="134"/>
      <c r="S176" s="135"/>
      <c r="T176" s="134"/>
      <c r="U176" s="135"/>
      <c r="V176" s="4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175"/>
      <c r="E177" s="135"/>
      <c r="F177" s="175"/>
      <c r="G177" s="135"/>
      <c r="H177" s="175"/>
      <c r="I177" s="135"/>
      <c r="J177" s="175"/>
      <c r="K177" s="135"/>
      <c r="L177" s="175"/>
      <c r="M177" s="135"/>
      <c r="N177" s="175"/>
      <c r="O177" s="135"/>
      <c r="P177" s="175"/>
      <c r="Q177" s="135"/>
      <c r="R177" s="175"/>
      <c r="S177" s="135"/>
      <c r="T177" s="175"/>
      <c r="U177" s="135"/>
      <c r="V177" s="4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134"/>
      <c r="E178" s="135"/>
      <c r="F178" s="134"/>
      <c r="G178" s="135"/>
      <c r="H178" s="134"/>
      <c r="I178" s="135"/>
      <c r="J178" s="134"/>
      <c r="K178" s="135"/>
      <c r="L178" s="134"/>
      <c r="M178" s="135"/>
      <c r="N178" s="134"/>
      <c r="O178" s="135"/>
      <c r="P178" s="134"/>
      <c r="Q178" s="135"/>
      <c r="R178" s="134"/>
      <c r="S178" s="135"/>
      <c r="T178" s="134"/>
      <c r="U178" s="135"/>
      <c r="V178" s="4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134"/>
      <c r="E179" s="135"/>
      <c r="F179" s="134"/>
      <c r="G179" s="135"/>
      <c r="H179" s="134"/>
      <c r="I179" s="135"/>
      <c r="J179" s="134"/>
      <c r="K179" s="135"/>
      <c r="L179" s="134"/>
      <c r="M179" s="135"/>
      <c r="N179" s="134"/>
      <c r="O179" s="135"/>
      <c r="P179" s="134"/>
      <c r="Q179" s="135"/>
      <c r="R179" s="134"/>
      <c r="S179" s="135"/>
      <c r="T179" s="134"/>
      <c r="U179" s="135"/>
      <c r="V179" s="4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134"/>
      <c r="E180" s="135"/>
      <c r="F180" s="134"/>
      <c r="G180" s="135"/>
      <c r="H180" s="134"/>
      <c r="I180" s="135"/>
      <c r="J180" s="134"/>
      <c r="K180" s="135"/>
      <c r="L180" s="134"/>
      <c r="M180" s="135"/>
      <c r="N180" s="134"/>
      <c r="O180" s="135"/>
      <c r="P180" s="134"/>
      <c r="Q180" s="135"/>
      <c r="R180" s="134"/>
      <c r="S180" s="135"/>
      <c r="T180" s="134"/>
      <c r="U180" s="135"/>
      <c r="V180" s="4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175"/>
      <c r="E181" s="135"/>
      <c r="F181" s="175"/>
      <c r="G181" s="135"/>
      <c r="H181" s="175"/>
      <c r="I181" s="135"/>
      <c r="J181" s="175"/>
      <c r="K181" s="135"/>
      <c r="L181" s="175"/>
      <c r="M181" s="135"/>
      <c r="N181" s="175"/>
      <c r="O181" s="135"/>
      <c r="P181" s="175"/>
      <c r="Q181" s="135"/>
      <c r="R181" s="175"/>
      <c r="S181" s="135"/>
      <c r="T181" s="175"/>
      <c r="U181" s="135"/>
      <c r="V181" s="4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134"/>
      <c r="E182" s="135"/>
      <c r="F182" s="134"/>
      <c r="G182" s="135"/>
      <c r="H182" s="134"/>
      <c r="I182" s="135"/>
      <c r="J182" s="134"/>
      <c r="K182" s="135"/>
      <c r="L182" s="134"/>
      <c r="M182" s="135"/>
      <c r="N182" s="134"/>
      <c r="O182" s="135"/>
      <c r="P182" s="134"/>
      <c r="Q182" s="135"/>
      <c r="R182" s="134"/>
      <c r="S182" s="135"/>
      <c r="T182" s="134"/>
      <c r="U182" s="135"/>
      <c r="V182" s="4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134"/>
      <c r="E183" s="135"/>
      <c r="F183" s="134"/>
      <c r="G183" s="135"/>
      <c r="H183" s="134"/>
      <c r="I183" s="135"/>
      <c r="J183" s="134"/>
      <c r="K183" s="135"/>
      <c r="L183" s="134"/>
      <c r="M183" s="135"/>
      <c r="N183" s="134"/>
      <c r="O183" s="135"/>
      <c r="P183" s="134"/>
      <c r="Q183" s="135"/>
      <c r="R183" s="134"/>
      <c r="S183" s="135"/>
      <c r="T183" s="134"/>
      <c r="U183" s="135"/>
      <c r="V183" s="4"/>
      <c r="W183" s="5"/>
      <c r="X183" s="5"/>
      <c r="Y183" s="5"/>
      <c r="Z183" s="5"/>
    </row>
    <row r="184" ht="15.0" customHeight="1">
      <c r="A184" s="289" t="s">
        <v>218</v>
      </c>
      <c r="B184" s="651"/>
      <c r="C184" s="270" t="s">
        <v>219</v>
      </c>
      <c r="D184" s="134"/>
      <c r="E184" s="184"/>
      <c r="F184" s="134"/>
      <c r="G184" s="184"/>
      <c r="H184" s="134"/>
      <c r="I184" s="184"/>
      <c r="J184" s="134"/>
      <c r="K184" s="184"/>
      <c r="L184" s="134"/>
      <c r="M184" s="184"/>
      <c r="N184" s="134"/>
      <c r="O184" s="184"/>
      <c r="P184" s="134"/>
      <c r="Q184" s="184"/>
      <c r="R184" s="134"/>
      <c r="S184" s="184"/>
      <c r="T184" s="134"/>
      <c r="U184" s="184"/>
      <c r="V184" s="4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3"/>
      <c r="V185" s="29" t="s">
        <v>221</v>
      </c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2"/>
      <c r="T186" s="392"/>
      <c r="U186" s="393"/>
      <c r="V186" s="4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586">
        <v>385.0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304"/>
      <c r="S187" s="305"/>
      <c r="T187" s="304"/>
      <c r="U187" s="305"/>
      <c r="V187" s="4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46"/>
      <c r="T188" s="246"/>
      <c r="U188" s="21"/>
      <c r="V188" s="29" t="s">
        <v>225</v>
      </c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308">
        <v>320.814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175"/>
      <c r="S189" s="174"/>
      <c r="T189" s="175"/>
      <c r="U189" s="174"/>
      <c r="V189" s="4"/>
      <c r="W189" s="5"/>
      <c r="X189" s="5"/>
      <c r="Y189" s="5"/>
      <c r="Z189" s="5"/>
    </row>
    <row r="190" ht="15.0" customHeight="1">
      <c r="A190" s="309" t="s">
        <v>227</v>
      </c>
      <c r="B190" s="651"/>
      <c r="C190" s="310">
        <v>0.894</v>
      </c>
      <c r="D190" s="651"/>
      <c r="E190" s="310">
        <v>0.879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183"/>
      <c r="S190" s="184"/>
      <c r="T190" s="183"/>
      <c r="U190" s="184"/>
      <c r="V190" s="4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3"/>
      <c r="V191" s="4" t="s">
        <v>229</v>
      </c>
      <c r="W191" s="5"/>
      <c r="X191" s="5"/>
      <c r="Y191" s="5"/>
      <c r="Z191" s="5"/>
    </row>
    <row r="192" ht="14.25" customHeight="1">
      <c r="A192" s="313" t="s">
        <v>230</v>
      </c>
      <c r="B192" s="652">
        <f t="shared" ref="B192:B222" si="98">C192/$C$192</f>
        <v>1</v>
      </c>
      <c r="C192" s="627">
        <v>64066.0</v>
      </c>
      <c r="D192" s="175"/>
      <c r="E192" s="135"/>
      <c r="F192" s="175"/>
      <c r="G192" s="135"/>
      <c r="H192" s="175"/>
      <c r="I192" s="135"/>
      <c r="J192" s="175"/>
      <c r="K192" s="135"/>
      <c r="L192" s="175"/>
      <c r="M192" s="135"/>
      <c r="N192" s="175"/>
      <c r="O192" s="135"/>
      <c r="P192" s="175"/>
      <c r="Q192" s="135"/>
      <c r="R192" s="175"/>
      <c r="S192" s="135"/>
      <c r="T192" s="175"/>
      <c r="U192" s="135"/>
      <c r="V192" s="4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98"/>
        <v>0.1482533637</v>
      </c>
      <c r="C193" s="28">
        <v>9498.0</v>
      </c>
      <c r="D193" s="134"/>
      <c r="E193" s="135"/>
      <c r="F193" s="134"/>
      <c r="G193" s="135"/>
      <c r="H193" s="134"/>
      <c r="I193" s="135"/>
      <c r="J193" s="134"/>
      <c r="K193" s="135"/>
      <c r="L193" s="134"/>
      <c r="M193" s="135"/>
      <c r="N193" s="134"/>
      <c r="O193" s="135"/>
      <c r="P193" s="134"/>
      <c r="Q193" s="135"/>
      <c r="R193" s="134"/>
      <c r="S193" s="135"/>
      <c r="T193" s="134"/>
      <c r="U193" s="135"/>
      <c r="V193" s="4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98"/>
        <v>0.111072956</v>
      </c>
      <c r="C194" s="35">
        <v>7116.0</v>
      </c>
      <c r="D194" s="134"/>
      <c r="E194" s="135"/>
      <c r="F194" s="134"/>
      <c r="G194" s="135"/>
      <c r="H194" s="134"/>
      <c r="I194" s="135"/>
      <c r="J194" s="134"/>
      <c r="K194" s="135"/>
      <c r="L194" s="134"/>
      <c r="M194" s="135"/>
      <c r="N194" s="134"/>
      <c r="O194" s="135"/>
      <c r="P194" s="134"/>
      <c r="Q194" s="135"/>
      <c r="R194" s="134"/>
      <c r="S194" s="135"/>
      <c r="T194" s="134"/>
      <c r="U194" s="135"/>
      <c r="V194" s="4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98"/>
        <v>0.0348078544</v>
      </c>
      <c r="C195" s="35">
        <v>2230.0</v>
      </c>
      <c r="D195" s="134"/>
      <c r="E195" s="135"/>
      <c r="F195" s="134"/>
      <c r="G195" s="135"/>
      <c r="H195" s="134"/>
      <c r="I195" s="135"/>
      <c r="J195" s="134"/>
      <c r="K195" s="135"/>
      <c r="L195" s="134"/>
      <c r="M195" s="135"/>
      <c r="N195" s="134"/>
      <c r="O195" s="135"/>
      <c r="P195" s="134"/>
      <c r="Q195" s="135"/>
      <c r="R195" s="134"/>
      <c r="S195" s="135"/>
      <c r="T195" s="134"/>
      <c r="U195" s="135"/>
      <c r="V195" s="4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98"/>
        <v>0.001888677302</v>
      </c>
      <c r="C196" s="35">
        <v>121.0</v>
      </c>
      <c r="D196" s="175"/>
      <c r="E196" s="135"/>
      <c r="F196" s="175"/>
      <c r="G196" s="135"/>
      <c r="H196" s="175"/>
      <c r="I196" s="135"/>
      <c r="J196" s="175"/>
      <c r="K196" s="135"/>
      <c r="L196" s="175"/>
      <c r="M196" s="135"/>
      <c r="N196" s="175"/>
      <c r="O196" s="135"/>
      <c r="P196" s="175"/>
      <c r="Q196" s="135"/>
      <c r="R196" s="175"/>
      <c r="S196" s="135"/>
      <c r="T196" s="175"/>
      <c r="U196" s="135"/>
      <c r="V196" s="4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98"/>
        <v>0.0004838760029</v>
      </c>
      <c r="C197" s="35">
        <v>31.0</v>
      </c>
      <c r="D197" s="175"/>
      <c r="E197" s="135"/>
      <c r="F197" s="175"/>
      <c r="G197" s="135"/>
      <c r="H197" s="175"/>
      <c r="I197" s="135"/>
      <c r="J197" s="175"/>
      <c r="K197" s="135"/>
      <c r="L197" s="175"/>
      <c r="M197" s="135"/>
      <c r="N197" s="175"/>
      <c r="O197" s="135"/>
      <c r="P197" s="175"/>
      <c r="Q197" s="135"/>
      <c r="R197" s="175"/>
      <c r="S197" s="135"/>
      <c r="T197" s="175"/>
      <c r="U197" s="135"/>
      <c r="V197" s="4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98"/>
        <v>0.02886086224</v>
      </c>
      <c r="C198" s="28">
        <v>1849.0</v>
      </c>
      <c r="D198" s="134"/>
      <c r="E198" s="135"/>
      <c r="F198" s="134"/>
      <c r="G198" s="135"/>
      <c r="H198" s="134"/>
      <c r="I198" s="135"/>
      <c r="J198" s="134"/>
      <c r="K198" s="135"/>
      <c r="L198" s="134"/>
      <c r="M198" s="135"/>
      <c r="N198" s="134"/>
      <c r="O198" s="135"/>
      <c r="P198" s="134"/>
      <c r="Q198" s="135"/>
      <c r="R198" s="134"/>
      <c r="S198" s="135"/>
      <c r="T198" s="134"/>
      <c r="U198" s="135"/>
      <c r="V198" s="4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98"/>
        <v>0.001826241688</v>
      </c>
      <c r="C199" s="28">
        <v>117.0</v>
      </c>
      <c r="D199" s="134"/>
      <c r="E199" s="135"/>
      <c r="F199" s="134"/>
      <c r="G199" s="135"/>
      <c r="H199" s="134"/>
      <c r="I199" s="135"/>
      <c r="J199" s="134"/>
      <c r="K199" s="135"/>
      <c r="L199" s="134"/>
      <c r="M199" s="135"/>
      <c r="N199" s="134"/>
      <c r="O199" s="135"/>
      <c r="P199" s="134"/>
      <c r="Q199" s="135"/>
      <c r="R199" s="134"/>
      <c r="S199" s="135"/>
      <c r="T199" s="134"/>
      <c r="U199" s="135"/>
      <c r="V199" s="4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98"/>
        <v>0.1587581557</v>
      </c>
      <c r="C200" s="28">
        <v>10171.0</v>
      </c>
      <c r="D200" s="134"/>
      <c r="E200" s="135"/>
      <c r="F200" s="134"/>
      <c r="G200" s="135"/>
      <c r="H200" s="134"/>
      <c r="I200" s="135"/>
      <c r="J200" s="134"/>
      <c r="K200" s="135"/>
      <c r="L200" s="134"/>
      <c r="M200" s="135"/>
      <c r="N200" s="134"/>
      <c r="O200" s="135"/>
      <c r="P200" s="134"/>
      <c r="Q200" s="135"/>
      <c r="R200" s="134"/>
      <c r="S200" s="135"/>
      <c r="T200" s="134"/>
      <c r="U200" s="135"/>
      <c r="V200" s="4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98"/>
        <v>0.03362157775</v>
      </c>
      <c r="C201" s="35">
        <v>2154.0</v>
      </c>
      <c r="D201" s="175"/>
      <c r="E201" s="135"/>
      <c r="F201" s="175"/>
      <c r="G201" s="135"/>
      <c r="H201" s="175"/>
      <c r="I201" s="135"/>
      <c r="J201" s="175"/>
      <c r="K201" s="135"/>
      <c r="L201" s="175"/>
      <c r="M201" s="135"/>
      <c r="N201" s="175"/>
      <c r="O201" s="135"/>
      <c r="P201" s="175"/>
      <c r="Q201" s="135"/>
      <c r="R201" s="175"/>
      <c r="S201" s="135"/>
      <c r="T201" s="175"/>
      <c r="U201" s="135"/>
      <c r="V201" s="4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98"/>
        <v>0.01560890332</v>
      </c>
      <c r="C202" s="35">
        <v>1000.0</v>
      </c>
      <c r="D202" s="175"/>
      <c r="E202" s="135"/>
      <c r="F202" s="175"/>
      <c r="G202" s="135"/>
      <c r="H202" s="175"/>
      <c r="I202" s="135"/>
      <c r="J202" s="175"/>
      <c r="K202" s="135"/>
      <c r="L202" s="175"/>
      <c r="M202" s="135"/>
      <c r="N202" s="175"/>
      <c r="O202" s="135"/>
      <c r="P202" s="175"/>
      <c r="Q202" s="135"/>
      <c r="R202" s="175"/>
      <c r="S202" s="135"/>
      <c r="T202" s="175"/>
      <c r="U202" s="135"/>
      <c r="V202" s="4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98"/>
        <v>0.009771173477</v>
      </c>
      <c r="C203" s="35">
        <v>626.0</v>
      </c>
      <c r="D203" s="134"/>
      <c r="E203" s="135"/>
      <c r="F203" s="134"/>
      <c r="G203" s="135"/>
      <c r="H203" s="134"/>
      <c r="I203" s="135"/>
      <c r="J203" s="134"/>
      <c r="K203" s="135"/>
      <c r="L203" s="134"/>
      <c r="M203" s="135"/>
      <c r="N203" s="134"/>
      <c r="O203" s="135"/>
      <c r="P203" s="134"/>
      <c r="Q203" s="135"/>
      <c r="R203" s="134"/>
      <c r="S203" s="135"/>
      <c r="T203" s="134"/>
      <c r="U203" s="135"/>
      <c r="V203" s="4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98"/>
        <v>0.01041113851</v>
      </c>
      <c r="C204" s="35">
        <v>667.0</v>
      </c>
      <c r="D204" s="134"/>
      <c r="E204" s="135"/>
      <c r="F204" s="134"/>
      <c r="G204" s="135"/>
      <c r="H204" s="134"/>
      <c r="I204" s="135"/>
      <c r="J204" s="134"/>
      <c r="K204" s="135"/>
      <c r="L204" s="134"/>
      <c r="M204" s="135"/>
      <c r="N204" s="134"/>
      <c r="O204" s="135"/>
      <c r="P204" s="134"/>
      <c r="Q204" s="135"/>
      <c r="R204" s="134"/>
      <c r="S204" s="135"/>
      <c r="T204" s="134"/>
      <c r="U204" s="135"/>
      <c r="V204" s="4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98"/>
        <v>0.002669122467</v>
      </c>
      <c r="C205" s="35">
        <v>171.0</v>
      </c>
      <c r="D205" s="134"/>
      <c r="E205" s="135"/>
      <c r="F205" s="134"/>
      <c r="G205" s="135"/>
      <c r="H205" s="134"/>
      <c r="I205" s="135"/>
      <c r="J205" s="134"/>
      <c r="K205" s="135"/>
      <c r="L205" s="134"/>
      <c r="M205" s="135"/>
      <c r="N205" s="134"/>
      <c r="O205" s="135"/>
      <c r="P205" s="134"/>
      <c r="Q205" s="135"/>
      <c r="R205" s="134"/>
      <c r="S205" s="135"/>
      <c r="T205" s="134"/>
      <c r="U205" s="135"/>
      <c r="V205" s="4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98"/>
        <v>0.01596790809</v>
      </c>
      <c r="C206" s="35">
        <v>1023.0</v>
      </c>
      <c r="D206" s="175"/>
      <c r="E206" s="135"/>
      <c r="F206" s="175"/>
      <c r="G206" s="135"/>
      <c r="H206" s="175"/>
      <c r="I206" s="135"/>
      <c r="J206" s="175"/>
      <c r="K206" s="135"/>
      <c r="L206" s="175"/>
      <c r="M206" s="135"/>
      <c r="N206" s="175"/>
      <c r="O206" s="135"/>
      <c r="P206" s="175"/>
      <c r="Q206" s="135"/>
      <c r="R206" s="175"/>
      <c r="S206" s="135"/>
      <c r="T206" s="175"/>
      <c r="U206" s="135"/>
      <c r="V206" s="4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98"/>
        <v>0.04162894515</v>
      </c>
      <c r="C207" s="35">
        <v>2667.0</v>
      </c>
      <c r="D207" s="175"/>
      <c r="E207" s="135"/>
      <c r="F207" s="175"/>
      <c r="G207" s="135"/>
      <c r="H207" s="175"/>
      <c r="I207" s="135"/>
      <c r="J207" s="175"/>
      <c r="K207" s="135"/>
      <c r="L207" s="175"/>
      <c r="M207" s="135"/>
      <c r="N207" s="175"/>
      <c r="O207" s="135"/>
      <c r="P207" s="175"/>
      <c r="Q207" s="135"/>
      <c r="R207" s="175"/>
      <c r="S207" s="135"/>
      <c r="T207" s="175"/>
      <c r="U207" s="135"/>
      <c r="V207" s="4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98"/>
        <v>0.00738301127</v>
      </c>
      <c r="C208" s="35">
        <v>473.0</v>
      </c>
      <c r="D208" s="134"/>
      <c r="E208" s="135"/>
      <c r="F208" s="134"/>
      <c r="G208" s="135"/>
      <c r="H208" s="134"/>
      <c r="I208" s="135"/>
      <c r="J208" s="134"/>
      <c r="K208" s="135"/>
      <c r="L208" s="134"/>
      <c r="M208" s="135"/>
      <c r="N208" s="134"/>
      <c r="O208" s="135"/>
      <c r="P208" s="134"/>
      <c r="Q208" s="135"/>
      <c r="R208" s="134"/>
      <c r="S208" s="135"/>
      <c r="T208" s="134"/>
      <c r="U208" s="135"/>
      <c r="V208" s="4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98"/>
        <v>0.02169637561</v>
      </c>
      <c r="C209" s="35">
        <v>1390.0</v>
      </c>
      <c r="D209" s="134"/>
      <c r="E209" s="135"/>
      <c r="F209" s="134"/>
      <c r="G209" s="135"/>
      <c r="H209" s="134"/>
      <c r="I209" s="135"/>
      <c r="J209" s="134"/>
      <c r="K209" s="135"/>
      <c r="L209" s="134"/>
      <c r="M209" s="135"/>
      <c r="N209" s="134"/>
      <c r="O209" s="135"/>
      <c r="P209" s="134"/>
      <c r="Q209" s="135"/>
      <c r="R209" s="134"/>
      <c r="S209" s="135"/>
      <c r="T209" s="134"/>
      <c r="U209" s="135"/>
      <c r="V209" s="4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98"/>
        <v>0.001607717042</v>
      </c>
      <c r="C210" s="28">
        <v>103.0</v>
      </c>
      <c r="D210" s="134"/>
      <c r="E210" s="135"/>
      <c r="F210" s="134"/>
      <c r="G210" s="135"/>
      <c r="H210" s="134"/>
      <c r="I210" s="135"/>
      <c r="J210" s="134"/>
      <c r="K210" s="135"/>
      <c r="L210" s="134"/>
      <c r="M210" s="135"/>
      <c r="N210" s="134"/>
      <c r="O210" s="135"/>
      <c r="P210" s="134"/>
      <c r="Q210" s="135"/>
      <c r="R210" s="134"/>
      <c r="S210" s="135"/>
      <c r="T210" s="134"/>
      <c r="U210" s="135"/>
      <c r="V210" s="4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98"/>
        <v>0.1416351887</v>
      </c>
      <c r="C211" s="28">
        <v>9074.0</v>
      </c>
      <c r="D211" s="175"/>
      <c r="E211" s="135"/>
      <c r="F211" s="175"/>
      <c r="G211" s="135"/>
      <c r="H211" s="175"/>
      <c r="I211" s="135"/>
      <c r="J211" s="175"/>
      <c r="K211" s="135"/>
      <c r="L211" s="175"/>
      <c r="M211" s="135"/>
      <c r="N211" s="175"/>
      <c r="O211" s="135"/>
      <c r="P211" s="175"/>
      <c r="Q211" s="135"/>
      <c r="R211" s="175"/>
      <c r="S211" s="135"/>
      <c r="T211" s="175"/>
      <c r="U211" s="135"/>
      <c r="V211" s="4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98"/>
        <v>0.002434988918</v>
      </c>
      <c r="C212" s="35">
        <v>156.0</v>
      </c>
      <c r="D212" s="175"/>
      <c r="E212" s="135"/>
      <c r="F212" s="175"/>
      <c r="G212" s="135"/>
      <c r="H212" s="175"/>
      <c r="I212" s="135"/>
      <c r="J212" s="175"/>
      <c r="K212" s="135"/>
      <c r="L212" s="175"/>
      <c r="M212" s="135"/>
      <c r="N212" s="175"/>
      <c r="O212" s="135"/>
      <c r="P212" s="175"/>
      <c r="Q212" s="135"/>
      <c r="R212" s="175"/>
      <c r="S212" s="135"/>
      <c r="T212" s="175"/>
      <c r="U212" s="135"/>
      <c r="V212" s="4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98"/>
        <v>0.03583804202</v>
      </c>
      <c r="C213" s="35">
        <v>2296.0</v>
      </c>
      <c r="D213" s="134"/>
      <c r="E213" s="135"/>
      <c r="F213" s="134"/>
      <c r="G213" s="135"/>
      <c r="H213" s="134"/>
      <c r="I213" s="135"/>
      <c r="J213" s="134"/>
      <c r="K213" s="135"/>
      <c r="L213" s="134"/>
      <c r="M213" s="135"/>
      <c r="N213" s="134"/>
      <c r="O213" s="135"/>
      <c r="P213" s="134"/>
      <c r="Q213" s="135"/>
      <c r="R213" s="134"/>
      <c r="S213" s="135"/>
      <c r="T213" s="134"/>
      <c r="U213" s="135"/>
      <c r="V213" s="4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98"/>
        <v>0.1033621578</v>
      </c>
      <c r="C214" s="35">
        <v>6622.0</v>
      </c>
      <c r="D214" s="134"/>
      <c r="E214" s="135"/>
      <c r="F214" s="134"/>
      <c r="G214" s="135"/>
      <c r="H214" s="134"/>
      <c r="I214" s="135"/>
      <c r="J214" s="134"/>
      <c r="K214" s="135"/>
      <c r="L214" s="134"/>
      <c r="M214" s="135"/>
      <c r="N214" s="134"/>
      <c r="O214" s="135"/>
      <c r="P214" s="134"/>
      <c r="Q214" s="135"/>
      <c r="R214" s="134"/>
      <c r="S214" s="135"/>
      <c r="T214" s="134"/>
      <c r="U214" s="135"/>
      <c r="V214" s="4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98"/>
        <v>0.004604626479</v>
      </c>
      <c r="C215" s="28">
        <v>295.0</v>
      </c>
      <c r="D215" s="134"/>
      <c r="E215" s="135"/>
      <c r="F215" s="134"/>
      <c r="G215" s="135"/>
      <c r="H215" s="134"/>
      <c r="I215" s="135"/>
      <c r="J215" s="134"/>
      <c r="K215" s="135"/>
      <c r="L215" s="134"/>
      <c r="M215" s="135"/>
      <c r="N215" s="134"/>
      <c r="O215" s="135"/>
      <c r="P215" s="134"/>
      <c r="Q215" s="135"/>
      <c r="R215" s="134"/>
      <c r="S215" s="135"/>
      <c r="T215" s="134"/>
      <c r="U215" s="135"/>
      <c r="V215" s="4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98"/>
        <v>0.005322636032</v>
      </c>
      <c r="C216" s="28">
        <v>341.0</v>
      </c>
      <c r="D216" s="175"/>
      <c r="E216" s="135"/>
      <c r="F216" s="175"/>
      <c r="G216" s="135"/>
      <c r="H216" s="175"/>
      <c r="I216" s="135"/>
      <c r="J216" s="175"/>
      <c r="K216" s="135"/>
      <c r="L216" s="175"/>
      <c r="M216" s="135"/>
      <c r="N216" s="175"/>
      <c r="O216" s="135"/>
      <c r="P216" s="175"/>
      <c r="Q216" s="135"/>
      <c r="R216" s="175"/>
      <c r="S216" s="135"/>
      <c r="T216" s="175"/>
      <c r="U216" s="135"/>
      <c r="V216" s="4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98"/>
        <v>0.01027065838</v>
      </c>
      <c r="C217" s="28">
        <v>658.0</v>
      </c>
      <c r="D217" s="175"/>
      <c r="E217" s="135"/>
      <c r="F217" s="175"/>
      <c r="G217" s="135"/>
      <c r="H217" s="175"/>
      <c r="I217" s="135"/>
      <c r="J217" s="175"/>
      <c r="K217" s="135"/>
      <c r="L217" s="175"/>
      <c r="M217" s="135"/>
      <c r="N217" s="175"/>
      <c r="O217" s="135"/>
      <c r="P217" s="175"/>
      <c r="Q217" s="135"/>
      <c r="R217" s="175"/>
      <c r="S217" s="135"/>
      <c r="T217" s="175"/>
      <c r="U217" s="135"/>
      <c r="V217" s="4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98"/>
        <v>0.04066119314</v>
      </c>
      <c r="C218" s="28">
        <v>2605.0</v>
      </c>
      <c r="D218" s="134"/>
      <c r="E218" s="135"/>
      <c r="F218" s="134"/>
      <c r="G218" s="135"/>
      <c r="H218" s="134"/>
      <c r="I218" s="135"/>
      <c r="J218" s="134"/>
      <c r="K218" s="135"/>
      <c r="L218" s="134"/>
      <c r="M218" s="135"/>
      <c r="N218" s="134"/>
      <c r="O218" s="135"/>
      <c r="P218" s="134"/>
      <c r="Q218" s="135"/>
      <c r="R218" s="134"/>
      <c r="S218" s="135"/>
      <c r="T218" s="134"/>
      <c r="U218" s="135"/>
      <c r="V218" s="4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98"/>
        <v>0.02872038211</v>
      </c>
      <c r="C219" s="28">
        <v>1840.0</v>
      </c>
      <c r="D219" s="134"/>
      <c r="E219" s="135"/>
      <c r="F219" s="134"/>
      <c r="G219" s="135"/>
      <c r="H219" s="134"/>
      <c r="I219" s="135"/>
      <c r="J219" s="134"/>
      <c r="K219" s="135"/>
      <c r="L219" s="134"/>
      <c r="M219" s="135"/>
      <c r="N219" s="134"/>
      <c r="O219" s="135"/>
      <c r="P219" s="134"/>
      <c r="Q219" s="135"/>
      <c r="R219" s="134"/>
      <c r="S219" s="135"/>
      <c r="T219" s="134"/>
      <c r="U219" s="135"/>
      <c r="V219" s="4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98"/>
        <v>0.00009365341991</v>
      </c>
      <c r="C220" s="28">
        <v>6.0</v>
      </c>
      <c r="D220" s="134"/>
      <c r="E220" s="135"/>
      <c r="F220" s="134"/>
      <c r="G220" s="135"/>
      <c r="H220" s="134"/>
      <c r="I220" s="135"/>
      <c r="J220" s="134"/>
      <c r="K220" s="135"/>
      <c r="L220" s="134"/>
      <c r="M220" s="135"/>
      <c r="N220" s="134"/>
      <c r="O220" s="135"/>
      <c r="P220" s="134"/>
      <c r="Q220" s="135"/>
      <c r="R220" s="134"/>
      <c r="S220" s="135"/>
      <c r="T220" s="134"/>
      <c r="U220" s="135"/>
      <c r="V220" s="4"/>
      <c r="W220" s="5"/>
      <c r="X220" s="5"/>
      <c r="Y220" s="5"/>
      <c r="Z220" s="5"/>
    </row>
    <row r="221" ht="20.25" customHeight="1">
      <c r="A221" s="263" t="s">
        <v>259</v>
      </c>
      <c r="B221" s="321">
        <f t="shared" si="98"/>
        <v>0.4291355789</v>
      </c>
      <c r="C221" s="28">
        <v>27493.0</v>
      </c>
      <c r="D221" s="175"/>
      <c r="E221" s="135"/>
      <c r="F221" s="175"/>
      <c r="G221" s="135"/>
      <c r="H221" s="175"/>
      <c r="I221" s="135"/>
      <c r="J221" s="175"/>
      <c r="K221" s="135"/>
      <c r="L221" s="175"/>
      <c r="M221" s="135"/>
      <c r="N221" s="175"/>
      <c r="O221" s="135"/>
      <c r="P221" s="175"/>
      <c r="Q221" s="135"/>
      <c r="R221" s="175"/>
      <c r="S221" s="135"/>
      <c r="T221" s="175"/>
      <c r="U221" s="135"/>
      <c r="V221" s="4"/>
      <c r="W221" s="5"/>
      <c r="X221" s="5"/>
      <c r="Y221" s="5"/>
      <c r="Z221" s="5"/>
    </row>
    <row r="222" ht="15.0" customHeight="1">
      <c r="A222" s="322" t="s">
        <v>260</v>
      </c>
      <c r="B222" s="653">
        <f t="shared" si="98"/>
        <v>0.0002497424531</v>
      </c>
      <c r="C222" s="164">
        <v>16.0</v>
      </c>
      <c r="D222" s="175"/>
      <c r="E222" s="135"/>
      <c r="F222" s="175"/>
      <c r="G222" s="135"/>
      <c r="H222" s="175"/>
      <c r="I222" s="135"/>
      <c r="J222" s="175"/>
      <c r="K222" s="135"/>
      <c r="L222" s="175"/>
      <c r="M222" s="135"/>
      <c r="N222" s="175"/>
      <c r="O222" s="135"/>
      <c r="P222" s="175"/>
      <c r="Q222" s="135"/>
      <c r="R222" s="175"/>
      <c r="S222" s="135"/>
      <c r="T222" s="175"/>
      <c r="U222" s="135"/>
      <c r="V222" s="4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3"/>
      <c r="V223" s="4" t="s">
        <v>262</v>
      </c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99">C224/$C$224</f>
        <v>1</v>
      </c>
      <c r="C224" s="329">
        <v>2388047.0</v>
      </c>
      <c r="D224" s="334">
        <f t="shared" ref="D224:D231" si="100">E224/E$224</f>
        <v>1</v>
      </c>
      <c r="E224" s="332">
        <v>179209.0</v>
      </c>
      <c r="F224" s="331">
        <f t="shared" ref="F224:F231" si="101">G224/G$224</f>
        <v>1</v>
      </c>
      <c r="G224" s="332">
        <v>2967.0</v>
      </c>
      <c r="H224" s="331">
        <f t="shared" ref="H224:H231" si="102">I224/I$224</f>
        <v>1</v>
      </c>
      <c r="I224" s="332">
        <v>2465.0</v>
      </c>
      <c r="J224" s="331">
        <f t="shared" ref="J224:J231" si="103">K224/K$224</f>
        <v>1</v>
      </c>
      <c r="K224" s="332">
        <v>35825.0</v>
      </c>
      <c r="L224" s="331">
        <f t="shared" ref="L224:L231" si="104">M224/M$224</f>
        <v>1</v>
      </c>
      <c r="M224" s="332">
        <v>37677.0</v>
      </c>
      <c r="N224" s="331">
        <f t="shared" ref="N224:N231" si="105">O224/O$224</f>
        <v>1</v>
      </c>
      <c r="O224" s="332">
        <v>29391.0</v>
      </c>
      <c r="P224" s="331">
        <f t="shared" ref="P224:P231" si="106">Q224/Q$224</f>
        <v>1</v>
      </c>
      <c r="Q224" s="332">
        <v>39402.0</v>
      </c>
      <c r="R224" s="331">
        <f t="shared" ref="R224:R231" si="107">S224/S$224</f>
        <v>1</v>
      </c>
      <c r="S224" s="332">
        <v>21345.0</v>
      </c>
      <c r="T224" s="331">
        <f t="shared" ref="T224:T231" si="108">U224/U$224</f>
        <v>1</v>
      </c>
      <c r="U224" s="332">
        <v>10137.0</v>
      </c>
      <c r="V224" s="4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99"/>
        <v>0.3115323945</v>
      </c>
      <c r="C225" s="335">
        <v>743954.0</v>
      </c>
      <c r="D225" s="334">
        <f t="shared" si="100"/>
        <v>0.2751201112</v>
      </c>
      <c r="E225" s="332">
        <v>49304.0</v>
      </c>
      <c r="F225" s="336">
        <f t="shared" si="101"/>
        <v>0.3370407819</v>
      </c>
      <c r="G225" s="332">
        <v>1000.0</v>
      </c>
      <c r="H225" s="336">
        <f t="shared" si="102"/>
        <v>0.2373225152</v>
      </c>
      <c r="I225" s="332">
        <v>585.0</v>
      </c>
      <c r="J225" s="336">
        <f t="shared" si="103"/>
        <v>0.266406141</v>
      </c>
      <c r="K225" s="332">
        <v>9544.0</v>
      </c>
      <c r="L225" s="336">
        <f t="shared" si="104"/>
        <v>0.3152321045</v>
      </c>
      <c r="M225" s="332">
        <v>11877.0</v>
      </c>
      <c r="N225" s="336">
        <f t="shared" si="105"/>
        <v>0.2294239733</v>
      </c>
      <c r="O225" s="332">
        <v>6743.0</v>
      </c>
      <c r="P225" s="336">
        <f t="shared" si="106"/>
        <v>0.2965077915</v>
      </c>
      <c r="Q225" s="332">
        <v>11683.0</v>
      </c>
      <c r="R225" s="336">
        <f t="shared" si="107"/>
        <v>0.2356523776</v>
      </c>
      <c r="S225" s="332">
        <v>5030.0</v>
      </c>
      <c r="T225" s="336">
        <f t="shared" si="108"/>
        <v>0.2803590806</v>
      </c>
      <c r="U225" s="332">
        <v>2842.0</v>
      </c>
      <c r="V225" s="4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99"/>
        <v>0.006626753996</v>
      </c>
      <c r="C226" s="335">
        <v>15825.0</v>
      </c>
      <c r="D226" s="334">
        <f t="shared" si="100"/>
        <v>0.008241773572</v>
      </c>
      <c r="E226" s="332">
        <v>1477.0</v>
      </c>
      <c r="F226" s="337">
        <f t="shared" si="101"/>
        <v>0.007077856421</v>
      </c>
      <c r="G226" s="332">
        <v>21.0</v>
      </c>
      <c r="H226" s="337">
        <f t="shared" si="102"/>
        <v>0.008113590264</v>
      </c>
      <c r="I226" s="332">
        <v>20.0</v>
      </c>
      <c r="J226" s="337">
        <f t="shared" si="103"/>
        <v>0.007341242149</v>
      </c>
      <c r="K226" s="332">
        <v>263.0</v>
      </c>
      <c r="L226" s="337">
        <f t="shared" si="104"/>
        <v>0.007325423999</v>
      </c>
      <c r="M226" s="332">
        <v>276.0</v>
      </c>
      <c r="N226" s="337">
        <f t="shared" si="105"/>
        <v>0.008914293491</v>
      </c>
      <c r="O226" s="332">
        <v>262.0</v>
      </c>
      <c r="P226" s="337">
        <f t="shared" si="106"/>
        <v>0.008933556672</v>
      </c>
      <c r="Q226" s="332">
        <v>352.0</v>
      </c>
      <c r="R226" s="337">
        <f t="shared" si="107"/>
        <v>0.00810494261</v>
      </c>
      <c r="S226" s="332">
        <v>173.0</v>
      </c>
      <c r="T226" s="337">
        <f t="shared" si="108"/>
        <v>0.01085133669</v>
      </c>
      <c r="U226" s="332">
        <v>110.0</v>
      </c>
      <c r="V226" s="4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99"/>
        <v>0.6767944685</v>
      </c>
      <c r="C227" s="257">
        <v>1616217.0</v>
      </c>
      <c r="D227" s="334">
        <f t="shared" si="100"/>
        <v>0.7117332277</v>
      </c>
      <c r="E227" s="35">
        <v>127549.0</v>
      </c>
      <c r="F227" s="337">
        <f t="shared" si="101"/>
        <v>0.6484664644</v>
      </c>
      <c r="G227" s="35">
        <v>1924.0</v>
      </c>
      <c r="H227" s="337">
        <f t="shared" si="102"/>
        <v>0.7509127789</v>
      </c>
      <c r="I227" s="35">
        <v>1851.0</v>
      </c>
      <c r="J227" s="337">
        <f t="shared" si="103"/>
        <v>0.721311933</v>
      </c>
      <c r="K227" s="35">
        <v>25841.0</v>
      </c>
      <c r="L227" s="337">
        <f t="shared" si="104"/>
        <v>0.6715237413</v>
      </c>
      <c r="M227" s="35">
        <v>25301.0</v>
      </c>
      <c r="N227" s="337">
        <f t="shared" si="105"/>
        <v>0.7567282501</v>
      </c>
      <c r="O227" s="35">
        <v>22241.0</v>
      </c>
      <c r="P227" s="337">
        <f t="shared" si="106"/>
        <v>0.6895335262</v>
      </c>
      <c r="Q227" s="35">
        <v>27169.0</v>
      </c>
      <c r="R227" s="337">
        <f t="shared" si="107"/>
        <v>0.7532443195</v>
      </c>
      <c r="S227" s="35">
        <v>16078.0</v>
      </c>
      <c r="T227" s="337">
        <f t="shared" si="108"/>
        <v>0.7047449936</v>
      </c>
      <c r="U227" s="35">
        <v>7144.0</v>
      </c>
      <c r="V227" s="4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99"/>
        <v>0.236240744</v>
      </c>
      <c r="C228" s="340">
        <v>564154.0</v>
      </c>
      <c r="D228" s="38">
        <f t="shared" si="100"/>
        <v>0.2826978556</v>
      </c>
      <c r="E228" s="340">
        <v>50662.0</v>
      </c>
      <c r="F228" s="341">
        <f t="shared" si="101"/>
        <v>0.3205257836</v>
      </c>
      <c r="G228" s="340">
        <v>951.0</v>
      </c>
      <c r="H228" s="341">
        <f t="shared" si="102"/>
        <v>0.5176470588</v>
      </c>
      <c r="I228" s="340">
        <v>1276.0</v>
      </c>
      <c r="J228" s="341">
        <f t="shared" si="103"/>
        <v>0.2631960921</v>
      </c>
      <c r="K228" s="340">
        <v>9429.0</v>
      </c>
      <c r="L228" s="341">
        <f t="shared" si="104"/>
        <v>0.2385274836</v>
      </c>
      <c r="M228" s="340">
        <v>8987.0</v>
      </c>
      <c r="N228" s="341">
        <f t="shared" si="105"/>
        <v>0.3298288592</v>
      </c>
      <c r="O228" s="340">
        <v>9694.0</v>
      </c>
      <c r="P228" s="341">
        <f t="shared" si="106"/>
        <v>0.2342520684</v>
      </c>
      <c r="Q228" s="340">
        <v>9230.0</v>
      </c>
      <c r="R228" s="341">
        <f t="shared" si="107"/>
        <v>0.3773717498</v>
      </c>
      <c r="S228" s="340">
        <v>8055.0</v>
      </c>
      <c r="T228" s="341">
        <f t="shared" si="108"/>
        <v>0.2998914866</v>
      </c>
      <c r="U228" s="340">
        <v>3040.0</v>
      </c>
      <c r="V228" s="4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99"/>
        <v>0.1043890677</v>
      </c>
      <c r="C229" s="340">
        <v>249286.0</v>
      </c>
      <c r="D229" s="38">
        <f t="shared" si="100"/>
        <v>0.09674737318</v>
      </c>
      <c r="E229" s="340">
        <v>17338.0</v>
      </c>
      <c r="F229" s="341">
        <f t="shared" si="101"/>
        <v>0.07617121672</v>
      </c>
      <c r="G229" s="340">
        <v>226.0</v>
      </c>
      <c r="H229" s="341">
        <f t="shared" si="102"/>
        <v>0.03488843813</v>
      </c>
      <c r="I229" s="340">
        <v>86.0</v>
      </c>
      <c r="J229" s="341">
        <f t="shared" si="103"/>
        <v>0.1144173064</v>
      </c>
      <c r="K229" s="340">
        <v>4099.0</v>
      </c>
      <c r="L229" s="341">
        <f t="shared" si="104"/>
        <v>0.1250630358</v>
      </c>
      <c r="M229" s="340">
        <v>4712.0</v>
      </c>
      <c r="N229" s="341">
        <f t="shared" si="105"/>
        <v>0.08900683883</v>
      </c>
      <c r="O229" s="340">
        <v>2616.0</v>
      </c>
      <c r="P229" s="341">
        <f t="shared" si="106"/>
        <v>0.09438607177</v>
      </c>
      <c r="Q229" s="340">
        <v>3719.0</v>
      </c>
      <c r="R229" s="341">
        <f t="shared" si="107"/>
        <v>0.06305926446</v>
      </c>
      <c r="S229" s="340">
        <v>1346.0</v>
      </c>
      <c r="T229" s="341">
        <f t="shared" si="108"/>
        <v>0.05267830719</v>
      </c>
      <c r="U229" s="340">
        <v>534.0</v>
      </c>
      <c r="V229" s="4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99"/>
        <v>0.2176343263</v>
      </c>
      <c r="C230" s="340">
        <v>519721.0</v>
      </c>
      <c r="D230" s="38">
        <f t="shared" si="100"/>
        <v>0.1888130618</v>
      </c>
      <c r="E230" s="340">
        <v>33837.0</v>
      </c>
      <c r="F230" s="341">
        <f t="shared" si="101"/>
        <v>0.1317829457</v>
      </c>
      <c r="G230" s="340">
        <v>391.0</v>
      </c>
      <c r="H230" s="341">
        <f t="shared" si="102"/>
        <v>0.07505070994</v>
      </c>
      <c r="I230" s="340">
        <v>185.0</v>
      </c>
      <c r="J230" s="341">
        <f t="shared" si="103"/>
        <v>0.2091556176</v>
      </c>
      <c r="K230" s="340">
        <v>7493.0</v>
      </c>
      <c r="L230" s="341">
        <f t="shared" si="104"/>
        <v>0.2021923189</v>
      </c>
      <c r="M230" s="340">
        <v>7618.0</v>
      </c>
      <c r="N230" s="341">
        <f t="shared" si="105"/>
        <v>0.1923718145</v>
      </c>
      <c r="O230" s="340">
        <v>5654.0</v>
      </c>
      <c r="P230" s="341">
        <f t="shared" si="106"/>
        <v>0.1938734074</v>
      </c>
      <c r="Q230" s="340">
        <v>7639.0</v>
      </c>
      <c r="R230" s="341">
        <f t="shared" si="107"/>
        <v>0.1559147341</v>
      </c>
      <c r="S230" s="340">
        <v>3328.0</v>
      </c>
      <c r="T230" s="341">
        <f t="shared" si="108"/>
        <v>0.15083358</v>
      </c>
      <c r="U230" s="340">
        <v>1529.0</v>
      </c>
      <c r="V230" s="4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99"/>
        <v>0.0780918466</v>
      </c>
      <c r="C231" s="343">
        <v>186487.0</v>
      </c>
      <c r="D231" s="162">
        <f t="shared" si="100"/>
        <v>0.1035606471</v>
      </c>
      <c r="E231" s="345">
        <v>18559.0</v>
      </c>
      <c r="F231" s="344">
        <f t="shared" si="101"/>
        <v>0.08122682845</v>
      </c>
      <c r="G231" s="345">
        <v>241.0</v>
      </c>
      <c r="H231" s="344">
        <f t="shared" si="102"/>
        <v>0.1026369168</v>
      </c>
      <c r="I231" s="345">
        <v>253.0</v>
      </c>
      <c r="J231" s="344">
        <f t="shared" si="103"/>
        <v>0.09409630147</v>
      </c>
      <c r="K231" s="345">
        <v>3371.0</v>
      </c>
      <c r="L231" s="344">
        <f t="shared" si="104"/>
        <v>0.06781325477</v>
      </c>
      <c r="M231" s="345">
        <v>2555.0</v>
      </c>
      <c r="N231" s="344">
        <f t="shared" si="105"/>
        <v>0.1068694498</v>
      </c>
      <c r="O231" s="345">
        <v>3141.0</v>
      </c>
      <c r="P231" s="344">
        <f t="shared" si="106"/>
        <v>0.1218973656</v>
      </c>
      <c r="Q231" s="345">
        <v>4803.0</v>
      </c>
      <c r="R231" s="344">
        <f t="shared" si="107"/>
        <v>0.1205903022</v>
      </c>
      <c r="S231" s="345">
        <v>2574.0</v>
      </c>
      <c r="T231" s="344">
        <f t="shared" si="108"/>
        <v>0.1599092434</v>
      </c>
      <c r="U231" s="345">
        <v>1621.0</v>
      </c>
      <c r="V231" s="4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3"/>
      <c r="V232" s="4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3"/>
      <c r="V233" s="4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109">E234/C234</f>
        <v>0.05128205128</v>
      </c>
      <c r="E234" s="259">
        <v>2.0</v>
      </c>
      <c r="F234" s="56"/>
      <c r="G234" s="259">
        <v>0.0</v>
      </c>
      <c r="H234" s="56"/>
      <c r="I234" s="259">
        <v>0.0</v>
      </c>
      <c r="J234" s="56"/>
      <c r="K234" s="259">
        <v>1.0</v>
      </c>
      <c r="L234" s="56"/>
      <c r="M234" s="259">
        <v>0.0</v>
      </c>
      <c r="N234" s="56"/>
      <c r="O234" s="349">
        <v>0.0</v>
      </c>
      <c r="P234" s="56"/>
      <c r="Q234" s="259">
        <v>1.0</v>
      </c>
      <c r="R234" s="56"/>
      <c r="S234" s="259">
        <v>0.0</v>
      </c>
      <c r="T234" s="56"/>
      <c r="U234" s="259">
        <v>0.0</v>
      </c>
      <c r="V234" s="4" t="s">
        <v>274</v>
      </c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109"/>
        <v>0.06741573034</v>
      </c>
      <c r="E235" s="35">
        <v>6.0</v>
      </c>
      <c r="F235" s="60"/>
      <c r="G235" s="35">
        <v>1.0</v>
      </c>
      <c r="H235" s="60"/>
      <c r="I235" s="35">
        <v>0.0</v>
      </c>
      <c r="J235" s="60"/>
      <c r="K235" s="35">
        <v>1.0</v>
      </c>
      <c r="L235" s="60"/>
      <c r="M235" s="35">
        <v>1.0</v>
      </c>
      <c r="N235" s="60"/>
      <c r="O235" s="34">
        <v>2.0</v>
      </c>
      <c r="P235" s="60"/>
      <c r="Q235" s="35">
        <v>1.0</v>
      </c>
      <c r="R235" s="60"/>
      <c r="S235" s="35">
        <v>0.0</v>
      </c>
      <c r="T235" s="60"/>
      <c r="U235" s="35">
        <v>0.0</v>
      </c>
      <c r="V235" s="29" t="s">
        <v>276</v>
      </c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109"/>
        <v>0.06060606061</v>
      </c>
      <c r="E236" s="35">
        <v>6.0</v>
      </c>
      <c r="F236" s="60"/>
      <c r="G236" s="35">
        <v>1.0</v>
      </c>
      <c r="H236" s="60"/>
      <c r="I236" s="35">
        <v>0.0</v>
      </c>
      <c r="J236" s="60"/>
      <c r="K236" s="35">
        <v>2.0</v>
      </c>
      <c r="L236" s="60"/>
      <c r="M236" s="35">
        <v>0.0</v>
      </c>
      <c r="N236" s="60"/>
      <c r="O236" s="34">
        <v>1.0</v>
      </c>
      <c r="P236" s="60"/>
      <c r="Q236" s="35">
        <v>2.0</v>
      </c>
      <c r="R236" s="60"/>
      <c r="S236" s="35">
        <v>0.0</v>
      </c>
      <c r="T236" s="60"/>
      <c r="U236" s="35">
        <v>0.0</v>
      </c>
      <c r="V236" s="4" t="s">
        <v>278</v>
      </c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10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60"/>
      <c r="S237" s="35">
        <v>0.0</v>
      </c>
      <c r="T237" s="60"/>
      <c r="U237" s="35">
        <v>0.0</v>
      </c>
      <c r="V237" s="4" t="s">
        <v>280</v>
      </c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10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4">
        <v>0.0</v>
      </c>
      <c r="P238" s="60"/>
      <c r="Q238" s="35">
        <v>0.0</v>
      </c>
      <c r="R238" s="60"/>
      <c r="S238" s="35">
        <v>0.0</v>
      </c>
      <c r="T238" s="60"/>
      <c r="U238" s="35">
        <v>0.0</v>
      </c>
      <c r="V238" s="4" t="s">
        <v>282</v>
      </c>
      <c r="W238" s="5"/>
      <c r="X238" s="5"/>
      <c r="Y238" s="5"/>
      <c r="Z238" s="5"/>
    </row>
    <row r="239" ht="15.0" customHeight="1">
      <c r="A239" s="179" t="s">
        <v>283</v>
      </c>
      <c r="B239" s="354"/>
      <c r="C239" s="654">
        <v>11.0</v>
      </c>
      <c r="D239" s="486">
        <f t="shared" si="109"/>
        <v>0.09090909091</v>
      </c>
      <c r="E239" s="355">
        <v>1.0</v>
      </c>
      <c r="F239" s="354"/>
      <c r="G239" s="355">
        <v>0.0</v>
      </c>
      <c r="H239" s="354"/>
      <c r="I239" s="355">
        <v>0.0</v>
      </c>
      <c r="J239" s="354"/>
      <c r="K239" s="355">
        <v>1.0</v>
      </c>
      <c r="L239" s="354"/>
      <c r="M239" s="355">
        <v>0.0</v>
      </c>
      <c r="N239" s="354"/>
      <c r="O239" s="356">
        <v>0.0</v>
      </c>
      <c r="P239" s="354"/>
      <c r="Q239" s="355">
        <v>0.0</v>
      </c>
      <c r="R239" s="354"/>
      <c r="S239" s="355">
        <v>0.0</v>
      </c>
      <c r="T239" s="354"/>
      <c r="U239" s="355">
        <v>0.0</v>
      </c>
      <c r="V239" s="4" t="s">
        <v>284</v>
      </c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3"/>
      <c r="V240" s="4"/>
      <c r="W240" s="5"/>
      <c r="X240" s="5"/>
      <c r="Y240" s="5"/>
      <c r="Z240" s="5"/>
    </row>
    <row r="241" ht="14.25" customHeight="1">
      <c r="A241" s="357" t="s">
        <v>286</v>
      </c>
      <c r="B241" s="306"/>
      <c r="C241" s="348">
        <v>31.0</v>
      </c>
      <c r="D241" s="262">
        <f t="shared" ref="D241:D243" si="110">E241/C241</f>
        <v>0.03225806452</v>
      </c>
      <c r="E241" s="172">
        <v>1.0</v>
      </c>
      <c r="F241" s="92"/>
      <c r="G241" s="172">
        <v>0.0</v>
      </c>
      <c r="H241" s="92"/>
      <c r="I241" s="172">
        <v>0.0</v>
      </c>
      <c r="J241" s="92"/>
      <c r="K241" s="172">
        <v>0.0</v>
      </c>
      <c r="L241" s="92"/>
      <c r="M241" s="172">
        <v>1.0</v>
      </c>
      <c r="N241" s="92"/>
      <c r="O241" s="171">
        <v>0.0</v>
      </c>
      <c r="P241" s="92"/>
      <c r="Q241" s="172">
        <v>0.0</v>
      </c>
      <c r="R241" s="92"/>
      <c r="S241" s="172">
        <v>0.0</v>
      </c>
      <c r="T241" s="92"/>
      <c r="U241" s="172">
        <v>0.0</v>
      </c>
      <c r="V241" s="4" t="s">
        <v>287</v>
      </c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110"/>
        <v>0.0625</v>
      </c>
      <c r="E242" s="35">
        <v>1.0</v>
      </c>
      <c r="F242" s="60"/>
      <c r="G242" s="3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1.0</v>
      </c>
      <c r="P242" s="60"/>
      <c r="Q242" s="35">
        <v>0.0</v>
      </c>
      <c r="R242" s="60"/>
      <c r="S242" s="35">
        <v>0.0</v>
      </c>
      <c r="T242" s="60"/>
      <c r="U242" s="35">
        <v>0.0</v>
      </c>
      <c r="V242" s="29" t="s">
        <v>289</v>
      </c>
      <c r="W242" s="5"/>
      <c r="X242" s="5"/>
      <c r="Y242" s="5"/>
      <c r="Z242" s="5"/>
    </row>
    <row r="243" ht="15.0" customHeight="1">
      <c r="A243" s="359" t="s">
        <v>290</v>
      </c>
      <c r="B243" s="651"/>
      <c r="C243" s="353">
        <v>114.0</v>
      </c>
      <c r="D243" s="486">
        <f t="shared" si="110"/>
        <v>0.07894736842</v>
      </c>
      <c r="E243" s="355">
        <v>9.0</v>
      </c>
      <c r="F243" s="354"/>
      <c r="G243" s="355">
        <v>2.0</v>
      </c>
      <c r="H243" s="354"/>
      <c r="I243" s="355">
        <v>0.0</v>
      </c>
      <c r="J243" s="354"/>
      <c r="K243" s="355">
        <v>1.0</v>
      </c>
      <c r="L243" s="354"/>
      <c r="M243" s="355">
        <v>1.0</v>
      </c>
      <c r="N243" s="354"/>
      <c r="O243" s="356">
        <v>1.0</v>
      </c>
      <c r="P243" s="354"/>
      <c r="Q243" s="355">
        <v>2.0</v>
      </c>
      <c r="R243" s="354"/>
      <c r="S243" s="355">
        <v>1.0</v>
      </c>
      <c r="T243" s="354"/>
      <c r="U243" s="355">
        <v>1.0</v>
      </c>
      <c r="V243" s="29" t="s">
        <v>291</v>
      </c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3"/>
      <c r="V244" s="4"/>
      <c r="W244" s="5"/>
      <c r="X244" s="5"/>
      <c r="Y244" s="5"/>
      <c r="Z244" s="5"/>
    </row>
    <row r="245" ht="14.25" customHeight="1">
      <c r="A245" s="360" t="s">
        <v>293</v>
      </c>
      <c r="B245" s="306"/>
      <c r="C245" s="348">
        <v>69.0</v>
      </c>
      <c r="D245" s="595">
        <f t="shared" ref="D245:D259" si="111">E245/C245</f>
        <v>0.05797101449</v>
      </c>
      <c r="E245" s="655">
        <f t="shared" ref="E245:E250" si="112">SUM(G245,I245,K245,M245,O245,Q245,S245,U245)</f>
        <v>4</v>
      </c>
      <c r="F245" s="92"/>
      <c r="G245" s="172">
        <v>0.0</v>
      </c>
      <c r="H245" s="92"/>
      <c r="I245" s="172">
        <v>0.0</v>
      </c>
      <c r="J245" s="92"/>
      <c r="K245" s="172">
        <v>0.0</v>
      </c>
      <c r="L245" s="92"/>
      <c r="M245" s="172">
        <v>1.0</v>
      </c>
      <c r="N245" s="92"/>
      <c r="O245" s="171">
        <v>1.0</v>
      </c>
      <c r="P245" s="92"/>
      <c r="Q245" s="172">
        <v>1.0</v>
      </c>
      <c r="R245" s="92"/>
      <c r="S245" s="172">
        <v>1.0</v>
      </c>
      <c r="T245" s="92"/>
      <c r="U245" s="172">
        <v>0.0</v>
      </c>
      <c r="V245" s="29" t="s">
        <v>294</v>
      </c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111"/>
        <v>0.07142857143</v>
      </c>
      <c r="E246" s="656">
        <f t="shared" si="112"/>
        <v>4</v>
      </c>
      <c r="F246" s="60"/>
      <c r="G246" s="172">
        <v>0.0</v>
      </c>
      <c r="H246" s="92"/>
      <c r="I246" s="172">
        <v>0.0</v>
      </c>
      <c r="J246" s="92"/>
      <c r="K246" s="172">
        <v>0.0</v>
      </c>
      <c r="L246" s="92"/>
      <c r="M246" s="172">
        <v>1.0</v>
      </c>
      <c r="N246" s="92"/>
      <c r="O246" s="171">
        <v>1.0</v>
      </c>
      <c r="P246" s="92"/>
      <c r="Q246" s="172">
        <v>1.0</v>
      </c>
      <c r="R246" s="92"/>
      <c r="S246" s="172">
        <v>1.0</v>
      </c>
      <c r="T246" s="92"/>
      <c r="U246" s="172">
        <v>0.0</v>
      </c>
      <c r="V246" s="29" t="s">
        <v>294</v>
      </c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111"/>
        <v>0</v>
      </c>
      <c r="E247" s="656">
        <f t="shared" si="112"/>
        <v>0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5">
        <v>0.0</v>
      </c>
      <c r="R247" s="60"/>
      <c r="S247" s="35">
        <v>0.0</v>
      </c>
      <c r="T247" s="60"/>
      <c r="U247" s="35">
        <v>0.0</v>
      </c>
      <c r="V247" s="29" t="s">
        <v>294</v>
      </c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111"/>
        <v>0.0709057396</v>
      </c>
      <c r="E248" s="257">
        <f t="shared" si="112"/>
        <v>140043</v>
      </c>
      <c r="F248" s="60"/>
      <c r="G248" s="35">
        <v>0.0</v>
      </c>
      <c r="H248" s="60"/>
      <c r="I248" s="35">
        <v>0.0</v>
      </c>
      <c r="J248" s="60"/>
      <c r="K248" s="35">
        <v>0.0</v>
      </c>
      <c r="L248" s="60"/>
      <c r="M248" s="35">
        <v>2075.0</v>
      </c>
      <c r="N248" s="60"/>
      <c r="O248" s="34">
        <v>84768.0</v>
      </c>
      <c r="P248" s="60"/>
      <c r="Q248" s="35">
        <v>11500.0</v>
      </c>
      <c r="R248" s="60"/>
      <c r="S248" s="35">
        <v>41700.0</v>
      </c>
      <c r="T248" s="60"/>
      <c r="U248" s="35">
        <v>0.0</v>
      </c>
      <c r="V248" s="29" t="s">
        <v>298</v>
      </c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111"/>
        <v>0.07501711472</v>
      </c>
      <c r="E249" s="257">
        <f t="shared" si="112"/>
        <v>140043</v>
      </c>
      <c r="F249" s="60"/>
      <c r="G249" s="35">
        <v>0.0</v>
      </c>
      <c r="H249" s="60"/>
      <c r="I249" s="35">
        <v>0.0</v>
      </c>
      <c r="J249" s="60"/>
      <c r="K249" s="35">
        <v>0.0</v>
      </c>
      <c r="L249" s="60"/>
      <c r="M249" s="35">
        <v>2075.0</v>
      </c>
      <c r="N249" s="60"/>
      <c r="O249" s="34">
        <v>84768.0</v>
      </c>
      <c r="P249" s="60"/>
      <c r="Q249" s="35">
        <v>11500.0</v>
      </c>
      <c r="R249" s="60"/>
      <c r="S249" s="35">
        <v>41700.0</v>
      </c>
      <c r="T249" s="60"/>
      <c r="U249" s="35">
        <v>0.0</v>
      </c>
      <c r="V249" s="29" t="s">
        <v>298</v>
      </c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111"/>
        <v>0</v>
      </c>
      <c r="E250" s="257">
        <f t="shared" si="112"/>
        <v>0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5">
        <v>0.0</v>
      </c>
      <c r="R250" s="60"/>
      <c r="S250" s="35">
        <v>0.0</v>
      </c>
      <c r="T250" s="60"/>
      <c r="U250" s="35">
        <v>0.0</v>
      </c>
      <c r="V250" s="29" t="s">
        <v>301</v>
      </c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111"/>
        <v>0.08704883227</v>
      </c>
      <c r="E251" s="363">
        <v>41.0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60"/>
      <c r="S251" s="135"/>
      <c r="T251" s="60"/>
      <c r="U251" s="135"/>
      <c r="V251" s="29" t="s">
        <v>298</v>
      </c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111"/>
        <v>0.1354166667</v>
      </c>
      <c r="E252" s="350">
        <v>13.0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60"/>
      <c r="S252" s="135"/>
      <c r="T252" s="60"/>
      <c r="U252" s="135"/>
      <c r="V252" s="29" t="s">
        <v>298</v>
      </c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111"/>
        <v>0.1511005647</v>
      </c>
      <c r="E253" s="257">
        <v>122768.0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60"/>
      <c r="S253" s="135"/>
      <c r="T253" s="60"/>
      <c r="U253" s="135"/>
      <c r="V253" s="29" t="s">
        <v>298</v>
      </c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111"/>
        <v>0.07466666667</v>
      </c>
      <c r="E254" s="257">
        <v>28.0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60"/>
      <c r="S254" s="135"/>
      <c r="T254" s="60"/>
      <c r="U254" s="135"/>
      <c r="V254" s="29" t="s">
        <v>298</v>
      </c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111"/>
        <v>0.04824118682</v>
      </c>
      <c r="E255" s="257">
        <v>37851.0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60"/>
      <c r="S255" s="135"/>
      <c r="T255" s="60"/>
      <c r="U255" s="135"/>
      <c r="V255" s="29" t="s">
        <v>298</v>
      </c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111"/>
        <v>0.05</v>
      </c>
      <c r="E256" s="350">
        <v>1.0</v>
      </c>
      <c r="F256" s="60"/>
      <c r="G256" s="351">
        <v>0.0</v>
      </c>
      <c r="H256" s="60"/>
      <c r="I256" s="351">
        <v>0.0</v>
      </c>
      <c r="J256" s="60"/>
      <c r="K256" s="351">
        <v>0.0</v>
      </c>
      <c r="L256" s="60"/>
      <c r="M256" s="351">
        <v>0.0</v>
      </c>
      <c r="N256" s="60"/>
      <c r="O256" s="351">
        <v>1.0</v>
      </c>
      <c r="P256" s="60"/>
      <c r="Q256" s="351">
        <v>0.0</v>
      </c>
      <c r="R256" s="60"/>
      <c r="S256" s="351">
        <v>0.0</v>
      </c>
      <c r="T256" s="60"/>
      <c r="U256" s="351">
        <v>0.0</v>
      </c>
      <c r="V256" s="4" t="s">
        <v>308</v>
      </c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111"/>
        <v>0</v>
      </c>
      <c r="E257" s="350">
        <v>0.0</v>
      </c>
      <c r="F257" s="60"/>
      <c r="G257" s="351">
        <v>0.0</v>
      </c>
      <c r="H257" s="60"/>
      <c r="I257" s="351">
        <v>0.0</v>
      </c>
      <c r="J257" s="60"/>
      <c r="K257" s="351">
        <v>0.0</v>
      </c>
      <c r="L257" s="60"/>
      <c r="M257" s="351">
        <v>0.0</v>
      </c>
      <c r="N257" s="60"/>
      <c r="O257" s="351">
        <v>0.0</v>
      </c>
      <c r="P257" s="60"/>
      <c r="Q257" s="351">
        <v>0.0</v>
      </c>
      <c r="R257" s="60"/>
      <c r="S257" s="351">
        <v>0.0</v>
      </c>
      <c r="T257" s="60"/>
      <c r="U257" s="351">
        <v>0.0</v>
      </c>
      <c r="V257" s="4" t="s">
        <v>310</v>
      </c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111"/>
        <v>0.0652173913</v>
      </c>
      <c r="E258" s="350">
        <v>3.0</v>
      </c>
      <c r="F258" s="60"/>
      <c r="G258" s="351">
        <v>0.0</v>
      </c>
      <c r="H258" s="60"/>
      <c r="I258" s="351">
        <v>0.0</v>
      </c>
      <c r="J258" s="60"/>
      <c r="K258" s="351">
        <v>0.0</v>
      </c>
      <c r="L258" s="60"/>
      <c r="M258" s="351">
        <v>1.0</v>
      </c>
      <c r="N258" s="60"/>
      <c r="O258" s="351">
        <v>1.0</v>
      </c>
      <c r="P258" s="60"/>
      <c r="Q258" s="351">
        <v>0.0</v>
      </c>
      <c r="R258" s="60"/>
      <c r="S258" s="351">
        <v>1.0</v>
      </c>
      <c r="T258" s="60"/>
      <c r="U258" s="351">
        <v>0.0</v>
      </c>
      <c r="V258" s="29" t="s">
        <v>312</v>
      </c>
      <c r="W258" s="5"/>
      <c r="X258" s="5"/>
      <c r="Y258" s="5"/>
      <c r="Z258" s="5"/>
    </row>
    <row r="259" ht="15.0" customHeight="1">
      <c r="A259" s="360" t="s">
        <v>313</v>
      </c>
      <c r="B259" s="651"/>
      <c r="C259" s="353">
        <v>23.0</v>
      </c>
      <c r="D259" s="553">
        <f t="shared" si="111"/>
        <v>0.08695652174</v>
      </c>
      <c r="E259" s="353">
        <v>2.0</v>
      </c>
      <c r="F259" s="354"/>
      <c r="G259" s="657">
        <v>0.0</v>
      </c>
      <c r="H259" s="354"/>
      <c r="I259" s="657">
        <v>0.0</v>
      </c>
      <c r="J259" s="354"/>
      <c r="K259" s="657">
        <v>0.0</v>
      </c>
      <c r="L259" s="354"/>
      <c r="M259" s="657">
        <v>0.0</v>
      </c>
      <c r="N259" s="354"/>
      <c r="O259" s="657">
        <v>1.0</v>
      </c>
      <c r="P259" s="354"/>
      <c r="Q259" s="657">
        <v>1.0</v>
      </c>
      <c r="R259" s="354"/>
      <c r="S259" s="657">
        <v>0.0</v>
      </c>
      <c r="T259" s="354"/>
      <c r="U259" s="657">
        <v>0.0</v>
      </c>
      <c r="V259" s="29" t="s">
        <v>314</v>
      </c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3"/>
      <c r="V260" s="4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262">
        <f>E261/C261</f>
        <v>0.09441046529</v>
      </c>
      <c r="E261" s="592">
        <v>569.28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92"/>
      <c r="S261" s="174"/>
      <c r="T261" s="92"/>
      <c r="U261" s="174"/>
      <c r="V261" s="4" t="s">
        <v>317</v>
      </c>
      <c r="W261" s="5"/>
      <c r="X261" s="5"/>
      <c r="Y261" s="5"/>
      <c r="Z261" s="5"/>
    </row>
    <row r="262" ht="14.25" customHeight="1">
      <c r="A262" s="658" t="s">
        <v>318</v>
      </c>
      <c r="B262" s="281"/>
      <c r="C262" s="659">
        <v>19.044827597098035</v>
      </c>
      <c r="D262" s="493"/>
      <c r="E262" s="64">
        <v>24.469269420720305</v>
      </c>
      <c r="F262" s="660"/>
      <c r="G262" s="496"/>
      <c r="H262" s="493"/>
      <c r="I262" s="496"/>
      <c r="J262" s="493"/>
      <c r="K262" s="496"/>
      <c r="L262" s="493"/>
      <c r="M262" s="496"/>
      <c r="N262" s="493"/>
      <c r="O262" s="496"/>
      <c r="P262" s="493"/>
      <c r="Q262" s="496"/>
      <c r="R262" s="493"/>
      <c r="S262" s="496"/>
      <c r="T262" s="493"/>
      <c r="U262" s="496"/>
      <c r="V262" s="4"/>
      <c r="W262" s="5"/>
      <c r="X262" s="378"/>
      <c r="Y262" s="378"/>
      <c r="Z262" s="378"/>
    </row>
    <row r="263" ht="15.0" customHeight="1">
      <c r="A263" s="560" t="s">
        <v>319</v>
      </c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278"/>
      <c r="M263" s="278"/>
      <c r="N263" s="278"/>
      <c r="O263" s="278"/>
      <c r="P263" s="278"/>
      <c r="Q263" s="278"/>
      <c r="R263" s="278"/>
      <c r="S263" s="278"/>
      <c r="T263" s="278"/>
      <c r="U263" s="279"/>
      <c r="V263" s="4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113">E264/C264</f>
        <v>0.05357142857</v>
      </c>
      <c r="E264" s="172">
        <v>3.0</v>
      </c>
      <c r="F264" s="92"/>
      <c r="G264" s="172">
        <v>0.0</v>
      </c>
      <c r="H264" s="92"/>
      <c r="I264" s="172">
        <v>0.0</v>
      </c>
      <c r="J264" s="92"/>
      <c r="K264" s="172">
        <v>1.0</v>
      </c>
      <c r="L264" s="92"/>
      <c r="M264" s="172">
        <v>0.0</v>
      </c>
      <c r="N264" s="92"/>
      <c r="O264" s="172">
        <v>0.0</v>
      </c>
      <c r="P264" s="92"/>
      <c r="Q264" s="172">
        <v>2.0</v>
      </c>
      <c r="R264" s="92"/>
      <c r="S264" s="172">
        <v>0.0</v>
      </c>
      <c r="T264" s="92"/>
      <c r="U264" s="172">
        <v>0.0</v>
      </c>
      <c r="V264" s="4" t="s">
        <v>321</v>
      </c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113"/>
        <v>0.06617647059</v>
      </c>
      <c r="E265" s="35">
        <v>9.0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93"/>
      <c r="S265" s="567"/>
      <c r="T265" s="493"/>
      <c r="U265" s="567"/>
      <c r="V265" s="4" t="s">
        <v>323</v>
      </c>
      <c r="W265" s="5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113"/>
        <v>0.1116504854</v>
      </c>
      <c r="E266" s="35">
        <v>46.0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93"/>
      <c r="S266" s="567"/>
      <c r="T266" s="493"/>
      <c r="U266" s="567"/>
      <c r="V266" s="4" t="s">
        <v>323</v>
      </c>
      <c r="W266" s="5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113"/>
        <v>0.08979591837</v>
      </c>
      <c r="E267" s="35">
        <v>22.0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93"/>
      <c r="S267" s="567"/>
      <c r="T267" s="493"/>
      <c r="U267" s="567"/>
      <c r="V267" s="4" t="s">
        <v>323</v>
      </c>
      <c r="W267" s="5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113"/>
        <v>0.09009009009</v>
      </c>
      <c r="E268" s="35">
        <v>10.0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93"/>
      <c r="S268" s="567"/>
      <c r="T268" s="493"/>
      <c r="U268" s="567"/>
      <c r="V268" s="4" t="s">
        <v>323</v>
      </c>
      <c r="W268" s="5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113"/>
        <v>0.05681818182</v>
      </c>
      <c r="E269" s="35">
        <v>5.0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93"/>
      <c r="S269" s="567"/>
      <c r="T269" s="493"/>
      <c r="U269" s="567"/>
      <c r="V269" s="4" t="s">
        <v>323</v>
      </c>
      <c r="W269" s="5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113"/>
        <v>0.05839416058</v>
      </c>
      <c r="E270" s="35">
        <v>16.0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93"/>
      <c r="Q270" s="567"/>
      <c r="R270" s="493"/>
      <c r="S270" s="567"/>
      <c r="T270" s="493"/>
      <c r="U270" s="567"/>
      <c r="V270" s="4" t="s">
        <v>323</v>
      </c>
      <c r="W270" s="5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3"/>
      <c r="V271" s="4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</v>
      </c>
      <c r="E272" s="259">
        <v>0.0</v>
      </c>
      <c r="F272" s="107"/>
      <c r="G272" s="661">
        <v>0.0</v>
      </c>
      <c r="H272" s="92"/>
      <c r="I272" s="661">
        <v>0.0</v>
      </c>
      <c r="J272" s="92"/>
      <c r="K272" s="661">
        <v>0.0</v>
      </c>
      <c r="L272" s="92"/>
      <c r="M272" s="661">
        <v>0.0</v>
      </c>
      <c r="N272" s="92"/>
      <c r="O272" s="661">
        <v>0.0</v>
      </c>
      <c r="P272" s="92"/>
      <c r="Q272" s="661">
        <v>0.0</v>
      </c>
      <c r="R272" s="92"/>
      <c r="S272" s="661">
        <v>0.0</v>
      </c>
      <c r="T272" s="92"/>
      <c r="U272" s="661">
        <v>0.0</v>
      </c>
      <c r="V272" s="4" t="s">
        <v>331</v>
      </c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3"/>
      <c r="V273" s="4"/>
      <c r="W273" s="5"/>
      <c r="X273" s="5"/>
      <c r="Y273" s="5"/>
      <c r="Z273" s="5"/>
    </row>
    <row r="274" ht="14.25" customHeight="1">
      <c r="A274" s="593" t="s">
        <v>333</v>
      </c>
      <c r="B274" s="79"/>
      <c r="C274" s="282">
        <v>1817.0</v>
      </c>
      <c r="D274" s="587">
        <f t="shared" ref="D274:D276" si="114">E274/C274</f>
        <v>0.06439185471</v>
      </c>
      <c r="E274" s="594">
        <v>117.0</v>
      </c>
      <c r="F274" s="56"/>
      <c r="G274" s="80"/>
      <c r="H274" s="56"/>
      <c r="I274" s="80"/>
      <c r="J274" s="56"/>
      <c r="K274" s="80"/>
      <c r="L274" s="56"/>
      <c r="M274" s="80"/>
      <c r="N274" s="56"/>
      <c r="O274" s="80"/>
      <c r="P274" s="56"/>
      <c r="Q274" s="80"/>
      <c r="R274" s="56"/>
      <c r="S274" s="80"/>
      <c r="T274" s="56"/>
      <c r="U274" s="80"/>
      <c r="V274" s="4" t="s">
        <v>334</v>
      </c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595">
        <f t="shared" si="114"/>
        <v>0.05761316872</v>
      </c>
      <c r="E275" s="49">
        <v>14.0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60"/>
      <c r="S275" s="47"/>
      <c r="T275" s="60"/>
      <c r="U275" s="47"/>
      <c r="V275" s="4" t="s">
        <v>334</v>
      </c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6">
        <f t="shared" si="114"/>
        <v>0.08888888889</v>
      </c>
      <c r="E276" s="181">
        <v>16.0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100"/>
      <c r="S276" s="255"/>
      <c r="T276" s="100"/>
      <c r="U276" s="255"/>
      <c r="V276" s="4" t="s">
        <v>334</v>
      </c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418"/>
      <c r="W277" s="5"/>
      <c r="X277" s="5"/>
      <c r="Y277" s="5"/>
      <c r="Z277" s="5"/>
    </row>
    <row r="278" ht="15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418"/>
      <c r="W278" s="5"/>
      <c r="X278" s="5"/>
      <c r="Y278" s="5"/>
      <c r="Z278" s="5"/>
    </row>
    <row r="279" ht="15.0" customHeight="1">
      <c r="A279" s="662" t="s">
        <v>337</v>
      </c>
      <c r="B279" s="392"/>
      <c r="C279" s="392"/>
      <c r="D279" s="392"/>
      <c r="E279" s="392"/>
      <c r="F279" s="392"/>
      <c r="G279" s="392"/>
      <c r="H279" s="392"/>
      <c r="I279" s="392"/>
      <c r="J279" s="392"/>
      <c r="K279" s="392"/>
      <c r="L279" s="392"/>
      <c r="M279" s="392"/>
      <c r="N279" s="392"/>
      <c r="O279" s="392"/>
      <c r="P279" s="392"/>
      <c r="Q279" s="392"/>
      <c r="R279" s="393"/>
      <c r="S279" s="5"/>
      <c r="T279" s="5"/>
      <c r="U279" s="5"/>
      <c r="V279" s="4"/>
      <c r="W279" s="5"/>
      <c r="X279" s="5"/>
      <c r="Y279" s="5"/>
      <c r="Z279" s="5"/>
    </row>
    <row r="280" ht="14.25" customHeight="1">
      <c r="A280" s="389" t="s">
        <v>338</v>
      </c>
      <c r="B280" s="507"/>
      <c r="C280" s="396" t="s">
        <v>339</v>
      </c>
      <c r="D280" s="246"/>
      <c r="E280" s="246"/>
      <c r="F280" s="246"/>
      <c r="G280" s="246"/>
      <c r="H280" s="246"/>
      <c r="I280" s="246"/>
      <c r="J280" s="246"/>
      <c r="K280" s="246"/>
      <c r="L280" s="246"/>
      <c r="M280" s="246"/>
      <c r="N280" s="246"/>
      <c r="O280" s="246"/>
      <c r="P280" s="246"/>
      <c r="Q280" s="246"/>
      <c r="R280" s="21"/>
      <c r="S280" s="5"/>
      <c r="T280" s="5"/>
      <c r="U280" s="5"/>
      <c r="V280" s="4" t="s">
        <v>340</v>
      </c>
      <c r="W280" s="5"/>
      <c r="X280" s="5"/>
      <c r="Y280" s="5"/>
      <c r="Z280" s="5"/>
    </row>
    <row r="281" ht="14.25" customHeight="1">
      <c r="A281" s="394"/>
      <c r="B281" s="507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398" t="s">
        <v>341</v>
      </c>
      <c r="R281" s="21"/>
      <c r="S281" s="5"/>
      <c r="T281" s="5"/>
      <c r="U281" s="5"/>
      <c r="V281" s="4"/>
      <c r="W281" s="5"/>
      <c r="X281" s="5"/>
      <c r="Y281" s="5"/>
      <c r="Z281" s="5"/>
    </row>
    <row r="282" ht="14.25" customHeight="1">
      <c r="A282" s="399" t="s">
        <v>342</v>
      </c>
      <c r="B282" s="509"/>
      <c r="C282" s="401"/>
      <c r="D282" s="397"/>
      <c r="E282" s="402">
        <v>40000.0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402">
        <f t="shared" ref="Q282:Q299" si="115">SUM(C282:P282)</f>
        <v>40000</v>
      </c>
      <c r="R282" s="21"/>
      <c r="S282" s="5"/>
      <c r="T282" s="5"/>
      <c r="U282" s="5"/>
      <c r="V282" s="4"/>
      <c r="W282" s="5"/>
      <c r="X282" s="5"/>
      <c r="Y282" s="5"/>
      <c r="Z282" s="5"/>
    </row>
    <row r="283" ht="14.25" customHeight="1">
      <c r="A283" s="404" t="s">
        <v>343</v>
      </c>
      <c r="B283" s="510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408">
        <f t="shared" si="115"/>
        <v>0</v>
      </c>
      <c r="R283" s="21"/>
      <c r="S283" s="5"/>
      <c r="T283" s="5"/>
      <c r="U283" s="5"/>
      <c r="V283" s="4"/>
      <c r="W283" s="5"/>
      <c r="X283" s="5"/>
      <c r="Y283" s="5"/>
      <c r="Z283" s="5"/>
    </row>
    <row r="284" ht="14.25" customHeight="1">
      <c r="A284" s="399" t="s">
        <v>345</v>
      </c>
      <c r="B284" s="509"/>
      <c r="C284" s="401"/>
      <c r="D284" s="397"/>
      <c r="E284" s="402">
        <v>229045.0</v>
      </c>
      <c r="F284" s="397"/>
      <c r="G284" s="402"/>
      <c r="H284" s="397"/>
      <c r="I284" s="402">
        <v>291293.0</v>
      </c>
      <c r="J284" s="397"/>
      <c r="K284" s="402"/>
      <c r="L284" s="397"/>
      <c r="M284" s="402"/>
      <c r="N284" s="397"/>
      <c r="O284" s="402"/>
      <c r="P284" s="397"/>
      <c r="Q284" s="402">
        <f t="shared" si="115"/>
        <v>520338</v>
      </c>
      <c r="R284" s="21"/>
      <c r="S284" s="5"/>
      <c r="T284" s="5"/>
      <c r="U284" s="5"/>
      <c r="V284" s="4"/>
      <c r="W284" s="5"/>
      <c r="X284" s="5"/>
      <c r="Y284" s="5"/>
      <c r="Z284" s="5"/>
    </row>
    <row r="285" ht="14.25" customHeight="1">
      <c r="A285" s="404" t="s">
        <v>346</v>
      </c>
      <c r="B285" s="510"/>
      <c r="C285" s="406"/>
      <c r="D285" s="397"/>
      <c r="E285" s="408">
        <v>9068755.0</v>
      </c>
      <c r="F285" s="397"/>
      <c r="G285" s="408"/>
      <c r="H285" s="397"/>
      <c r="I285" s="408">
        <v>30000.0</v>
      </c>
      <c r="J285" s="397"/>
      <c r="K285" s="408"/>
      <c r="L285" s="397"/>
      <c r="M285" s="408"/>
      <c r="N285" s="397"/>
      <c r="O285" s="408">
        <v>15000.0</v>
      </c>
      <c r="P285" s="397"/>
      <c r="Q285" s="408">
        <f t="shared" si="115"/>
        <v>9113755</v>
      </c>
      <c r="R285" s="21"/>
      <c r="S285" s="5"/>
      <c r="T285" s="5"/>
      <c r="U285" s="5"/>
      <c r="V285" s="4"/>
      <c r="W285" s="5"/>
      <c r="X285" s="5"/>
      <c r="Y285" s="5"/>
      <c r="Z285" s="5"/>
    </row>
    <row r="286" ht="14.25" customHeight="1">
      <c r="A286" s="399" t="s">
        <v>347</v>
      </c>
      <c r="B286" s="509"/>
      <c r="C286" s="401">
        <v>1675643.0</v>
      </c>
      <c r="D286" s="397"/>
      <c r="E286" s="402">
        <v>201860.0</v>
      </c>
      <c r="F286" s="397"/>
      <c r="G286" s="402"/>
      <c r="H286" s="397"/>
      <c r="I286" s="402">
        <v>172703.0</v>
      </c>
      <c r="J286" s="397"/>
      <c r="K286" s="402"/>
      <c r="L286" s="397"/>
      <c r="M286" s="402"/>
      <c r="N286" s="397"/>
      <c r="O286" s="402">
        <v>10000.0</v>
      </c>
      <c r="P286" s="397"/>
      <c r="Q286" s="402">
        <f t="shared" si="115"/>
        <v>2060206</v>
      </c>
      <c r="R286" s="21"/>
      <c r="S286" s="5"/>
      <c r="T286" s="5"/>
      <c r="U286" s="5"/>
      <c r="V286" s="4"/>
      <c r="W286" s="5"/>
      <c r="X286" s="5"/>
      <c r="Y286" s="5"/>
      <c r="Z286" s="5"/>
    </row>
    <row r="287" ht="14.25" customHeight="1">
      <c r="A287" s="404" t="s">
        <v>348</v>
      </c>
      <c r="B287" s="510"/>
      <c r="C287" s="406"/>
      <c r="D287" s="397"/>
      <c r="E287" s="408">
        <v>180000.0</v>
      </c>
      <c r="F287" s="397"/>
      <c r="G287" s="408"/>
      <c r="H287" s="397"/>
      <c r="I287" s="408"/>
      <c r="J287" s="397"/>
      <c r="K287" s="408"/>
      <c r="L287" s="397"/>
      <c r="M287" s="408">
        <v>200000.0</v>
      </c>
      <c r="N287" s="397"/>
      <c r="O287" s="408"/>
      <c r="P287" s="397"/>
      <c r="Q287" s="408">
        <f t="shared" si="115"/>
        <v>380000</v>
      </c>
      <c r="R287" s="21"/>
      <c r="S287" s="5"/>
      <c r="T287" s="5"/>
      <c r="U287" s="5"/>
      <c r="V287" s="4"/>
      <c r="W287" s="5"/>
      <c r="X287" s="5"/>
      <c r="Y287" s="5"/>
      <c r="Z287" s="5"/>
    </row>
    <row r="288" ht="14.25" customHeight="1">
      <c r="A288" s="399" t="s">
        <v>349</v>
      </c>
      <c r="B288" s="509"/>
      <c r="C288" s="401">
        <v>519410.0</v>
      </c>
      <c r="D288" s="397"/>
      <c r="E288" s="402">
        <v>30581.0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402">
        <f t="shared" si="115"/>
        <v>549991</v>
      </c>
      <c r="R288" s="21"/>
      <c r="S288" s="5"/>
      <c r="T288" s="5"/>
      <c r="U288" s="5"/>
      <c r="V288" s="4"/>
      <c r="W288" s="5"/>
      <c r="X288" s="5"/>
      <c r="Y288" s="5"/>
      <c r="Z288" s="5"/>
    </row>
    <row r="289" ht="14.25" customHeight="1">
      <c r="A289" s="404" t="s">
        <v>350</v>
      </c>
      <c r="B289" s="510"/>
      <c r="C289" s="406"/>
      <c r="D289" s="397"/>
      <c r="E289" s="408">
        <v>2405654.0</v>
      </c>
      <c r="F289" s="397"/>
      <c r="G289" s="408"/>
      <c r="H289" s="397"/>
      <c r="I289" s="408"/>
      <c r="J289" s="397"/>
      <c r="K289" s="408"/>
      <c r="L289" s="397"/>
      <c r="M289" s="408">
        <v>867883.0</v>
      </c>
      <c r="N289" s="397"/>
      <c r="O289" s="408"/>
      <c r="P289" s="397"/>
      <c r="Q289" s="408">
        <f t="shared" si="115"/>
        <v>3273537</v>
      </c>
      <c r="R289" s="21"/>
      <c r="S289" s="5"/>
      <c r="T289" s="5"/>
      <c r="U289" s="5"/>
      <c r="V289" s="4"/>
      <c r="W289" s="5"/>
      <c r="X289" s="5"/>
      <c r="Y289" s="5"/>
      <c r="Z289" s="5"/>
    </row>
    <row r="290" ht="14.25" customHeight="1">
      <c r="A290" s="399" t="s">
        <v>351</v>
      </c>
      <c r="B290" s="509"/>
      <c r="C290" s="401"/>
      <c r="D290" s="397"/>
      <c r="E290" s="402">
        <v>21000.0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402">
        <f t="shared" si="115"/>
        <v>21000</v>
      </c>
      <c r="R290" s="21"/>
      <c r="S290" s="5"/>
      <c r="T290" s="5"/>
      <c r="U290" s="5"/>
      <c r="V290" s="4"/>
      <c r="W290" s="5"/>
      <c r="X290" s="5"/>
      <c r="Y290" s="5"/>
      <c r="Z290" s="5"/>
    </row>
    <row r="291" ht="14.25" customHeight="1">
      <c r="A291" s="404" t="s">
        <v>352</v>
      </c>
      <c r="B291" s="510"/>
      <c r="C291" s="406"/>
      <c r="D291" s="397"/>
      <c r="E291" s="408">
        <v>539234.0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408">
        <f t="shared" si="115"/>
        <v>539234</v>
      </c>
      <c r="R291" s="21"/>
      <c r="S291" s="5"/>
      <c r="T291" s="5"/>
      <c r="U291" s="5"/>
      <c r="V291" s="4"/>
      <c r="W291" s="5"/>
      <c r="X291" s="5"/>
      <c r="Y291" s="5"/>
      <c r="Z291" s="5"/>
    </row>
    <row r="292" ht="14.25" customHeight="1">
      <c r="A292" s="399" t="s">
        <v>353</v>
      </c>
      <c r="B292" s="509"/>
      <c r="C292" s="401">
        <v>634829.0</v>
      </c>
      <c r="D292" s="397"/>
      <c r="E292" s="402">
        <v>1395150.0</v>
      </c>
      <c r="F292" s="397"/>
      <c r="G292" s="402"/>
      <c r="H292" s="397"/>
      <c r="I292" s="402"/>
      <c r="J292" s="397"/>
      <c r="K292" s="402"/>
      <c r="L292" s="397"/>
      <c r="M292" s="402">
        <v>20180.0</v>
      </c>
      <c r="N292" s="397"/>
      <c r="O292" s="402"/>
      <c r="P292" s="397"/>
      <c r="Q292" s="402">
        <f t="shared" si="115"/>
        <v>2050159</v>
      </c>
      <c r="R292" s="21"/>
      <c r="S292" s="5"/>
      <c r="T292" s="5"/>
      <c r="U292" s="5"/>
      <c r="V292" s="4"/>
      <c r="W292" s="5"/>
      <c r="X292" s="5"/>
      <c r="Y292" s="5"/>
      <c r="Z292" s="5"/>
    </row>
    <row r="293" ht="14.25" customHeight="1">
      <c r="A293" s="404" t="s">
        <v>354</v>
      </c>
      <c r="B293" s="510"/>
      <c r="C293" s="406"/>
      <c r="D293" s="397"/>
      <c r="E293" s="408">
        <v>131150.0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408">
        <f t="shared" si="115"/>
        <v>131150</v>
      </c>
      <c r="R293" s="21"/>
      <c r="S293" s="5"/>
      <c r="T293" s="5"/>
      <c r="U293" s="5"/>
      <c r="V293" s="4"/>
      <c r="W293" s="5"/>
      <c r="X293" s="5"/>
      <c r="Y293" s="5"/>
      <c r="Z293" s="5"/>
    </row>
    <row r="294" ht="14.25" customHeight="1">
      <c r="A294" s="399" t="s">
        <v>355</v>
      </c>
      <c r="B294" s="509"/>
      <c r="C294" s="401">
        <v>5470676.0</v>
      </c>
      <c r="D294" s="397"/>
      <c r="E294" s="402">
        <v>552799.0</v>
      </c>
      <c r="F294" s="397"/>
      <c r="G294" s="402"/>
      <c r="H294" s="397"/>
      <c r="I294" s="402"/>
      <c r="J294" s="397"/>
      <c r="K294" s="402"/>
      <c r="L294" s="397"/>
      <c r="M294" s="402">
        <v>1316127.0</v>
      </c>
      <c r="N294" s="397"/>
      <c r="O294" s="402"/>
      <c r="P294" s="397"/>
      <c r="Q294" s="402">
        <f t="shared" si="115"/>
        <v>7339602</v>
      </c>
      <c r="R294" s="21"/>
      <c r="S294" s="5"/>
      <c r="T294" s="5"/>
      <c r="U294" s="5"/>
      <c r="V294" s="4"/>
      <c r="W294" s="5"/>
      <c r="X294" s="5"/>
      <c r="Y294" s="5"/>
      <c r="Z294" s="5"/>
    </row>
    <row r="295" ht="14.25" customHeight="1">
      <c r="A295" s="404" t="s">
        <v>356</v>
      </c>
      <c r="B295" s="510"/>
      <c r="C295" s="406">
        <v>110849.0</v>
      </c>
      <c r="D295" s="397"/>
      <c r="E295" s="408">
        <v>21000.0</v>
      </c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408">
        <f t="shared" si="115"/>
        <v>131849</v>
      </c>
      <c r="R295" s="21"/>
      <c r="S295" s="5"/>
      <c r="T295" s="5"/>
      <c r="U295" s="5"/>
      <c r="V295" s="4"/>
      <c r="W295" s="5"/>
      <c r="X295" s="5"/>
      <c r="Y295" s="5"/>
      <c r="Z295" s="5"/>
    </row>
    <row r="296" ht="14.25" customHeight="1">
      <c r="A296" s="399" t="s">
        <v>357</v>
      </c>
      <c r="B296" s="509"/>
      <c r="C296" s="401">
        <v>293482.0</v>
      </c>
      <c r="D296" s="397"/>
      <c r="E296" s="402">
        <v>1500.0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402">
        <f t="shared" si="115"/>
        <v>294982</v>
      </c>
      <c r="R296" s="21"/>
      <c r="S296" s="5"/>
      <c r="T296" s="5"/>
      <c r="U296" s="5"/>
      <c r="V296" s="4"/>
      <c r="W296" s="5"/>
      <c r="X296" s="5"/>
      <c r="Y296" s="5"/>
      <c r="Z296" s="5"/>
    </row>
    <row r="297" ht="14.25" customHeight="1">
      <c r="A297" s="404" t="s">
        <v>358</v>
      </c>
      <c r="B297" s="510"/>
      <c r="C297" s="406">
        <v>2921938.0</v>
      </c>
      <c r="D297" s="397"/>
      <c r="E297" s="408">
        <v>342021.0</v>
      </c>
      <c r="F297" s="397"/>
      <c r="G297" s="408"/>
      <c r="H297" s="397"/>
      <c r="I297" s="408"/>
      <c r="J297" s="397"/>
      <c r="K297" s="408"/>
      <c r="L297" s="397"/>
      <c r="M297" s="408">
        <v>8000.0</v>
      </c>
      <c r="N297" s="397"/>
      <c r="O297" s="408"/>
      <c r="P297" s="397"/>
      <c r="Q297" s="408">
        <f t="shared" si="115"/>
        <v>3271959</v>
      </c>
      <c r="R297" s="21"/>
      <c r="S297" s="5"/>
      <c r="T297" s="5"/>
      <c r="U297" s="5"/>
      <c r="V297" s="4"/>
      <c r="W297" s="5"/>
      <c r="X297" s="5"/>
      <c r="Y297" s="5"/>
      <c r="Z297" s="5"/>
    </row>
    <row r="298" ht="14.25" customHeight="1">
      <c r="A298" s="399" t="s">
        <v>359</v>
      </c>
      <c r="B298" s="509"/>
      <c r="C298" s="401"/>
      <c r="D298" s="397"/>
      <c r="E298" s="402">
        <v>118000.0</v>
      </c>
      <c r="F298" s="397"/>
      <c r="G298" s="402"/>
      <c r="H298" s="397"/>
      <c r="I298" s="402">
        <v>116073.0</v>
      </c>
      <c r="J298" s="397"/>
      <c r="K298" s="402"/>
      <c r="L298" s="397"/>
      <c r="M298" s="402"/>
      <c r="N298" s="397"/>
      <c r="O298" s="402">
        <v>3942.0</v>
      </c>
      <c r="P298" s="397"/>
      <c r="Q298" s="402">
        <f t="shared" si="115"/>
        <v>238015</v>
      </c>
      <c r="R298" s="21"/>
      <c r="S298" s="5"/>
      <c r="T298" s="5"/>
      <c r="U298" s="5"/>
      <c r="V298" s="4"/>
      <c r="W298" s="5"/>
      <c r="X298" s="5"/>
      <c r="Y298" s="5"/>
      <c r="Z298" s="5"/>
    </row>
    <row r="299" ht="14.25" customHeight="1">
      <c r="A299" s="404" t="s">
        <v>360</v>
      </c>
      <c r="B299" s="510"/>
      <c r="C299" s="406"/>
      <c r="D299" s="397"/>
      <c r="E299" s="408">
        <v>1793607.0</v>
      </c>
      <c r="F299" s="397"/>
      <c r="G299" s="408"/>
      <c r="H299" s="397"/>
      <c r="I299" s="408"/>
      <c r="J299" s="397"/>
      <c r="K299" s="408"/>
      <c r="L299" s="397"/>
      <c r="M299" s="408">
        <v>333523.0</v>
      </c>
      <c r="N299" s="397"/>
      <c r="O299" s="408"/>
      <c r="P299" s="397"/>
      <c r="Q299" s="408">
        <f t="shared" si="115"/>
        <v>2127130</v>
      </c>
      <c r="R299" s="21"/>
      <c r="S299" s="5"/>
      <c r="T299" s="5"/>
      <c r="U299" s="5"/>
      <c r="V299" s="4"/>
      <c r="W299" s="5"/>
      <c r="X299" s="5"/>
      <c r="Y299" s="5"/>
      <c r="Z299" s="5"/>
    </row>
    <row r="300" ht="14.25" customHeight="1">
      <c r="A300" s="409" t="s">
        <v>361</v>
      </c>
      <c r="B300" s="507"/>
      <c r="C300" s="411">
        <f>SUM(C282:D299)</f>
        <v>11626827</v>
      </c>
      <c r="D300" s="397"/>
      <c r="E300" s="411">
        <f>SUM(E282:F299)</f>
        <v>17071356</v>
      </c>
      <c r="F300" s="397"/>
      <c r="G300" s="411">
        <f>SUM(G282:H299)</f>
        <v>0</v>
      </c>
      <c r="H300" s="397"/>
      <c r="I300" s="411">
        <f>SUM(I282:J299)</f>
        <v>610069</v>
      </c>
      <c r="J300" s="397"/>
      <c r="K300" s="411">
        <f>SUM(K282:L299)</f>
        <v>0</v>
      </c>
      <c r="L300" s="397"/>
      <c r="M300" s="411">
        <f>SUM(M282:N299)</f>
        <v>2745713</v>
      </c>
      <c r="N300" s="397"/>
      <c r="O300" s="411">
        <f>SUM(O282:P299)</f>
        <v>28942</v>
      </c>
      <c r="P300" s="397"/>
      <c r="Q300" s="512">
        <f>SUM(Q282:Q299)</f>
        <v>32082907</v>
      </c>
      <c r="R300" s="21"/>
      <c r="S300" s="5"/>
      <c r="T300" s="5"/>
      <c r="U300" s="5"/>
      <c r="V300" s="4"/>
      <c r="W300" s="5"/>
      <c r="X300" s="5"/>
      <c r="Y300" s="5"/>
      <c r="Z300" s="5"/>
    </row>
    <row r="301" ht="15.0" customHeight="1">
      <c r="A301" s="413" t="s">
        <v>468</v>
      </c>
      <c r="B301" s="513"/>
      <c r="C301" s="415">
        <f>SUM(C282:D299)</f>
        <v>11626827</v>
      </c>
      <c r="D301" s="416"/>
      <c r="E301" s="415">
        <f>SUM(E282:F299)</f>
        <v>17071356</v>
      </c>
      <c r="F301" s="416"/>
      <c r="G301" s="415">
        <f>SUM(G282:H299)</f>
        <v>0</v>
      </c>
      <c r="H301" s="416"/>
      <c r="I301" s="415">
        <f>SUM(I282:J299)</f>
        <v>610069</v>
      </c>
      <c r="J301" s="416"/>
      <c r="K301" s="415">
        <f>SUM(K282:L299)</f>
        <v>0</v>
      </c>
      <c r="L301" s="416"/>
      <c r="M301" s="415">
        <f>SUM(M282:N299)</f>
        <v>2745713</v>
      </c>
      <c r="N301" s="416"/>
      <c r="O301" s="415">
        <f>SUM(O282:P299)</f>
        <v>28942</v>
      </c>
      <c r="P301" s="416"/>
      <c r="Q301" s="514">
        <f>SUM(Q282:Q299)</f>
        <v>32082907</v>
      </c>
      <c r="R301" s="425"/>
      <c r="S301" s="5"/>
      <c r="T301" s="5"/>
      <c r="U301" s="5"/>
      <c r="V301" s="4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418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418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418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418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418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418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418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418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418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418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418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418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418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418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418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418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418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418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418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418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418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418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418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418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418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418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418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418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418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418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418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418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418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418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418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418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418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418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418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418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418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418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418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418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418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418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418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418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418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418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418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418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418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418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418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418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418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418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418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418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418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418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418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418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418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418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418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418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418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418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418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418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418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418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418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418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418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418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418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418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418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418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418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418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418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418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418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418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418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418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418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418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418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418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418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418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418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418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418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418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418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418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418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418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418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418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418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418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418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418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418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418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418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418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418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418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418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418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418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418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418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418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418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418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418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418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418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418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418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418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418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418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418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418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418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418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418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418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418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418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418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418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418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418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418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418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418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418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418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418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418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418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418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418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418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418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418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418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418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418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418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418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418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418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418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418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418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418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418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418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418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418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418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418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418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418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418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418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418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418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418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418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418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418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418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418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418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418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418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418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418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418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418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418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418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418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418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418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418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418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418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418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418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418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418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418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418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418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418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418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418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418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418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418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418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418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418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418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418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418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418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418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418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418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418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418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418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418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418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418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418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418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418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418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418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418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418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418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418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418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418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418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418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418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418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418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418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418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418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418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418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418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418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418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418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418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418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418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418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418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418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418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418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418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418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418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418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418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418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418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418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418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418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418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418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418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418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418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418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418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418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418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418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418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418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418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418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418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418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418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418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418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418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418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418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418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418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418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418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418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418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418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418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418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418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418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418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418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418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418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418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418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418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418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418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418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418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418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418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418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418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418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418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418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418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418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418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418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418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418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418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418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418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418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418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418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418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418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418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418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418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418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418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418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418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418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418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418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418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418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418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418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418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418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418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418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418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418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418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418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418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418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418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418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418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418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418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418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418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418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418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418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418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418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418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418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418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418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418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418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418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418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418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418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418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418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418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418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418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418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418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418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418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418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418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418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418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418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418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418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418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418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418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418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418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418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418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418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418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418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418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418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418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418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418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418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418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418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418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418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418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418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418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418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418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418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418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418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418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418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418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418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418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418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418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418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418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418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418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418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418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418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418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418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418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418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418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418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418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418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418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418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418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418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418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418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418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418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418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418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418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418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418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418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418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418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418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418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418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418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418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418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418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418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418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418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418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418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418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418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418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418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418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418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418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418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418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418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418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418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418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418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418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418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418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418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418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418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418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418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418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418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418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418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418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418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418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418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418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418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418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418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418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418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418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418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418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418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418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418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418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418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418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418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418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418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418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418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418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418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418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418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418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418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418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418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418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418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418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418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418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418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418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418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418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418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418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418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418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418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418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418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418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418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418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418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418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418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418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418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418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418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418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418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418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418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418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418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418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418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418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418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418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418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418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418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418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418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418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418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418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418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418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418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418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418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418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418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418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418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418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418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418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418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418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418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418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418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418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418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418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418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418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418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418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418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418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418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418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418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418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418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418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418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418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418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418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418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418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418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418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418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418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418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418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418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418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418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418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418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418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418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418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418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418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418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418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418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418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418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418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418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418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418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418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418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418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418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418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418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418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418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418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418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418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418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418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418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418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418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418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418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418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418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418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418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418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418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418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418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418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418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418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418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418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418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418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418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418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418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418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418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418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418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418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418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418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418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418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418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418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418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418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418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418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418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418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418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418"/>
      <c r="W1000" s="5"/>
      <c r="X1000" s="5"/>
      <c r="Y1000" s="5"/>
      <c r="Z1000" s="5"/>
    </row>
  </sheetData>
  <mergeCells count="230">
    <mergeCell ref="O294:P294"/>
    <mergeCell ref="Q294:R294"/>
    <mergeCell ref="C293:D293"/>
    <mergeCell ref="C294:D294"/>
    <mergeCell ref="E294:F294"/>
    <mergeCell ref="G294:H294"/>
    <mergeCell ref="I294:J294"/>
    <mergeCell ref="K294:L294"/>
    <mergeCell ref="M294:N294"/>
    <mergeCell ref="E295:F295"/>
    <mergeCell ref="G295:H295"/>
    <mergeCell ref="I295:J295"/>
    <mergeCell ref="K295:L295"/>
    <mergeCell ref="M295:N295"/>
    <mergeCell ref="O295:P295"/>
    <mergeCell ref="Q295:R295"/>
    <mergeCell ref="C295:D295"/>
    <mergeCell ref="C296:D296"/>
    <mergeCell ref="E296:F296"/>
    <mergeCell ref="G296:H296"/>
    <mergeCell ref="I296:J296"/>
    <mergeCell ref="K296:L296"/>
    <mergeCell ref="M296:N296"/>
    <mergeCell ref="M297:N297"/>
    <mergeCell ref="O297:P297"/>
    <mergeCell ref="O296:P296"/>
    <mergeCell ref="Q296:R296"/>
    <mergeCell ref="E297:F297"/>
    <mergeCell ref="G297:H297"/>
    <mergeCell ref="I297:J297"/>
    <mergeCell ref="K297:L297"/>
    <mergeCell ref="Q297:R297"/>
    <mergeCell ref="O298:P298"/>
    <mergeCell ref="Q298:R298"/>
    <mergeCell ref="C297:D297"/>
    <mergeCell ref="C298:D298"/>
    <mergeCell ref="E298:F298"/>
    <mergeCell ref="G298:H298"/>
    <mergeCell ref="I298:J298"/>
    <mergeCell ref="K298:L298"/>
    <mergeCell ref="M298:N298"/>
    <mergeCell ref="E299:F299"/>
    <mergeCell ref="G299:H299"/>
    <mergeCell ref="I299:J299"/>
    <mergeCell ref="K299:L299"/>
    <mergeCell ref="M299:N299"/>
    <mergeCell ref="O299:P299"/>
    <mergeCell ref="Q299:R299"/>
    <mergeCell ref="C299:D299"/>
    <mergeCell ref="C300:D300"/>
    <mergeCell ref="E300:F300"/>
    <mergeCell ref="G300:H300"/>
    <mergeCell ref="I300:J300"/>
    <mergeCell ref="K300:L300"/>
    <mergeCell ref="M300:N300"/>
    <mergeCell ref="E285:F285"/>
    <mergeCell ref="G285:H285"/>
    <mergeCell ref="I285:J285"/>
    <mergeCell ref="K285:L285"/>
    <mergeCell ref="M285:N285"/>
    <mergeCell ref="O285:P285"/>
    <mergeCell ref="Q285:R285"/>
    <mergeCell ref="C285:D285"/>
    <mergeCell ref="C286:D286"/>
    <mergeCell ref="E286:F286"/>
    <mergeCell ref="G286:H286"/>
    <mergeCell ref="I286:J286"/>
    <mergeCell ref="K286:L286"/>
    <mergeCell ref="M286:N286"/>
    <mergeCell ref="E287:F287"/>
    <mergeCell ref="G287:H287"/>
    <mergeCell ref="I287:J287"/>
    <mergeCell ref="K287:L287"/>
    <mergeCell ref="M287:N287"/>
    <mergeCell ref="O287:P287"/>
    <mergeCell ref="Q287:R287"/>
    <mergeCell ref="O288:P288"/>
    <mergeCell ref="Q288:R288"/>
    <mergeCell ref="C287:D287"/>
    <mergeCell ref="C288:D288"/>
    <mergeCell ref="E288:F288"/>
    <mergeCell ref="G288:H288"/>
    <mergeCell ref="I288:J288"/>
    <mergeCell ref="K288:L288"/>
    <mergeCell ref="M288:N288"/>
    <mergeCell ref="O290:P290"/>
    <mergeCell ref="Q290:R290"/>
    <mergeCell ref="M301:N301"/>
    <mergeCell ref="O301:P301"/>
    <mergeCell ref="O300:P300"/>
    <mergeCell ref="Q300:R300"/>
    <mergeCell ref="C301:D301"/>
    <mergeCell ref="E301:F301"/>
    <mergeCell ref="G301:H301"/>
    <mergeCell ref="I301:J301"/>
    <mergeCell ref="K301:L301"/>
    <mergeCell ref="Q301:R301"/>
    <mergeCell ref="A6:U6"/>
    <mergeCell ref="A7:U7"/>
    <mergeCell ref="A28:U28"/>
    <mergeCell ref="A35:U35"/>
    <mergeCell ref="A100:U100"/>
    <mergeCell ref="A107:U107"/>
    <mergeCell ref="A108:U108"/>
    <mergeCell ref="A116:U116"/>
    <mergeCell ref="A132:U132"/>
    <mergeCell ref="A138:U138"/>
    <mergeCell ref="A145:U145"/>
    <mergeCell ref="A150:U150"/>
    <mergeCell ref="A151:U151"/>
    <mergeCell ref="A154:U154"/>
    <mergeCell ref="R2:S2"/>
    <mergeCell ref="T2:U2"/>
    <mergeCell ref="A1:U1"/>
    <mergeCell ref="B2:C2"/>
    <mergeCell ref="D2:E2"/>
    <mergeCell ref="F2:G2"/>
    <mergeCell ref="H2:I2"/>
    <mergeCell ref="J2:K2"/>
    <mergeCell ref="L2:M2"/>
    <mergeCell ref="N4:O4"/>
    <mergeCell ref="P4:Q4"/>
    <mergeCell ref="R4:S4"/>
    <mergeCell ref="T4:U4"/>
    <mergeCell ref="N2:O2"/>
    <mergeCell ref="P2:Q2"/>
    <mergeCell ref="D4:E4"/>
    <mergeCell ref="F4:G4"/>
    <mergeCell ref="H4:I4"/>
    <mergeCell ref="J4:K4"/>
    <mergeCell ref="L4:M4"/>
    <mergeCell ref="R5:S5"/>
    <mergeCell ref="T5:U5"/>
    <mergeCell ref="D5:E5"/>
    <mergeCell ref="F5:G5"/>
    <mergeCell ref="H5:I5"/>
    <mergeCell ref="J5:K5"/>
    <mergeCell ref="L5:M5"/>
    <mergeCell ref="N5:O5"/>
    <mergeCell ref="P5:Q5"/>
    <mergeCell ref="A166:U166"/>
    <mergeCell ref="A172:U172"/>
    <mergeCell ref="A173:U173"/>
    <mergeCell ref="A185:U185"/>
    <mergeCell ref="A186:U186"/>
    <mergeCell ref="A188:U188"/>
    <mergeCell ref="A191:U191"/>
    <mergeCell ref="E283:F283"/>
    <mergeCell ref="G283:H283"/>
    <mergeCell ref="K283:L283"/>
    <mergeCell ref="M283:N283"/>
    <mergeCell ref="O283:P283"/>
    <mergeCell ref="Q283:R283"/>
    <mergeCell ref="C283:D283"/>
    <mergeCell ref="C284:D284"/>
    <mergeCell ref="E284:F284"/>
    <mergeCell ref="G284:H284"/>
    <mergeCell ref="I284:J284"/>
    <mergeCell ref="K284:L284"/>
    <mergeCell ref="M284:N284"/>
    <mergeCell ref="A223:U223"/>
    <mergeCell ref="A232:U232"/>
    <mergeCell ref="A233:U233"/>
    <mergeCell ref="A240:U240"/>
    <mergeCell ref="A244:U244"/>
    <mergeCell ref="A260:U260"/>
    <mergeCell ref="A263:U263"/>
    <mergeCell ref="K281:L281"/>
    <mergeCell ref="M281:N281"/>
    <mergeCell ref="K282:L282"/>
    <mergeCell ref="M282:N282"/>
    <mergeCell ref="O281:P281"/>
    <mergeCell ref="Q281:R281"/>
    <mergeCell ref="O282:P282"/>
    <mergeCell ref="Q282:R282"/>
    <mergeCell ref="A271:U271"/>
    <mergeCell ref="A273:U273"/>
    <mergeCell ref="A279:R279"/>
    <mergeCell ref="A280:A281"/>
    <mergeCell ref="C280:R280"/>
    <mergeCell ref="C281:D281"/>
    <mergeCell ref="E281:F281"/>
    <mergeCell ref="G281:H281"/>
    <mergeCell ref="I281:J281"/>
    <mergeCell ref="C282:D282"/>
    <mergeCell ref="E282:F282"/>
    <mergeCell ref="G282:H282"/>
    <mergeCell ref="I282:J282"/>
    <mergeCell ref="I283:J283"/>
    <mergeCell ref="O284:P284"/>
    <mergeCell ref="Q284:R284"/>
    <mergeCell ref="O286:P286"/>
    <mergeCell ref="Q286:R286"/>
    <mergeCell ref="E289:F289"/>
    <mergeCell ref="G289:H289"/>
    <mergeCell ref="I289:J289"/>
    <mergeCell ref="K289:L289"/>
    <mergeCell ref="M289:N289"/>
    <mergeCell ref="O289:P289"/>
    <mergeCell ref="Q289:R289"/>
    <mergeCell ref="C289:D289"/>
    <mergeCell ref="C290:D290"/>
    <mergeCell ref="E290:F290"/>
    <mergeCell ref="G290:H290"/>
    <mergeCell ref="I290:J290"/>
    <mergeCell ref="K290:L290"/>
    <mergeCell ref="M290:N290"/>
    <mergeCell ref="E291:F291"/>
    <mergeCell ref="G291:H291"/>
    <mergeCell ref="I291:J291"/>
    <mergeCell ref="K291:L291"/>
    <mergeCell ref="M291:N291"/>
    <mergeCell ref="O291:P291"/>
    <mergeCell ref="Q291:R291"/>
    <mergeCell ref="C291:D291"/>
    <mergeCell ref="C292:D292"/>
    <mergeCell ref="E292:F292"/>
    <mergeCell ref="G292:H292"/>
    <mergeCell ref="I292:J292"/>
    <mergeCell ref="K292:L292"/>
    <mergeCell ref="M292:N292"/>
    <mergeCell ref="M293:N293"/>
    <mergeCell ref="O293:P293"/>
    <mergeCell ref="O292:P292"/>
    <mergeCell ref="Q292:R292"/>
    <mergeCell ref="E293:F293"/>
    <mergeCell ref="G293:H293"/>
    <mergeCell ref="I293:J293"/>
    <mergeCell ref="K293:L293"/>
    <mergeCell ref="Q293:R293"/>
  </mergeCells>
  <hyperlinks>
    <hyperlink r:id="rId1" ref="A4"/>
    <hyperlink r:id="rId2" ref="A5"/>
    <hyperlink r:id="rId3" ref="A8"/>
    <hyperlink r:id="rId4" ref="A9"/>
    <hyperlink r:id="rId5" ref="V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V17"/>
    <hyperlink r:id="rId14" ref="A18"/>
    <hyperlink r:id="rId15" ref="A19"/>
    <hyperlink r:id="rId16" ref="A20"/>
    <hyperlink r:id="rId17" ref="A21"/>
    <hyperlink r:id="rId18" ref="V21"/>
    <hyperlink r:id="rId19" ref="A22"/>
    <hyperlink r:id="rId20" ref="A23"/>
    <hyperlink r:id="rId21" ref="V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V43"/>
    <hyperlink r:id="rId39" ref="A44"/>
    <hyperlink r:id="rId40" ref="A45"/>
    <hyperlink r:id="rId41" ref="A46"/>
    <hyperlink r:id="rId42" ref="A47"/>
    <hyperlink r:id="rId43" ref="V49"/>
    <hyperlink r:id="rId44" ref="A52"/>
    <hyperlink r:id="rId45" ref="A53"/>
    <hyperlink r:id="rId46" ref="V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V62"/>
    <hyperlink r:id="rId57" ref="A63"/>
    <hyperlink r:id="rId58" ref="V63"/>
    <hyperlink r:id="rId59" ref="A64"/>
    <hyperlink r:id="rId60" ref="V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V72"/>
    <hyperlink r:id="rId69" ref="A77"/>
    <hyperlink r:id="rId70" ref="V77"/>
    <hyperlink r:id="rId71" ref="A82"/>
    <hyperlink r:id="rId72" ref="A87"/>
    <hyperlink r:id="rId73" ref="V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V164"/>
    <hyperlink r:id="rId132" ref="A165"/>
    <hyperlink r:id="rId133" ref="V185"/>
    <hyperlink r:id="rId134" ref="V188"/>
    <hyperlink r:id="rId135" ref="A234"/>
    <hyperlink r:id="rId136" ref="A235"/>
    <hyperlink r:id="rId137" ref="V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V242"/>
    <hyperlink r:id="rId145" ref="A243"/>
    <hyperlink r:id="rId146" ref="V243"/>
    <hyperlink r:id="rId147" ref="A245"/>
    <hyperlink r:id="rId148" ref="V245"/>
    <hyperlink r:id="rId149" ref="A246"/>
    <hyperlink r:id="rId150" ref="V246"/>
    <hyperlink r:id="rId151" ref="A247"/>
    <hyperlink r:id="rId152" ref="V247"/>
    <hyperlink r:id="rId153" ref="A248"/>
    <hyperlink r:id="rId154" ref="V248"/>
    <hyperlink r:id="rId155" ref="A249"/>
    <hyperlink r:id="rId156" ref="V249"/>
    <hyperlink r:id="rId157" ref="A250"/>
    <hyperlink r:id="rId158" ref="V250"/>
    <hyperlink r:id="rId159" ref="A251"/>
    <hyperlink r:id="rId160" ref="V251"/>
    <hyperlink r:id="rId161" ref="A252"/>
    <hyperlink r:id="rId162" ref="V252"/>
    <hyperlink r:id="rId163" ref="A253"/>
    <hyperlink r:id="rId164" ref="V253"/>
    <hyperlink r:id="rId165" ref="A254"/>
    <hyperlink r:id="rId166" ref="V254"/>
    <hyperlink r:id="rId167" ref="A255"/>
    <hyperlink r:id="rId168" ref="V255"/>
    <hyperlink r:id="rId169" ref="A256"/>
    <hyperlink r:id="rId170" ref="A257"/>
    <hyperlink r:id="rId171" ref="A258"/>
    <hyperlink r:id="rId172" ref="V258"/>
    <hyperlink r:id="rId173" ref="A259"/>
    <hyperlink r:id="rId174" ref="V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51.57"/>
    <col customWidth="1" min="2" max="2" width="9.14"/>
    <col customWidth="1" min="3" max="3" width="10.57"/>
    <col customWidth="1" min="4" max="4" width="6.14"/>
    <col customWidth="1" min="5" max="5" width="10.29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0"/>
    <col customWidth="1" min="14" max="14" width="6.0"/>
    <col customWidth="1" min="15" max="15" width="10.29"/>
    <col customWidth="1" min="16" max="16" width="6.71"/>
    <col customWidth="1" min="17" max="17" width="10.0"/>
    <col customWidth="1" min="18" max="18" width="8.57"/>
    <col customWidth="1" min="19" max="19" width="9.0"/>
    <col customWidth="1" min="20" max="20" width="40.86"/>
    <col customWidth="1" min="21" max="26" width="10.0"/>
  </cols>
  <sheetData>
    <row r="1" ht="18.0" customHeight="1">
      <c r="A1" s="1" t="s">
        <v>469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5"/>
      <c r="V1" s="5"/>
      <c r="W1" s="5"/>
      <c r="X1" s="5"/>
      <c r="Y1" s="5"/>
      <c r="Z1" s="5"/>
    </row>
    <row r="2" ht="23.25" customHeight="1">
      <c r="A2" s="6" t="s">
        <v>1</v>
      </c>
      <c r="B2" s="7" t="s">
        <v>2</v>
      </c>
      <c r="C2" s="3"/>
      <c r="D2" s="622" t="s">
        <v>470</v>
      </c>
      <c r="E2" s="3"/>
      <c r="F2" s="8" t="s">
        <v>471</v>
      </c>
      <c r="G2" s="3"/>
      <c r="H2" s="8" t="s">
        <v>472</v>
      </c>
      <c r="I2" s="3"/>
      <c r="J2" s="622" t="s">
        <v>473</v>
      </c>
      <c r="K2" s="3"/>
      <c r="L2" s="8" t="s">
        <v>474</v>
      </c>
      <c r="M2" s="3"/>
      <c r="N2" s="8" t="s">
        <v>475</v>
      </c>
      <c r="O2" s="3"/>
      <c r="P2" s="8" t="s">
        <v>476</v>
      </c>
      <c r="Q2" s="3"/>
      <c r="R2" s="8" t="s">
        <v>477</v>
      </c>
      <c r="S2" s="3"/>
      <c r="T2" s="4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1"/>
      <c r="T3" s="4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420">
        <v>4653.17</v>
      </c>
      <c r="E4" s="393"/>
      <c r="F4" s="663">
        <v>1746.35</v>
      </c>
      <c r="G4" s="393"/>
      <c r="H4" s="516">
        <v>75.75</v>
      </c>
      <c r="I4" s="393"/>
      <c r="J4" s="663">
        <v>1425.09</v>
      </c>
      <c r="K4" s="393"/>
      <c r="L4" s="517">
        <v>139.75</v>
      </c>
      <c r="M4" s="16"/>
      <c r="N4" s="517">
        <v>330.25</v>
      </c>
      <c r="O4" s="16"/>
      <c r="P4" s="517">
        <v>352.51</v>
      </c>
      <c r="Q4" s="664"/>
      <c r="R4" s="516">
        <v>583.48</v>
      </c>
      <c r="S4" s="393"/>
      <c r="T4" s="4" t="s">
        <v>12</v>
      </c>
      <c r="U4" s="5"/>
      <c r="V4" s="5"/>
      <c r="W4" s="5"/>
      <c r="X4" s="5"/>
      <c r="Y4" s="5"/>
      <c r="Z4" s="5"/>
    </row>
    <row r="5" ht="15.0" customHeight="1">
      <c r="A5" s="422" t="s">
        <v>13</v>
      </c>
      <c r="B5" s="423"/>
      <c r="C5" s="312">
        <v>52.38</v>
      </c>
      <c r="D5" s="665">
        <v>25.08</v>
      </c>
      <c r="E5" s="666"/>
      <c r="F5" s="667">
        <v>7.37</v>
      </c>
      <c r="G5" s="666"/>
      <c r="H5" s="667">
        <v>315.96</v>
      </c>
      <c r="I5" s="666"/>
      <c r="J5" s="667">
        <v>11.24</v>
      </c>
      <c r="K5" s="666"/>
      <c r="L5" s="667">
        <v>210.41</v>
      </c>
      <c r="M5" s="666"/>
      <c r="N5" s="667">
        <v>19.16</v>
      </c>
      <c r="O5" s="666"/>
      <c r="P5" s="667">
        <v>7.3</v>
      </c>
      <c r="Q5" s="668"/>
      <c r="R5" s="667">
        <v>43.82</v>
      </c>
      <c r="S5" s="666"/>
      <c r="T5" s="4" t="s">
        <v>12</v>
      </c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  <c r="T6" s="4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"/>
      <c r="T7" s="4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116689.0</v>
      </c>
      <c r="F8" s="51"/>
      <c r="G8" s="626">
        <v>12864.0</v>
      </c>
      <c r="H8" s="51"/>
      <c r="I8" s="626">
        <v>23935.0</v>
      </c>
      <c r="J8" s="51"/>
      <c r="K8" s="626">
        <v>16019.0</v>
      </c>
      <c r="L8" s="51"/>
      <c r="M8" s="626">
        <v>29404.0</v>
      </c>
      <c r="N8" s="51"/>
      <c r="O8" s="626">
        <v>6326.0</v>
      </c>
      <c r="P8" s="51"/>
      <c r="Q8" s="626">
        <v>2575.0</v>
      </c>
      <c r="R8" s="51"/>
      <c r="S8" s="627">
        <v>25566.0</v>
      </c>
      <c r="T8" s="4" t="s">
        <v>17</v>
      </c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44.22</v>
      </c>
      <c r="F9" s="26"/>
      <c r="G9" s="30">
        <v>47.99</v>
      </c>
      <c r="H9" s="26"/>
      <c r="I9" s="30">
        <v>47.19</v>
      </c>
      <c r="J9" s="26"/>
      <c r="K9" s="30">
        <v>45.89</v>
      </c>
      <c r="L9" s="26"/>
      <c r="M9" s="30">
        <v>46.06</v>
      </c>
      <c r="N9" s="26"/>
      <c r="O9" s="30">
        <v>35.21</v>
      </c>
      <c r="P9" s="26"/>
      <c r="Q9" s="30">
        <v>41.73</v>
      </c>
      <c r="R9" s="26"/>
      <c r="S9" s="31">
        <v>38.87</v>
      </c>
      <c r="T9" s="29" t="s">
        <v>17</v>
      </c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0.1396532664</v>
      </c>
      <c r="E10" s="34">
        <v>16296.0</v>
      </c>
      <c r="F10" s="33">
        <f t="shared" ref="F10:F16" si="3">G10/$G$8</f>
        <v>0.09934701493</v>
      </c>
      <c r="G10" s="34">
        <v>1278.0</v>
      </c>
      <c r="H10" s="33">
        <f t="shared" ref="H10:H16" si="4">I10/$I$8</f>
        <v>0.09438061416</v>
      </c>
      <c r="I10" s="34">
        <v>2259.0</v>
      </c>
      <c r="J10" s="33">
        <f t="shared" ref="J10:J16" si="5">K10/$K$8</f>
        <v>0.1208564829</v>
      </c>
      <c r="K10" s="34">
        <v>1936.0</v>
      </c>
      <c r="L10" s="33">
        <f t="shared" ref="L10:L16" si="6">M10/$M$8</f>
        <v>0.1182832268</v>
      </c>
      <c r="M10" s="34">
        <v>3478.0</v>
      </c>
      <c r="N10" s="33">
        <f t="shared" ref="N10:N16" si="7">O10/$O$8</f>
        <v>0.2816945937</v>
      </c>
      <c r="O10" s="34">
        <v>1782.0</v>
      </c>
      <c r="P10" s="33">
        <f t="shared" ref="P10:P16" si="8">Q10/$Q$8</f>
        <v>0.1759223301</v>
      </c>
      <c r="Q10" s="34">
        <v>453.0</v>
      </c>
      <c r="R10" s="33">
        <f t="shared" ref="R10:R16" si="9">S10/$S$8</f>
        <v>0.1998748338</v>
      </c>
      <c r="S10" s="35">
        <v>5110.0</v>
      </c>
      <c r="T10" s="4" t="s">
        <v>20</v>
      </c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0.1582839856</v>
      </c>
      <c r="E11" s="34">
        <v>18470.0</v>
      </c>
      <c r="F11" s="33">
        <f t="shared" si="3"/>
        <v>0.1384483831</v>
      </c>
      <c r="G11" s="34">
        <v>1781.0</v>
      </c>
      <c r="H11" s="33">
        <f t="shared" si="4"/>
        <v>0.1561311886</v>
      </c>
      <c r="I11" s="34">
        <v>3737.0</v>
      </c>
      <c r="J11" s="33">
        <f t="shared" si="5"/>
        <v>0.1686746988</v>
      </c>
      <c r="K11" s="34">
        <v>2702.0</v>
      </c>
      <c r="L11" s="33">
        <f t="shared" si="6"/>
        <v>0.1505917562</v>
      </c>
      <c r="M11" s="34">
        <v>4428.0</v>
      </c>
      <c r="N11" s="33">
        <f t="shared" si="7"/>
        <v>0.1378438192</v>
      </c>
      <c r="O11" s="34">
        <v>872.0</v>
      </c>
      <c r="P11" s="33">
        <f t="shared" si="8"/>
        <v>0.1627184466</v>
      </c>
      <c r="Q11" s="34">
        <v>419.0</v>
      </c>
      <c r="R11" s="33">
        <f t="shared" si="9"/>
        <v>0.1772275679</v>
      </c>
      <c r="S11" s="35">
        <v>4531.0</v>
      </c>
      <c r="T11" s="4" t="s">
        <v>20</v>
      </c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0.2095913068</v>
      </c>
      <c r="E12" s="34">
        <v>24457.0</v>
      </c>
      <c r="F12" s="33">
        <f t="shared" si="3"/>
        <v>0.2024253731</v>
      </c>
      <c r="G12" s="34">
        <v>2604.0</v>
      </c>
      <c r="H12" s="33">
        <f t="shared" si="4"/>
        <v>0.2313766451</v>
      </c>
      <c r="I12" s="34">
        <v>5538.0</v>
      </c>
      <c r="J12" s="33">
        <f t="shared" si="5"/>
        <v>0.1976403021</v>
      </c>
      <c r="K12" s="34">
        <v>3166.0</v>
      </c>
      <c r="L12" s="33">
        <f t="shared" si="6"/>
        <v>0.2149027343</v>
      </c>
      <c r="M12" s="34">
        <v>6319.0</v>
      </c>
      <c r="N12" s="33">
        <f t="shared" si="7"/>
        <v>0.219886184</v>
      </c>
      <c r="O12" s="34">
        <v>1391.0</v>
      </c>
      <c r="P12" s="33">
        <f t="shared" si="8"/>
        <v>0.1875728155</v>
      </c>
      <c r="Q12" s="34">
        <v>483.0</v>
      </c>
      <c r="R12" s="33">
        <f t="shared" si="9"/>
        <v>0.1938512086</v>
      </c>
      <c r="S12" s="35">
        <v>4956.0</v>
      </c>
      <c r="T12" s="4" t="s">
        <v>478</v>
      </c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0.2780896228</v>
      </c>
      <c r="E13" s="34">
        <v>32450.0</v>
      </c>
      <c r="F13" s="33">
        <f t="shared" si="3"/>
        <v>0.3102456468</v>
      </c>
      <c r="G13" s="34">
        <v>3991.0</v>
      </c>
      <c r="H13" s="33">
        <f t="shared" si="4"/>
        <v>0.2685606852</v>
      </c>
      <c r="I13" s="34">
        <v>6428.0</v>
      </c>
      <c r="J13" s="33">
        <f t="shared" si="5"/>
        <v>0.262188651</v>
      </c>
      <c r="K13" s="34">
        <v>4200.0</v>
      </c>
      <c r="L13" s="33">
        <f t="shared" si="6"/>
        <v>0.2690790369</v>
      </c>
      <c r="M13" s="34">
        <v>7912.0</v>
      </c>
      <c r="N13" s="33">
        <f t="shared" si="7"/>
        <v>0.260512172</v>
      </c>
      <c r="O13" s="34">
        <v>1648.0</v>
      </c>
      <c r="P13" s="33">
        <f t="shared" si="8"/>
        <v>0.2924271845</v>
      </c>
      <c r="Q13" s="34">
        <v>753.0</v>
      </c>
      <c r="R13" s="33">
        <f t="shared" si="9"/>
        <v>0.2940624267</v>
      </c>
      <c r="S13" s="35">
        <v>7518.0</v>
      </c>
      <c r="T13" s="4" t="s">
        <v>478</v>
      </c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0.1390790906</v>
      </c>
      <c r="E14" s="34">
        <v>16229.0</v>
      </c>
      <c r="F14" s="33">
        <f t="shared" si="3"/>
        <v>0.1401585821</v>
      </c>
      <c r="G14" s="34">
        <v>1803.0</v>
      </c>
      <c r="H14" s="33">
        <f t="shared" si="4"/>
        <v>0.1508669313</v>
      </c>
      <c r="I14" s="34">
        <v>3611.0</v>
      </c>
      <c r="J14" s="33">
        <f t="shared" si="5"/>
        <v>0.1661152382</v>
      </c>
      <c r="K14" s="34">
        <v>2661.0</v>
      </c>
      <c r="L14" s="33">
        <f t="shared" si="6"/>
        <v>0.1652496259</v>
      </c>
      <c r="M14" s="34">
        <v>4859.0</v>
      </c>
      <c r="N14" s="33">
        <f t="shared" si="7"/>
        <v>0.06275687638</v>
      </c>
      <c r="O14" s="34">
        <v>397.0</v>
      </c>
      <c r="P14" s="33">
        <f t="shared" si="8"/>
        <v>0.1417475728</v>
      </c>
      <c r="Q14" s="34">
        <v>365.0</v>
      </c>
      <c r="R14" s="33">
        <f t="shared" si="9"/>
        <v>0.09907689901</v>
      </c>
      <c r="S14" s="35">
        <v>2533.0</v>
      </c>
      <c r="T14" s="4" t="s">
        <v>478</v>
      </c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0.07530272776</v>
      </c>
      <c r="E15" s="34">
        <v>8787.0</v>
      </c>
      <c r="F15" s="33">
        <f t="shared" si="3"/>
        <v>0.109375</v>
      </c>
      <c r="G15" s="34">
        <v>1407.0</v>
      </c>
      <c r="H15" s="33">
        <f t="shared" si="4"/>
        <v>0.09868393566</v>
      </c>
      <c r="I15" s="34">
        <v>2362.0</v>
      </c>
      <c r="J15" s="33">
        <f t="shared" si="5"/>
        <v>0.08452462701</v>
      </c>
      <c r="K15" s="34">
        <v>1354.0</v>
      </c>
      <c r="L15" s="33">
        <f t="shared" si="6"/>
        <v>0.08189361992</v>
      </c>
      <c r="M15" s="34">
        <v>2408.0</v>
      </c>
      <c r="N15" s="33">
        <f t="shared" si="7"/>
        <v>0.03730635473</v>
      </c>
      <c r="O15" s="34">
        <v>236.0</v>
      </c>
      <c r="P15" s="33">
        <f t="shared" si="8"/>
        <v>0.03961165049</v>
      </c>
      <c r="Q15" s="34">
        <v>102.0</v>
      </c>
      <c r="R15" s="33">
        <f t="shared" si="9"/>
        <v>0.03590706407</v>
      </c>
      <c r="S15" s="35">
        <v>918.0</v>
      </c>
      <c r="T15" s="4" t="s">
        <v>478</v>
      </c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0.2143818183</v>
      </c>
      <c r="E16" s="34">
        <f>E14+E15</f>
        <v>25016</v>
      </c>
      <c r="F16" s="33">
        <f t="shared" si="3"/>
        <v>0.2495335821</v>
      </c>
      <c r="G16" s="34">
        <f>G14+G15</f>
        <v>3210</v>
      </c>
      <c r="H16" s="33">
        <f t="shared" si="4"/>
        <v>0.2495508669</v>
      </c>
      <c r="I16" s="34">
        <f>I14+I15</f>
        <v>5973</v>
      </c>
      <c r="J16" s="33">
        <f t="shared" si="5"/>
        <v>0.2506398652</v>
      </c>
      <c r="K16" s="34">
        <f>K14+K15</f>
        <v>4015</v>
      </c>
      <c r="L16" s="33">
        <f t="shared" si="6"/>
        <v>0.2471432458</v>
      </c>
      <c r="M16" s="34">
        <f>M14+M15</f>
        <v>7267</v>
      </c>
      <c r="N16" s="33">
        <f t="shared" si="7"/>
        <v>0.1000632311</v>
      </c>
      <c r="O16" s="34">
        <f>O14+O15</f>
        <v>633</v>
      </c>
      <c r="P16" s="33">
        <f t="shared" si="8"/>
        <v>0.1813592233</v>
      </c>
      <c r="Q16" s="34">
        <f>Q14+Q15</f>
        <v>467</v>
      </c>
      <c r="R16" s="33">
        <f t="shared" si="9"/>
        <v>0.1349839631</v>
      </c>
      <c r="S16" s="35">
        <f>S14+S15</f>
        <v>3451</v>
      </c>
      <c r="T16" s="4"/>
      <c r="U16" s="5"/>
      <c r="V16" s="5"/>
      <c r="W16" s="5"/>
      <c r="X16" s="5"/>
      <c r="Y16" s="5"/>
      <c r="Z16" s="5"/>
    </row>
    <row r="17" ht="14.25" customHeight="1">
      <c r="A17" s="669" t="s">
        <v>27</v>
      </c>
      <c r="B17" s="40">
        <f>C17/C8</f>
        <v>0.1174446434</v>
      </c>
      <c r="C17" s="427">
        <v>371816.0</v>
      </c>
      <c r="D17" s="40">
        <f>E17/E8</f>
        <v>0.1237648793</v>
      </c>
      <c r="E17" s="427">
        <v>14442.0</v>
      </c>
      <c r="F17" s="40">
        <f>G17/G8</f>
        <v>0.08683146766</v>
      </c>
      <c r="G17" s="427">
        <v>1117.0</v>
      </c>
      <c r="H17" s="40">
        <f>I17/I8</f>
        <v>0.07842072279</v>
      </c>
      <c r="I17" s="427">
        <v>1877.0</v>
      </c>
      <c r="J17" s="40">
        <f>K17/K8</f>
        <v>0.108870716</v>
      </c>
      <c r="K17" s="427">
        <v>1744.0</v>
      </c>
      <c r="L17" s="40">
        <f>M17/M8</f>
        <v>0.1017888723</v>
      </c>
      <c r="M17" s="427">
        <v>2993.0</v>
      </c>
      <c r="N17" s="40">
        <f>O17/O8</f>
        <v>0.2554536832</v>
      </c>
      <c r="O17" s="427">
        <v>1616.0</v>
      </c>
      <c r="P17" s="40">
        <f>Q17/Q8</f>
        <v>0.1631067961</v>
      </c>
      <c r="Q17" s="427">
        <v>420.0</v>
      </c>
      <c r="R17" s="40">
        <f>S17/S8</f>
        <v>0.1828600485</v>
      </c>
      <c r="S17" s="364">
        <v>4675.0</v>
      </c>
      <c r="T17" s="29" t="s">
        <v>28</v>
      </c>
      <c r="U17" s="5"/>
      <c r="V17" s="5"/>
      <c r="W17" s="5"/>
      <c r="X17" s="5"/>
      <c r="Y17" s="5"/>
      <c r="Z17" s="5"/>
    </row>
    <row r="18" ht="14.25" customHeight="1">
      <c r="A18" s="669" t="s">
        <v>29</v>
      </c>
      <c r="B18" s="40">
        <v>0.1451</v>
      </c>
      <c r="C18" s="44"/>
      <c r="D18" s="40">
        <v>0.1492</v>
      </c>
      <c r="E18" s="44"/>
      <c r="F18" s="40">
        <v>0.1076</v>
      </c>
      <c r="G18" s="44"/>
      <c r="H18" s="40">
        <v>0.1002</v>
      </c>
      <c r="I18" s="44"/>
      <c r="J18" s="40">
        <v>0.1295</v>
      </c>
      <c r="K18" s="44"/>
      <c r="L18" s="40">
        <v>0.1261</v>
      </c>
      <c r="M18" s="44"/>
      <c r="N18" s="40">
        <v>0.2964</v>
      </c>
      <c r="O18" s="44"/>
      <c r="P18" s="40">
        <v>0.188</v>
      </c>
      <c r="Q18" s="44"/>
      <c r="R18" s="40">
        <v>0.2148</v>
      </c>
      <c r="S18" s="44"/>
      <c r="T18" s="4" t="s">
        <v>30</v>
      </c>
      <c r="U18" s="5"/>
      <c r="V18" s="5"/>
      <c r="W18" s="5"/>
      <c r="X18" s="5"/>
      <c r="Y18" s="5"/>
      <c r="Z18" s="5"/>
    </row>
    <row r="19" ht="14.25" customHeight="1">
      <c r="A19" s="669" t="s">
        <v>31</v>
      </c>
      <c r="B19" s="40">
        <v>0.2046</v>
      </c>
      <c r="C19" s="44"/>
      <c r="D19" s="40">
        <v>0.2144</v>
      </c>
      <c r="E19" s="44"/>
      <c r="F19" s="40">
        <v>0.2495</v>
      </c>
      <c r="G19" s="44"/>
      <c r="H19" s="40">
        <v>0.24960000000000002</v>
      </c>
      <c r="I19" s="44"/>
      <c r="J19" s="40">
        <v>0.2506</v>
      </c>
      <c r="K19" s="44"/>
      <c r="L19" s="40">
        <v>0.24710000000000001</v>
      </c>
      <c r="M19" s="44"/>
      <c r="N19" s="40">
        <v>0.1001</v>
      </c>
      <c r="O19" s="44"/>
      <c r="P19" s="40">
        <v>0.1814</v>
      </c>
      <c r="Q19" s="44"/>
      <c r="R19" s="40">
        <v>0.135</v>
      </c>
      <c r="S19" s="44"/>
      <c r="T19" s="4" t="s">
        <v>30</v>
      </c>
      <c r="U19" s="5"/>
      <c r="V19" s="5"/>
      <c r="W19" s="5"/>
      <c r="X19" s="5"/>
      <c r="Y19" s="5"/>
      <c r="Z19" s="5"/>
    </row>
    <row r="20" ht="14.25" customHeight="1">
      <c r="A20" s="669" t="s">
        <v>32</v>
      </c>
      <c r="B20" s="40">
        <f>C15/C16</f>
        <v>0.3549207918</v>
      </c>
      <c r="C20" s="44"/>
      <c r="D20" s="40">
        <v>0.3513</v>
      </c>
      <c r="E20" s="44"/>
      <c r="F20" s="40">
        <v>0.43829999999999997</v>
      </c>
      <c r="G20" s="44"/>
      <c r="H20" s="40">
        <v>0.3954</v>
      </c>
      <c r="I20" s="44"/>
      <c r="J20" s="40">
        <v>0.3372</v>
      </c>
      <c r="K20" s="44"/>
      <c r="L20" s="40">
        <v>0.33140000000000003</v>
      </c>
      <c r="M20" s="44"/>
      <c r="N20" s="40">
        <v>0.3728</v>
      </c>
      <c r="O20" s="44"/>
      <c r="P20" s="40">
        <v>0.2184</v>
      </c>
      <c r="Q20" s="44"/>
      <c r="R20" s="40">
        <v>0.266</v>
      </c>
      <c r="S20" s="44"/>
      <c r="T20" s="4" t="s">
        <v>30</v>
      </c>
      <c r="U20" s="5"/>
      <c r="V20" s="5"/>
      <c r="W20" s="5"/>
      <c r="X20" s="5"/>
      <c r="Y20" s="5"/>
      <c r="Z20" s="5"/>
    </row>
    <row r="21" ht="14.25" customHeight="1">
      <c r="A21" s="669" t="s">
        <v>33</v>
      </c>
      <c r="B21" s="40">
        <v>0.5378000000000001</v>
      </c>
      <c r="C21" s="44"/>
      <c r="D21" s="40">
        <v>0.5714</v>
      </c>
      <c r="E21" s="44"/>
      <c r="F21" s="40">
        <v>0.5555</v>
      </c>
      <c r="G21" s="44"/>
      <c r="H21" s="40">
        <v>0.5378000000000001</v>
      </c>
      <c r="I21" s="44"/>
      <c r="J21" s="40">
        <v>0.6132</v>
      </c>
      <c r="K21" s="44"/>
      <c r="L21" s="40">
        <v>0.5956</v>
      </c>
      <c r="M21" s="44"/>
      <c r="N21" s="40">
        <v>0.6568999999999999</v>
      </c>
      <c r="O21" s="44"/>
      <c r="P21" s="40">
        <v>0.5856</v>
      </c>
      <c r="Q21" s="44"/>
      <c r="R21" s="40">
        <v>0.5379</v>
      </c>
      <c r="S21" s="44"/>
      <c r="T21" s="29" t="s">
        <v>30</v>
      </c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10">C22/$C$8</f>
        <v>0.8780953055</v>
      </c>
      <c r="C22" s="34">
        <v>2779947.0</v>
      </c>
      <c r="D22" s="33">
        <f t="shared" ref="D22:D23" si="11">E22/$E$8</f>
        <v>0.9007875635</v>
      </c>
      <c r="E22" s="34">
        <v>105112.0</v>
      </c>
      <c r="F22" s="33">
        <f t="shared" ref="F22:F23" si="12">G22/$G$8</f>
        <v>0.9238961443</v>
      </c>
      <c r="G22" s="34">
        <v>11885.0</v>
      </c>
      <c r="H22" s="33">
        <f t="shared" ref="H22:H23" si="13">I22/$I$8</f>
        <v>0.8795069981</v>
      </c>
      <c r="I22" s="34">
        <v>21051.0</v>
      </c>
      <c r="J22" s="33">
        <f t="shared" ref="J22:J23" si="14">K22/$K$8</f>
        <v>0.9028029215</v>
      </c>
      <c r="K22" s="34">
        <v>14462.0</v>
      </c>
      <c r="L22" s="33">
        <f t="shared" ref="L22:L23" si="15">M22/$M$8</f>
        <v>0.8979390559</v>
      </c>
      <c r="M22" s="34">
        <v>26403.0</v>
      </c>
      <c r="N22" s="33">
        <f t="shared" ref="N22:N23" si="16">O22/$O$8</f>
        <v>0.9097375909</v>
      </c>
      <c r="O22" s="34">
        <v>5755.0</v>
      </c>
      <c r="P22" s="33">
        <f t="shared" ref="P22:P23" si="17">Q22/$Q$8</f>
        <v>0.9153398058</v>
      </c>
      <c r="Q22" s="34">
        <v>2357.0</v>
      </c>
      <c r="R22" s="33">
        <f t="shared" ref="R22:R23" si="18">S22/$S$8</f>
        <v>0.9074160995</v>
      </c>
      <c r="S22" s="35">
        <v>23199.0</v>
      </c>
      <c r="T22" s="4" t="s">
        <v>35</v>
      </c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10"/>
        <v>0.1218974296</v>
      </c>
      <c r="C23" s="34">
        <v>385913.0</v>
      </c>
      <c r="D23" s="33">
        <f t="shared" si="11"/>
        <v>0.09920386669</v>
      </c>
      <c r="E23" s="34">
        <v>11576.0</v>
      </c>
      <c r="F23" s="33">
        <f t="shared" si="12"/>
        <v>0.07610385572</v>
      </c>
      <c r="G23" s="48">
        <v>979.0</v>
      </c>
      <c r="H23" s="33">
        <f t="shared" si="13"/>
        <v>0.1204930019</v>
      </c>
      <c r="I23" s="34">
        <v>2884.0</v>
      </c>
      <c r="J23" s="33">
        <f t="shared" si="14"/>
        <v>0.09719707847</v>
      </c>
      <c r="K23" s="34">
        <v>1557.0</v>
      </c>
      <c r="L23" s="33">
        <f t="shared" si="15"/>
        <v>0.1020609441</v>
      </c>
      <c r="M23" s="34">
        <v>3001.0</v>
      </c>
      <c r="N23" s="33">
        <f t="shared" si="16"/>
        <v>0.09026240911</v>
      </c>
      <c r="O23" s="48">
        <v>571.0</v>
      </c>
      <c r="P23" s="33">
        <f t="shared" si="17"/>
        <v>0.08466019417</v>
      </c>
      <c r="Q23" s="48">
        <v>218.0</v>
      </c>
      <c r="R23" s="33">
        <f t="shared" si="18"/>
        <v>0.09254478604</v>
      </c>
      <c r="S23" s="35">
        <v>2366.0</v>
      </c>
      <c r="T23" s="29" t="s">
        <v>37</v>
      </c>
      <c r="U23" s="5"/>
      <c r="V23" s="5"/>
      <c r="W23" s="5"/>
      <c r="X23" s="5"/>
      <c r="Y23" s="5"/>
      <c r="Z23" s="5"/>
    </row>
    <row r="24" ht="14.25" customHeight="1">
      <c r="A24" s="632" t="s">
        <v>479</v>
      </c>
      <c r="B24" s="33">
        <v>0.0818195113338048</v>
      </c>
      <c r="C24" s="46"/>
      <c r="D24" s="33">
        <v>0.0602</v>
      </c>
      <c r="E24" s="46"/>
      <c r="F24" s="33">
        <v>0.04019999999999999</v>
      </c>
      <c r="G24" s="46"/>
      <c r="H24" s="33">
        <v>0.0705</v>
      </c>
      <c r="I24" s="46"/>
      <c r="J24" s="33">
        <v>0.0654</v>
      </c>
      <c r="K24" s="46"/>
      <c r="L24" s="33">
        <v>0.07519999999999999</v>
      </c>
      <c r="M24" s="46"/>
      <c r="N24" s="33">
        <v>0.051500000000000004</v>
      </c>
      <c r="O24" s="46"/>
      <c r="P24" s="33">
        <v>0.048499999999999995</v>
      </c>
      <c r="Q24" s="46"/>
      <c r="R24" s="33">
        <v>0.0433</v>
      </c>
      <c r="S24" s="47"/>
      <c r="T24" s="4" t="s">
        <v>39</v>
      </c>
      <c r="U24" s="5"/>
      <c r="V24" s="5"/>
      <c r="W24" s="5"/>
      <c r="X24" s="5"/>
      <c r="Y24" s="5"/>
      <c r="Z24" s="5"/>
    </row>
    <row r="25" ht="14.25" customHeight="1">
      <c r="A25" s="628" t="s">
        <v>480</v>
      </c>
      <c r="B25" s="33">
        <f>C25/C23</f>
        <v>0.1221104239</v>
      </c>
      <c r="C25" s="34">
        <v>47124.0</v>
      </c>
      <c r="D25" s="33">
        <f t="shared" ref="D25:D27" si="19">E25/$E$23</f>
        <v>0.09519695923</v>
      </c>
      <c r="E25" s="34">
        <v>1102.0</v>
      </c>
      <c r="F25" s="33">
        <f t="shared" ref="F25:F27" si="20">G25/$G$23</f>
        <v>0.07456588355</v>
      </c>
      <c r="G25" s="48">
        <v>73.0</v>
      </c>
      <c r="H25" s="33">
        <f t="shared" ref="H25:H27" si="21">I25/$I$23</f>
        <v>0.03571428571</v>
      </c>
      <c r="I25" s="48">
        <v>103.0</v>
      </c>
      <c r="J25" s="33">
        <f t="shared" ref="J25:J27" si="22">K25/$K$23</f>
        <v>0.05780346821</v>
      </c>
      <c r="K25" s="48">
        <v>90.0</v>
      </c>
      <c r="L25" s="33">
        <f t="shared" ref="L25:L27" si="23">M25/$M$23</f>
        <v>0.09063645452</v>
      </c>
      <c r="M25" s="48">
        <v>272.0</v>
      </c>
      <c r="N25" s="33">
        <f t="shared" ref="N25:N27" si="24">O25/$O$23</f>
        <v>0.06304728546</v>
      </c>
      <c r="O25" s="48">
        <v>36.0</v>
      </c>
      <c r="P25" s="33">
        <f t="shared" ref="P25:P27" si="25">Q25/$Q$23</f>
        <v>0.0504587156</v>
      </c>
      <c r="Q25" s="48">
        <v>11.0</v>
      </c>
      <c r="R25" s="33">
        <f t="shared" ref="R25:R27" si="26">S25/$S$23</f>
        <v>0.218512257</v>
      </c>
      <c r="S25" s="49">
        <v>517.0</v>
      </c>
      <c r="T25" s="4" t="s">
        <v>41</v>
      </c>
      <c r="U25" s="5"/>
      <c r="V25" s="5"/>
      <c r="W25" s="5"/>
      <c r="X25" s="5"/>
      <c r="Y25" s="5"/>
      <c r="Z25" s="5"/>
    </row>
    <row r="26" ht="14.25" customHeight="1">
      <c r="A26" s="628" t="s">
        <v>481</v>
      </c>
      <c r="B26" s="33">
        <f>C26/C23</f>
        <v>0.1221104239</v>
      </c>
      <c r="C26" s="34">
        <v>47124.0</v>
      </c>
      <c r="D26" s="33">
        <f t="shared" si="19"/>
        <v>0.09519695923</v>
      </c>
      <c r="E26" s="34">
        <v>1102.0</v>
      </c>
      <c r="F26" s="33">
        <f t="shared" si="20"/>
        <v>0.07456588355</v>
      </c>
      <c r="G26" s="48">
        <v>73.0</v>
      </c>
      <c r="H26" s="33">
        <f t="shared" si="21"/>
        <v>0.03571428571</v>
      </c>
      <c r="I26" s="48">
        <v>103.0</v>
      </c>
      <c r="J26" s="33">
        <f t="shared" si="22"/>
        <v>0.05780346821</v>
      </c>
      <c r="K26" s="48">
        <v>90.0</v>
      </c>
      <c r="L26" s="33">
        <f t="shared" si="23"/>
        <v>0.09063645452</v>
      </c>
      <c r="M26" s="48">
        <v>272.0</v>
      </c>
      <c r="N26" s="33">
        <f t="shared" si="24"/>
        <v>0.06304728546</v>
      </c>
      <c r="O26" s="48">
        <v>36.0</v>
      </c>
      <c r="P26" s="33">
        <f t="shared" si="25"/>
        <v>0.0504587156</v>
      </c>
      <c r="Q26" s="48">
        <v>11.0</v>
      </c>
      <c r="R26" s="33">
        <f t="shared" si="26"/>
        <v>0.218512257</v>
      </c>
      <c r="S26" s="49">
        <v>517.0</v>
      </c>
      <c r="T26" s="4" t="s">
        <v>41</v>
      </c>
      <c r="U26" s="5"/>
      <c r="V26" s="5"/>
      <c r="W26" s="5"/>
      <c r="X26" s="5"/>
      <c r="Y26" s="5"/>
      <c r="Z26" s="5"/>
    </row>
    <row r="27" ht="15.0" customHeight="1">
      <c r="A27" s="629" t="s">
        <v>482</v>
      </c>
      <c r="B27" s="33">
        <f>C27/C23</f>
        <v>0.08842407486</v>
      </c>
      <c r="C27" s="34">
        <v>34124.0</v>
      </c>
      <c r="D27" s="33">
        <f t="shared" si="19"/>
        <v>0.08647201106</v>
      </c>
      <c r="E27" s="34">
        <v>1001.0</v>
      </c>
      <c r="F27" s="33">
        <f t="shared" si="20"/>
        <v>0.1317671093</v>
      </c>
      <c r="G27" s="48">
        <v>129.0</v>
      </c>
      <c r="H27" s="33">
        <f t="shared" si="21"/>
        <v>0.07177531207</v>
      </c>
      <c r="I27" s="48">
        <v>207.0</v>
      </c>
      <c r="J27" s="33">
        <f t="shared" si="22"/>
        <v>0.07257546564</v>
      </c>
      <c r="K27" s="48">
        <v>113.0</v>
      </c>
      <c r="L27" s="33">
        <f t="shared" si="23"/>
        <v>0.1592802399</v>
      </c>
      <c r="M27" s="48">
        <v>478.0</v>
      </c>
      <c r="N27" s="33">
        <f t="shared" si="24"/>
        <v>0.00700525394</v>
      </c>
      <c r="O27" s="48">
        <v>4.0</v>
      </c>
      <c r="P27" s="33">
        <f t="shared" si="25"/>
        <v>0.004587155963</v>
      </c>
      <c r="Q27" s="48">
        <v>1.0</v>
      </c>
      <c r="R27" s="33">
        <f t="shared" si="26"/>
        <v>0.02831783601</v>
      </c>
      <c r="S27" s="49">
        <v>67.0</v>
      </c>
      <c r="T27" s="4" t="s">
        <v>41</v>
      </c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44503.0</v>
      </c>
      <c r="F29" s="51"/>
      <c r="G29" s="52">
        <v>5494.0</v>
      </c>
      <c r="H29" s="51"/>
      <c r="I29" s="52">
        <v>10291.0</v>
      </c>
      <c r="J29" s="51"/>
      <c r="K29" s="52">
        <v>6022.0</v>
      </c>
      <c r="L29" s="51"/>
      <c r="M29" s="52">
        <v>11958.0</v>
      </c>
      <c r="N29" s="51"/>
      <c r="O29" s="52">
        <v>1789.0</v>
      </c>
      <c r="P29" s="51"/>
      <c r="Q29" s="146">
        <v>809.0</v>
      </c>
      <c r="R29" s="51"/>
      <c r="S29" s="52">
        <v>8140.0</v>
      </c>
      <c r="T29" s="4" t="s">
        <v>46</v>
      </c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2.62</v>
      </c>
      <c r="F30" s="51"/>
      <c r="G30" s="54">
        <v>2.34</v>
      </c>
      <c r="H30" s="51"/>
      <c r="I30" s="54">
        <v>2.33</v>
      </c>
      <c r="J30" s="51"/>
      <c r="K30" s="54">
        <v>2.66</v>
      </c>
      <c r="L30" s="51"/>
      <c r="M30" s="54">
        <v>2.46</v>
      </c>
      <c r="N30" s="51"/>
      <c r="O30" s="54">
        <v>3.54</v>
      </c>
      <c r="P30" s="51"/>
      <c r="Q30" s="54">
        <v>3.18</v>
      </c>
      <c r="R30" s="51"/>
      <c r="S30" s="54">
        <v>3.14</v>
      </c>
      <c r="T30" s="4" t="s">
        <v>48</v>
      </c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7">E31/$E$29</f>
        <v>0.09949891019</v>
      </c>
      <c r="E31" s="34">
        <v>4428.0</v>
      </c>
      <c r="F31" s="33">
        <f t="shared" ref="F31:F34" si="28">G31/$G$29</f>
        <v>0.1332362577</v>
      </c>
      <c r="G31" s="48">
        <v>732.0</v>
      </c>
      <c r="H31" s="33">
        <f t="shared" ref="H31:H34" si="29">I31/$I$29</f>
        <v>0.1110679234</v>
      </c>
      <c r="I31" s="34">
        <v>1143.0</v>
      </c>
      <c r="J31" s="33">
        <f t="shared" ref="J31:J34" si="30">K31/$K$29</f>
        <v>0.1036200598</v>
      </c>
      <c r="K31" s="48">
        <v>624.0</v>
      </c>
      <c r="L31" s="33">
        <f t="shared" ref="L31:L34" si="31">M31/$M$29</f>
        <v>0.1213413614</v>
      </c>
      <c r="M31" s="34">
        <v>1451.0</v>
      </c>
      <c r="N31" s="33">
        <f t="shared" ref="N31:N34" si="32">O31/$O$29</f>
        <v>0.01732811627</v>
      </c>
      <c r="O31" s="48">
        <v>31.0</v>
      </c>
      <c r="P31" s="33">
        <f t="shared" ref="P31:P34" si="33">Q31/$Q$29</f>
        <v>0.04820766378</v>
      </c>
      <c r="Q31" s="48">
        <v>39.0</v>
      </c>
      <c r="R31" s="33">
        <f t="shared" ref="R31:R34" si="34">S31/$S$29</f>
        <v>0.05012285012</v>
      </c>
      <c r="S31" s="49">
        <v>408.0</v>
      </c>
      <c r="T31" s="4" t="s">
        <v>50</v>
      </c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7"/>
        <v>0.02912163225</v>
      </c>
      <c r="E32" s="34">
        <v>1296.0</v>
      </c>
      <c r="F32" s="33">
        <f t="shared" si="28"/>
        <v>0.0327630142</v>
      </c>
      <c r="G32" s="48">
        <v>180.0</v>
      </c>
      <c r="H32" s="33">
        <f t="shared" si="29"/>
        <v>0.03614809056</v>
      </c>
      <c r="I32" s="48">
        <v>372.0</v>
      </c>
      <c r="J32" s="33">
        <f t="shared" si="30"/>
        <v>0.03105280638</v>
      </c>
      <c r="K32" s="48">
        <v>187.0</v>
      </c>
      <c r="L32" s="33">
        <f t="shared" si="31"/>
        <v>0.02926910855</v>
      </c>
      <c r="M32" s="48">
        <v>350.0</v>
      </c>
      <c r="N32" s="33">
        <f t="shared" si="32"/>
        <v>0.0145332588</v>
      </c>
      <c r="O32" s="48">
        <v>26.0</v>
      </c>
      <c r="P32" s="33">
        <f t="shared" si="33"/>
        <v>0.02472187886</v>
      </c>
      <c r="Q32" s="48">
        <v>20.0</v>
      </c>
      <c r="R32" s="33">
        <f t="shared" si="34"/>
        <v>0.01977886978</v>
      </c>
      <c r="S32" s="49">
        <v>161.0</v>
      </c>
      <c r="T32" s="4" t="s">
        <v>52</v>
      </c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7"/>
        <v>0.02231310249</v>
      </c>
      <c r="E33" s="48">
        <v>993.0</v>
      </c>
      <c r="F33" s="33">
        <f t="shared" si="28"/>
        <v>0.0163815071</v>
      </c>
      <c r="G33" s="48">
        <v>90.0</v>
      </c>
      <c r="H33" s="33">
        <f t="shared" si="29"/>
        <v>0.01457584297</v>
      </c>
      <c r="I33" s="48">
        <v>150.0</v>
      </c>
      <c r="J33" s="33">
        <f t="shared" si="30"/>
        <v>0.01594154766</v>
      </c>
      <c r="K33" s="48">
        <v>96.0</v>
      </c>
      <c r="L33" s="33">
        <f t="shared" si="31"/>
        <v>0.02165914032</v>
      </c>
      <c r="M33" s="48">
        <v>259.0</v>
      </c>
      <c r="N33" s="33">
        <f t="shared" si="32"/>
        <v>0.05869200671</v>
      </c>
      <c r="O33" s="48">
        <v>105.0</v>
      </c>
      <c r="P33" s="33">
        <f t="shared" si="33"/>
        <v>0.02595797281</v>
      </c>
      <c r="Q33" s="48">
        <v>21.0</v>
      </c>
      <c r="R33" s="33">
        <f t="shared" si="34"/>
        <v>0.03341523342</v>
      </c>
      <c r="S33" s="49">
        <v>272.0</v>
      </c>
      <c r="T33" s="4" t="s">
        <v>54</v>
      </c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7"/>
        <v>0.005505246837</v>
      </c>
      <c r="E34" s="435">
        <v>245.0</v>
      </c>
      <c r="F34" s="433">
        <f t="shared" si="28"/>
        <v>0.003458318165</v>
      </c>
      <c r="G34" s="435">
        <v>19.0</v>
      </c>
      <c r="H34" s="433">
        <f t="shared" si="29"/>
        <v>0.003692546886</v>
      </c>
      <c r="I34" s="435">
        <v>38.0</v>
      </c>
      <c r="J34" s="433">
        <f t="shared" si="30"/>
        <v>0.003985386915</v>
      </c>
      <c r="K34" s="435">
        <v>24.0</v>
      </c>
      <c r="L34" s="433">
        <f t="shared" si="31"/>
        <v>0.004599431343</v>
      </c>
      <c r="M34" s="435">
        <v>55.0</v>
      </c>
      <c r="N34" s="433">
        <f t="shared" si="32"/>
        <v>0.01565120179</v>
      </c>
      <c r="O34" s="435">
        <v>28.0</v>
      </c>
      <c r="P34" s="433">
        <f t="shared" si="33"/>
        <v>0.01359703337</v>
      </c>
      <c r="Q34" s="435">
        <v>11.0</v>
      </c>
      <c r="R34" s="433">
        <f t="shared" si="34"/>
        <v>0.0085995086</v>
      </c>
      <c r="S34" s="436">
        <v>70.0</v>
      </c>
      <c r="T34" s="4" t="s">
        <v>56</v>
      </c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"/>
      <c r="T35" s="4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92"/>
      <c r="E36" s="630">
        <v>8.52</v>
      </c>
      <c r="F36" s="92"/>
      <c r="G36" s="631">
        <v>8.16</v>
      </c>
      <c r="H36" s="92"/>
      <c r="I36" s="631">
        <v>7.78</v>
      </c>
      <c r="J36" s="92"/>
      <c r="K36" s="631">
        <v>7.48</v>
      </c>
      <c r="L36" s="92"/>
      <c r="M36" s="631">
        <v>8.15</v>
      </c>
      <c r="N36" s="92"/>
      <c r="O36" s="631">
        <v>11.9</v>
      </c>
      <c r="P36" s="92"/>
      <c r="Q36" s="631">
        <v>6.75</v>
      </c>
      <c r="R36" s="92"/>
      <c r="S36" s="631">
        <v>9.81</v>
      </c>
      <c r="T36" s="4" t="s">
        <v>59</v>
      </c>
      <c r="U36" s="5"/>
      <c r="V36" s="5"/>
      <c r="W36" s="5"/>
      <c r="X36" s="5"/>
      <c r="Y36" s="5"/>
      <c r="Z36" s="5"/>
    </row>
    <row r="37" ht="14.25" customHeight="1">
      <c r="A37" s="632" t="s">
        <v>483</v>
      </c>
      <c r="B37" s="26"/>
      <c r="C37" s="55">
        <v>0.6277867947267168</v>
      </c>
      <c r="D37" s="60"/>
      <c r="E37" s="55">
        <v>-0.5700000000000003</v>
      </c>
      <c r="F37" s="60"/>
      <c r="G37" s="521">
        <v>-4.789999999999999</v>
      </c>
      <c r="H37" s="60"/>
      <c r="I37" s="521">
        <v>-4.6000000000000005</v>
      </c>
      <c r="J37" s="60"/>
      <c r="K37" s="521">
        <v>-2.2699999999999996</v>
      </c>
      <c r="L37" s="60"/>
      <c r="M37" s="521">
        <v>-0.8499999999999996</v>
      </c>
      <c r="N37" s="60"/>
      <c r="O37" s="521">
        <v>6.340000000000001</v>
      </c>
      <c r="P37" s="60"/>
      <c r="Q37" s="521">
        <v>0.79</v>
      </c>
      <c r="R37" s="60"/>
      <c r="S37" s="521">
        <v>4.86</v>
      </c>
      <c r="T37" s="4" t="s">
        <v>61</v>
      </c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85.65</v>
      </c>
      <c r="F38" s="63"/>
      <c r="G38" s="521">
        <v>86.3</v>
      </c>
      <c r="H38" s="63"/>
      <c r="I38" s="521">
        <v>85.74</v>
      </c>
      <c r="J38" s="63"/>
      <c r="K38" s="521">
        <v>84.82</v>
      </c>
      <c r="L38" s="63"/>
      <c r="M38" s="521">
        <v>87.35</v>
      </c>
      <c r="N38" s="63"/>
      <c r="O38" s="521">
        <v>82.49</v>
      </c>
      <c r="P38" s="63"/>
      <c r="Q38" s="521">
        <v>77.78</v>
      </c>
      <c r="R38" s="63"/>
      <c r="S38" s="521">
        <v>83.38</v>
      </c>
      <c r="T38" s="4" t="s">
        <v>63</v>
      </c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80.16</v>
      </c>
      <c r="F39" s="63"/>
      <c r="G39" s="521">
        <v>78.44</v>
      </c>
      <c r="H39" s="63"/>
      <c r="I39" s="521">
        <v>79.19</v>
      </c>
      <c r="J39" s="63"/>
      <c r="K39" s="521">
        <v>81.01</v>
      </c>
      <c r="L39" s="63"/>
      <c r="M39" s="521">
        <v>79.59</v>
      </c>
      <c r="N39" s="63"/>
      <c r="O39" s="521">
        <v>80.52</v>
      </c>
      <c r="P39" s="63"/>
      <c r="Q39" s="521">
        <v>80.91</v>
      </c>
      <c r="R39" s="63"/>
      <c r="S39" s="521">
        <v>80.39</v>
      </c>
      <c r="T39" s="4" t="s">
        <v>63</v>
      </c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24.24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444"/>
      <c r="R40" s="63"/>
      <c r="S40" s="70"/>
      <c r="T40" s="4" t="s">
        <v>66</v>
      </c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20.23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446"/>
      <c r="R41" s="74"/>
      <c r="S41" s="447"/>
      <c r="T41" s="4" t="s">
        <v>66</v>
      </c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"/>
      <c r="T42" s="4"/>
      <c r="U42" s="5"/>
      <c r="V42" s="5"/>
      <c r="W42" s="5"/>
      <c r="X42" s="5"/>
      <c r="Y42" s="5"/>
      <c r="Z42" s="5"/>
    </row>
    <row r="43" ht="14.25" customHeight="1">
      <c r="A43" s="633" t="s">
        <v>69</v>
      </c>
      <c r="B43" s="13"/>
      <c r="C43" s="78">
        <v>36093.0</v>
      </c>
      <c r="D43" s="79"/>
      <c r="E43" s="80"/>
      <c r="F43" s="56"/>
      <c r="G43" s="522">
        <v>39510.59276896285</v>
      </c>
      <c r="H43" s="56"/>
      <c r="I43" s="522">
        <v>49355.125590660704</v>
      </c>
      <c r="J43" s="56"/>
      <c r="K43" s="522">
        <v>62275.79002621461</v>
      </c>
      <c r="L43" s="56"/>
      <c r="M43" s="522">
        <v>34027.55873459396</v>
      </c>
      <c r="N43" s="56"/>
      <c r="O43" s="522">
        <v>106640.84650086756</v>
      </c>
      <c r="P43" s="56"/>
      <c r="Q43" s="522">
        <v>93597.30476190477</v>
      </c>
      <c r="R43" s="56"/>
      <c r="S43" s="522">
        <v>67162.50093347496</v>
      </c>
      <c r="T43" s="29" t="s">
        <v>70</v>
      </c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83">
        <v>21937.58155067122</v>
      </c>
      <c r="D44" s="60"/>
      <c r="E44" s="448">
        <v>25140.67216261117</v>
      </c>
      <c r="F44" s="85"/>
      <c r="G44" s="670"/>
      <c r="H44" s="85"/>
      <c r="I44" s="86"/>
      <c r="J44" s="87"/>
      <c r="K44" s="88"/>
      <c r="L44" s="85"/>
      <c r="M44" s="86"/>
      <c r="N44" s="85"/>
      <c r="O44" s="86"/>
      <c r="P44" s="85"/>
      <c r="Q44" s="88"/>
      <c r="R44" s="85"/>
      <c r="S44" s="86"/>
      <c r="T44" s="4" t="s">
        <v>72</v>
      </c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-334.50449393800955</v>
      </c>
      <c r="F45" s="85"/>
      <c r="G45" s="670"/>
      <c r="H45" s="85"/>
      <c r="I45" s="86"/>
      <c r="J45" s="87"/>
      <c r="K45" s="88"/>
      <c r="L45" s="85"/>
      <c r="M45" s="86"/>
      <c r="N45" s="85"/>
      <c r="O45" s="86"/>
      <c r="P45" s="85"/>
      <c r="Q45" s="88"/>
      <c r="R45" s="85"/>
      <c r="S45" s="86"/>
      <c r="T45" s="4" t="s">
        <v>72</v>
      </c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1525.52</v>
      </c>
      <c r="F46" s="85"/>
      <c r="G46" s="670"/>
      <c r="H46" s="85"/>
      <c r="I46" s="86"/>
      <c r="J46" s="87"/>
      <c r="K46" s="88"/>
      <c r="L46" s="85"/>
      <c r="M46" s="86"/>
      <c r="N46" s="85"/>
      <c r="O46" s="86"/>
      <c r="P46" s="85"/>
      <c r="Q46" s="88"/>
      <c r="R46" s="85"/>
      <c r="S46" s="86"/>
      <c r="T46" s="4" t="s">
        <v>75</v>
      </c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973.11</v>
      </c>
      <c r="F47" s="101"/>
      <c r="G47" s="618"/>
      <c r="H47" s="101"/>
      <c r="I47" s="102"/>
      <c r="J47" s="103"/>
      <c r="K47" s="104"/>
      <c r="L47" s="101"/>
      <c r="M47" s="102"/>
      <c r="N47" s="101"/>
      <c r="O47" s="102"/>
      <c r="P47" s="101"/>
      <c r="Q47" s="104"/>
      <c r="R47" s="449"/>
      <c r="S47" s="450"/>
      <c r="T47" s="4" t="s">
        <v>77</v>
      </c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"/>
      <c r="T48" s="4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7"/>
      <c r="R49" s="456"/>
      <c r="S49" s="455"/>
      <c r="T49" s="29" t="s">
        <v>80</v>
      </c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8"/>
      <c r="R50" s="85"/>
      <c r="S50" s="86"/>
      <c r="T50" s="4" t="s">
        <v>80</v>
      </c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8"/>
      <c r="R51" s="85"/>
      <c r="S51" s="86"/>
      <c r="T51" s="4" t="s">
        <v>80</v>
      </c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0.02439912416</v>
      </c>
      <c r="E52" s="39">
        <v>4825.0</v>
      </c>
      <c r="F52" s="60"/>
      <c r="G52" s="39">
        <v>635.0</v>
      </c>
      <c r="H52" s="60"/>
      <c r="I52" s="39">
        <v>930.0</v>
      </c>
      <c r="J52" s="60"/>
      <c r="K52" s="39">
        <v>500.0</v>
      </c>
      <c r="L52" s="60"/>
      <c r="M52" s="39">
        <v>1606.0</v>
      </c>
      <c r="N52" s="60"/>
      <c r="O52" s="39">
        <v>125.0</v>
      </c>
      <c r="P52" s="60"/>
      <c r="Q52" s="39">
        <v>58.0</v>
      </c>
      <c r="R52" s="60"/>
      <c r="S52" s="39">
        <v>738.0</v>
      </c>
      <c r="T52" s="29" t="s">
        <v>84</v>
      </c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0.0691</v>
      </c>
      <c r="F53" s="60"/>
      <c r="G53" s="119">
        <v>0.0818</v>
      </c>
      <c r="H53" s="60"/>
      <c r="I53" s="119">
        <v>0.0693</v>
      </c>
      <c r="J53" s="60"/>
      <c r="K53" s="119">
        <v>0.0541</v>
      </c>
      <c r="L53" s="60"/>
      <c r="M53" s="119">
        <v>0.1003</v>
      </c>
      <c r="N53" s="60"/>
      <c r="O53" s="119">
        <v>0.032400000000000005</v>
      </c>
      <c r="P53" s="60"/>
      <c r="Q53" s="119">
        <v>0.0346</v>
      </c>
      <c r="R53" s="60"/>
      <c r="S53" s="119">
        <v>0.0487</v>
      </c>
      <c r="T53" s="29" t="s">
        <v>86</v>
      </c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0.0707</v>
      </c>
      <c r="F54" s="60"/>
      <c r="G54" s="119">
        <v>0.07719999999999999</v>
      </c>
      <c r="H54" s="60"/>
      <c r="I54" s="119">
        <v>0.0713</v>
      </c>
      <c r="J54" s="60"/>
      <c r="K54" s="119">
        <v>0.0583</v>
      </c>
      <c r="L54" s="60"/>
      <c r="M54" s="119">
        <v>0.1039</v>
      </c>
      <c r="N54" s="60"/>
      <c r="O54" s="119">
        <v>0.0358</v>
      </c>
      <c r="P54" s="60"/>
      <c r="Q54" s="119">
        <v>0.0336</v>
      </c>
      <c r="R54" s="60"/>
      <c r="S54" s="119">
        <v>0.050300000000000004</v>
      </c>
      <c r="T54" s="29" t="s">
        <v>86</v>
      </c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0.025699999999999997</v>
      </c>
      <c r="F55" s="60"/>
      <c r="G55" s="123">
        <v>0.0202</v>
      </c>
      <c r="H55" s="60"/>
      <c r="I55" s="123">
        <v>0.0313</v>
      </c>
      <c r="J55" s="60"/>
      <c r="K55" s="123">
        <v>0.019</v>
      </c>
      <c r="L55" s="60"/>
      <c r="M55" s="123">
        <v>0.050199999999999995</v>
      </c>
      <c r="N55" s="60"/>
      <c r="O55" s="123">
        <v>0.009000000000000001</v>
      </c>
      <c r="P55" s="60"/>
      <c r="Q55" s="123">
        <v>0.0092</v>
      </c>
      <c r="R55" s="60"/>
      <c r="S55" s="123">
        <v>0.0101</v>
      </c>
      <c r="T55" s="29" t="s">
        <v>86</v>
      </c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0.0736</v>
      </c>
      <c r="F56" s="60"/>
      <c r="G56" s="123">
        <v>0.0753</v>
      </c>
      <c r="H56" s="60"/>
      <c r="I56" s="123">
        <v>0.0692</v>
      </c>
      <c r="J56" s="60"/>
      <c r="K56" s="123">
        <v>0.0673</v>
      </c>
      <c r="L56" s="60"/>
      <c r="M56" s="123">
        <v>0.10400000000000001</v>
      </c>
      <c r="N56" s="60"/>
      <c r="O56" s="123">
        <v>0.0371</v>
      </c>
      <c r="P56" s="60"/>
      <c r="Q56" s="123">
        <v>0.0454</v>
      </c>
      <c r="R56" s="60"/>
      <c r="S56" s="123">
        <v>0.0579</v>
      </c>
      <c r="T56" s="29" t="s">
        <v>86</v>
      </c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0.0821</v>
      </c>
      <c r="F57" s="60"/>
      <c r="G57" s="123">
        <v>0.0911</v>
      </c>
      <c r="H57" s="60"/>
      <c r="I57" s="123">
        <v>0.085</v>
      </c>
      <c r="J57" s="60"/>
      <c r="K57" s="123">
        <v>0.0638</v>
      </c>
      <c r="L57" s="60"/>
      <c r="M57" s="123">
        <v>0.1204</v>
      </c>
      <c r="N57" s="60"/>
      <c r="O57" s="123">
        <v>0.042800000000000005</v>
      </c>
      <c r="P57" s="60"/>
      <c r="Q57" s="123">
        <v>0.0322</v>
      </c>
      <c r="R57" s="60"/>
      <c r="S57" s="123">
        <v>0.0582</v>
      </c>
      <c r="T57" s="29" t="s">
        <v>86</v>
      </c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0.0672</v>
      </c>
      <c r="F58" s="60"/>
      <c r="G58" s="119">
        <v>0.08650000000000001</v>
      </c>
      <c r="H58" s="60"/>
      <c r="I58" s="119">
        <v>0.067</v>
      </c>
      <c r="J58" s="60"/>
      <c r="K58" s="119">
        <v>0.0493</v>
      </c>
      <c r="L58" s="60"/>
      <c r="M58" s="119">
        <v>0.0962</v>
      </c>
      <c r="N58" s="60"/>
      <c r="O58" s="119">
        <v>0.028300000000000002</v>
      </c>
      <c r="P58" s="60"/>
      <c r="Q58" s="119">
        <v>0.0359</v>
      </c>
      <c r="R58" s="60"/>
      <c r="S58" s="119">
        <v>0.046900000000000004</v>
      </c>
      <c r="T58" s="29" t="s">
        <v>86</v>
      </c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0.0242</v>
      </c>
      <c r="F59" s="60"/>
      <c r="G59" s="123">
        <v>0.0264</v>
      </c>
      <c r="H59" s="60"/>
      <c r="I59" s="123">
        <v>0.0253</v>
      </c>
      <c r="J59" s="60"/>
      <c r="K59" s="123">
        <v>0.005</v>
      </c>
      <c r="L59" s="60"/>
      <c r="M59" s="123">
        <v>0.0574</v>
      </c>
      <c r="N59" s="60"/>
      <c r="O59" s="123">
        <v>0.0</v>
      </c>
      <c r="P59" s="60"/>
      <c r="Q59" s="123">
        <v>0.0</v>
      </c>
      <c r="R59" s="60"/>
      <c r="S59" s="123">
        <v>0.0113</v>
      </c>
      <c r="T59" s="29" t="s">
        <v>86</v>
      </c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0.0661</v>
      </c>
      <c r="F60" s="60"/>
      <c r="G60" s="123">
        <v>0.0859</v>
      </c>
      <c r="H60" s="60"/>
      <c r="I60" s="123">
        <v>0.061399999999999996</v>
      </c>
      <c r="J60" s="60"/>
      <c r="K60" s="123">
        <v>0.0482</v>
      </c>
      <c r="L60" s="60"/>
      <c r="M60" s="123">
        <v>0.09119999999999999</v>
      </c>
      <c r="N60" s="60"/>
      <c r="O60" s="123">
        <v>0.03</v>
      </c>
      <c r="P60" s="60"/>
      <c r="Q60" s="123">
        <v>0.0431</v>
      </c>
      <c r="R60" s="60"/>
      <c r="S60" s="123">
        <v>0.0499</v>
      </c>
      <c r="T60" s="29" t="s">
        <v>86</v>
      </c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0.0827</v>
      </c>
      <c r="F61" s="60"/>
      <c r="G61" s="123">
        <v>0.1016</v>
      </c>
      <c r="H61" s="60"/>
      <c r="I61" s="123">
        <v>0.08560000000000001</v>
      </c>
      <c r="J61" s="60"/>
      <c r="K61" s="123">
        <v>0.0664</v>
      </c>
      <c r="L61" s="60"/>
      <c r="M61" s="123">
        <v>0.11560000000000001</v>
      </c>
      <c r="N61" s="60"/>
      <c r="O61" s="123">
        <v>0.0361</v>
      </c>
      <c r="P61" s="60"/>
      <c r="Q61" s="123">
        <v>0.0409</v>
      </c>
      <c r="R61" s="60"/>
      <c r="S61" s="123">
        <v>0.0593</v>
      </c>
      <c r="T61" s="29" t="s">
        <v>86</v>
      </c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0.4354404145</v>
      </c>
      <c r="E62" s="28">
        <v>2101.0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458"/>
      <c r="R62" s="126"/>
      <c r="S62" s="127"/>
      <c r="T62" s="29" t="s">
        <v>93</v>
      </c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0.4098048548</v>
      </c>
      <c r="E63" s="35">
        <v>861.0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458"/>
      <c r="R63" s="126"/>
      <c r="S63" s="127"/>
      <c r="T63" s="29" t="s">
        <v>93</v>
      </c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0.5901951452</v>
      </c>
      <c r="E64" s="35">
        <v>1240.0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458"/>
      <c r="R64" s="126"/>
      <c r="S64" s="127"/>
      <c r="T64" s="29" t="s">
        <v>93</v>
      </c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0.4157512953</v>
      </c>
      <c r="E65" s="130">
        <v>2006.0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458"/>
      <c r="R65" s="126"/>
      <c r="S65" s="127"/>
      <c r="T65" s="4" t="s">
        <v>97</v>
      </c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0.4680957129</v>
      </c>
      <c r="E66" s="351">
        <v>939.0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458"/>
      <c r="R66" s="126"/>
      <c r="S66" s="127"/>
      <c r="T66" s="4" t="s">
        <v>97</v>
      </c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0.5319042871</v>
      </c>
      <c r="E67" s="133">
        <v>1067.0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205"/>
      <c r="R67" s="134"/>
      <c r="S67" s="135"/>
      <c r="T67" s="4" t="s">
        <v>97</v>
      </c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0.5842487047</v>
      </c>
      <c r="E68" s="130">
        <v>2819.0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205"/>
      <c r="R68" s="134"/>
      <c r="S68" s="135"/>
      <c r="T68" s="4" t="s">
        <v>97</v>
      </c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0.4310039021</v>
      </c>
      <c r="E69" s="131">
        <v>1215.0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205"/>
      <c r="R69" s="134"/>
      <c r="S69" s="135"/>
      <c r="T69" s="4" t="s">
        <v>97</v>
      </c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0.5689960979</v>
      </c>
      <c r="E70" s="131">
        <v>1604.0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290"/>
      <c r="R70" s="138"/>
      <c r="S70" s="139"/>
      <c r="T70" s="4" t="s">
        <v>97</v>
      </c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"/>
      <c r="T71" s="4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17415.0</v>
      </c>
      <c r="F72" s="141">
        <v>1.0</v>
      </c>
      <c r="G72" s="142">
        <v>1384.0</v>
      </c>
      <c r="H72" s="141">
        <v>1.0</v>
      </c>
      <c r="I72" s="142">
        <v>2398.0</v>
      </c>
      <c r="J72" s="141">
        <v>1.0</v>
      </c>
      <c r="K72" s="142">
        <v>2074.0</v>
      </c>
      <c r="L72" s="141">
        <v>1.0</v>
      </c>
      <c r="M72" s="142">
        <v>3709.0</v>
      </c>
      <c r="N72" s="141">
        <v>1.0</v>
      </c>
      <c r="O72" s="142">
        <v>1875.0</v>
      </c>
      <c r="P72" s="141">
        <v>1.0</v>
      </c>
      <c r="Q72" s="143">
        <v>484.0</v>
      </c>
      <c r="R72" s="141">
        <v>1.0</v>
      </c>
      <c r="S72" s="142">
        <v>5491.0</v>
      </c>
      <c r="T72" s="29" t="s">
        <v>101</v>
      </c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5">C73/$C$72</f>
        <v>0.1907931105</v>
      </c>
      <c r="C73" s="52">
        <v>87666.0</v>
      </c>
      <c r="D73" s="145">
        <f t="shared" ref="D73:D76" si="36">E73/$E$72</f>
        <v>0.1707149009</v>
      </c>
      <c r="E73" s="52">
        <v>2973.0</v>
      </c>
      <c r="F73" s="145">
        <f t="shared" ref="F73:F76" si="37">G73/$G$72</f>
        <v>0.1929190751</v>
      </c>
      <c r="G73" s="146">
        <v>267.0</v>
      </c>
      <c r="H73" s="145">
        <f t="shared" ref="H73:H76" si="38">I73/$I$72</f>
        <v>0.217264387</v>
      </c>
      <c r="I73" s="146">
        <v>521.0</v>
      </c>
      <c r="J73" s="145">
        <f t="shared" ref="J73:J76" si="39">K73/$K$72</f>
        <v>0.1591128255</v>
      </c>
      <c r="K73" s="146">
        <v>330.0</v>
      </c>
      <c r="L73" s="145">
        <f t="shared" ref="L73:L76" si="40">M73/$M$72</f>
        <v>0.1930439472</v>
      </c>
      <c r="M73" s="146">
        <v>716.0</v>
      </c>
      <c r="N73" s="145">
        <f t="shared" ref="N73:N76" si="41">O73/$O$72</f>
        <v>0.1381333333</v>
      </c>
      <c r="O73" s="146">
        <v>259.0</v>
      </c>
      <c r="P73" s="145">
        <f t="shared" ref="P73:P76" si="42">Q73/$Q$72</f>
        <v>0.132231405</v>
      </c>
      <c r="Q73" s="146">
        <v>64.0</v>
      </c>
      <c r="R73" s="145">
        <f t="shared" ref="R73:R76" si="43">S73/$S$72</f>
        <v>0.1486068111</v>
      </c>
      <c r="S73" s="146">
        <v>816.0</v>
      </c>
      <c r="T73" s="4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5"/>
        <v>0.1931065852</v>
      </c>
      <c r="C74" s="52">
        <v>88729.0</v>
      </c>
      <c r="D74" s="145">
        <f t="shared" si="36"/>
        <v>0.1821992535</v>
      </c>
      <c r="E74" s="52">
        <v>3173.0</v>
      </c>
      <c r="F74" s="145">
        <f t="shared" si="37"/>
        <v>0.1560693642</v>
      </c>
      <c r="G74" s="146">
        <v>216.0</v>
      </c>
      <c r="H74" s="145">
        <f t="shared" si="38"/>
        <v>0.1964136781</v>
      </c>
      <c r="I74" s="146">
        <v>471.0</v>
      </c>
      <c r="J74" s="145">
        <f t="shared" si="39"/>
        <v>0.1851494696</v>
      </c>
      <c r="K74" s="146">
        <v>384.0</v>
      </c>
      <c r="L74" s="145">
        <f t="shared" si="40"/>
        <v>0.1852251281</v>
      </c>
      <c r="M74" s="146">
        <v>687.0</v>
      </c>
      <c r="N74" s="145">
        <f t="shared" si="41"/>
        <v>0.2010666667</v>
      </c>
      <c r="O74" s="146">
        <v>377.0</v>
      </c>
      <c r="P74" s="145">
        <f t="shared" si="42"/>
        <v>0.1983471074</v>
      </c>
      <c r="Q74" s="146">
        <v>96.0</v>
      </c>
      <c r="R74" s="145">
        <f t="shared" si="43"/>
        <v>0.1715534511</v>
      </c>
      <c r="S74" s="146">
        <v>942.0</v>
      </c>
      <c r="T74" s="4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5"/>
        <v>0.3794969117</v>
      </c>
      <c r="C75" s="52">
        <v>174372.0</v>
      </c>
      <c r="D75" s="145">
        <f t="shared" si="36"/>
        <v>0.3813379271</v>
      </c>
      <c r="E75" s="52">
        <v>6641.0</v>
      </c>
      <c r="F75" s="145">
        <f t="shared" si="37"/>
        <v>0.3526011561</v>
      </c>
      <c r="G75" s="146">
        <v>488.0</v>
      </c>
      <c r="H75" s="145">
        <f t="shared" si="38"/>
        <v>0.3440366972</v>
      </c>
      <c r="I75" s="146">
        <v>825.0</v>
      </c>
      <c r="J75" s="145">
        <f t="shared" si="39"/>
        <v>0.3770491803</v>
      </c>
      <c r="K75" s="146">
        <v>782.0</v>
      </c>
      <c r="L75" s="145">
        <f t="shared" si="40"/>
        <v>0.3723375573</v>
      </c>
      <c r="M75" s="52">
        <v>1381.0</v>
      </c>
      <c r="N75" s="145">
        <f t="shared" si="41"/>
        <v>0.4293333333</v>
      </c>
      <c r="O75" s="146">
        <v>805.0</v>
      </c>
      <c r="P75" s="145">
        <f t="shared" si="42"/>
        <v>0.3946280992</v>
      </c>
      <c r="Q75" s="146">
        <v>191.0</v>
      </c>
      <c r="R75" s="145">
        <f t="shared" si="43"/>
        <v>0.3950100164</v>
      </c>
      <c r="S75" s="52">
        <v>2169.0</v>
      </c>
      <c r="T75" s="4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5"/>
        <v>0.2366033925</v>
      </c>
      <c r="C76" s="152">
        <v>108715.0</v>
      </c>
      <c r="D76" s="158">
        <f t="shared" si="36"/>
        <v>0.2657479185</v>
      </c>
      <c r="E76" s="152">
        <v>4628.0</v>
      </c>
      <c r="F76" s="158">
        <f t="shared" si="37"/>
        <v>0.2984104046</v>
      </c>
      <c r="G76" s="153">
        <v>413.0</v>
      </c>
      <c r="H76" s="158">
        <f t="shared" si="38"/>
        <v>0.2422852377</v>
      </c>
      <c r="I76" s="153">
        <v>581.0</v>
      </c>
      <c r="J76" s="158">
        <f t="shared" si="39"/>
        <v>0.2786885246</v>
      </c>
      <c r="K76" s="153">
        <v>578.0</v>
      </c>
      <c r="L76" s="158">
        <f t="shared" si="40"/>
        <v>0.2493933675</v>
      </c>
      <c r="M76" s="153">
        <v>925.0</v>
      </c>
      <c r="N76" s="158">
        <f t="shared" si="41"/>
        <v>0.2314666667</v>
      </c>
      <c r="O76" s="153">
        <v>434.0</v>
      </c>
      <c r="P76" s="158">
        <f t="shared" si="42"/>
        <v>0.2747933884</v>
      </c>
      <c r="Q76" s="153">
        <v>133.0</v>
      </c>
      <c r="R76" s="158">
        <f t="shared" si="43"/>
        <v>0.2848297214</v>
      </c>
      <c r="S76" s="152">
        <v>1564.0</v>
      </c>
      <c r="T76" s="4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5"/>
        <v>0.5110972791</v>
      </c>
      <c r="C77" s="155">
        <v>234840.0</v>
      </c>
      <c r="D77" s="38">
        <f>E77/E72</f>
        <v>0.5115704852</v>
      </c>
      <c r="E77" s="155">
        <v>8909.0</v>
      </c>
      <c r="F77" s="38">
        <f>G77/G72</f>
        <v>0.4913294798</v>
      </c>
      <c r="G77" s="156">
        <v>680.0</v>
      </c>
      <c r="H77" s="38">
        <f>I77/I72</f>
        <v>0.5112593828</v>
      </c>
      <c r="I77" s="155">
        <v>1226.0</v>
      </c>
      <c r="J77" s="38">
        <f>K77/K72</f>
        <v>0.5101253616</v>
      </c>
      <c r="K77" s="155">
        <v>1058.0</v>
      </c>
      <c r="L77" s="38">
        <f>M77/M72</f>
        <v>0.5114586142</v>
      </c>
      <c r="M77" s="155">
        <v>1897.0</v>
      </c>
      <c r="N77" s="38">
        <f>O77/O72</f>
        <v>0.5146666667</v>
      </c>
      <c r="O77" s="156">
        <v>965.0</v>
      </c>
      <c r="P77" s="38">
        <f>Q77/Q72</f>
        <v>0.5165289256</v>
      </c>
      <c r="Q77" s="156">
        <v>250.0</v>
      </c>
      <c r="R77" s="38">
        <f>S77/S72</f>
        <v>0.5159351666</v>
      </c>
      <c r="S77" s="155">
        <v>2833.0</v>
      </c>
      <c r="T77" s="29" t="s">
        <v>101</v>
      </c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44">C78/$C$77</f>
        <v>0.1912706524</v>
      </c>
      <c r="C78" s="52">
        <v>44918.0</v>
      </c>
      <c r="D78" s="145">
        <f t="shared" ref="D78:D81" si="45">E78/$E$77</f>
        <v>0.1694915254</v>
      </c>
      <c r="E78" s="52">
        <v>1510.0</v>
      </c>
      <c r="F78" s="145">
        <f t="shared" ref="F78:F81" si="46">G78/$G$77</f>
        <v>0.1911764706</v>
      </c>
      <c r="G78" s="146">
        <v>130.0</v>
      </c>
      <c r="H78" s="145">
        <f t="shared" ref="H78:H81" si="47">I78/$I$77</f>
        <v>0.220228385</v>
      </c>
      <c r="I78" s="146">
        <v>270.0</v>
      </c>
      <c r="J78" s="145">
        <f t="shared" ref="J78:J81" si="48">K78/$K$77</f>
        <v>0.152173913</v>
      </c>
      <c r="K78" s="146">
        <v>161.0</v>
      </c>
      <c r="L78" s="145">
        <f t="shared" ref="L78:L81" si="49">M78/$M$77</f>
        <v>0.196626252</v>
      </c>
      <c r="M78" s="146">
        <v>373.0</v>
      </c>
      <c r="N78" s="145">
        <f t="shared" ref="N78:N81" si="50">O78/$O$77</f>
        <v>0.1388601036</v>
      </c>
      <c r="O78" s="146">
        <v>134.0</v>
      </c>
      <c r="P78" s="145">
        <f t="shared" ref="P78:P81" si="51">Q78/$Q$77</f>
        <v>0.124</v>
      </c>
      <c r="Q78" s="146">
        <v>31.0</v>
      </c>
      <c r="R78" s="145">
        <f t="shared" ref="R78:R81" si="52">S78/$S$77</f>
        <v>0.1450758913</v>
      </c>
      <c r="S78" s="146">
        <v>411.0</v>
      </c>
      <c r="T78" s="4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44"/>
        <v>0.1927908363</v>
      </c>
      <c r="C79" s="52">
        <v>45275.0</v>
      </c>
      <c r="D79" s="145">
        <f t="shared" si="45"/>
        <v>0.1795936693</v>
      </c>
      <c r="E79" s="52">
        <v>1600.0</v>
      </c>
      <c r="F79" s="145">
        <f t="shared" si="46"/>
        <v>0.1455882353</v>
      </c>
      <c r="G79" s="146">
        <v>99.0</v>
      </c>
      <c r="H79" s="145">
        <f t="shared" si="47"/>
        <v>0.1949429038</v>
      </c>
      <c r="I79" s="146">
        <v>239.0</v>
      </c>
      <c r="J79" s="145">
        <f t="shared" si="48"/>
        <v>0.1739130435</v>
      </c>
      <c r="K79" s="146">
        <v>184.0</v>
      </c>
      <c r="L79" s="145">
        <f t="shared" si="49"/>
        <v>0.1839746969</v>
      </c>
      <c r="M79" s="146">
        <v>349.0</v>
      </c>
      <c r="N79" s="145">
        <f t="shared" si="50"/>
        <v>0.2051813472</v>
      </c>
      <c r="O79" s="146">
        <v>198.0</v>
      </c>
      <c r="P79" s="145">
        <f t="shared" si="51"/>
        <v>0.216</v>
      </c>
      <c r="Q79" s="146">
        <v>54.0</v>
      </c>
      <c r="R79" s="145">
        <f t="shared" si="52"/>
        <v>0.1683727497</v>
      </c>
      <c r="S79" s="146">
        <v>477.0</v>
      </c>
      <c r="T79" s="4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44"/>
        <v>0.3801652189</v>
      </c>
      <c r="C80" s="52">
        <v>89278.0</v>
      </c>
      <c r="D80" s="145">
        <f t="shared" si="45"/>
        <v>0.3871366034</v>
      </c>
      <c r="E80" s="52">
        <v>3449.0</v>
      </c>
      <c r="F80" s="145">
        <f t="shared" si="46"/>
        <v>0.3485294118</v>
      </c>
      <c r="G80" s="146">
        <v>237.0</v>
      </c>
      <c r="H80" s="145">
        <f t="shared" si="47"/>
        <v>0.3466557912</v>
      </c>
      <c r="I80" s="146">
        <v>425.0</v>
      </c>
      <c r="J80" s="145">
        <f t="shared" si="48"/>
        <v>0.3790170132</v>
      </c>
      <c r="K80" s="146">
        <v>401.0</v>
      </c>
      <c r="L80" s="145">
        <f t="shared" si="49"/>
        <v>0.3753294676</v>
      </c>
      <c r="M80" s="146">
        <v>712.0</v>
      </c>
      <c r="N80" s="145">
        <f t="shared" si="50"/>
        <v>0.4300518135</v>
      </c>
      <c r="O80" s="146">
        <v>415.0</v>
      </c>
      <c r="P80" s="145">
        <f t="shared" si="51"/>
        <v>0.404</v>
      </c>
      <c r="Q80" s="146">
        <v>101.0</v>
      </c>
      <c r="R80" s="145">
        <f t="shared" si="52"/>
        <v>0.4087539711</v>
      </c>
      <c r="S80" s="52">
        <v>1158.0</v>
      </c>
      <c r="T80" s="4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44"/>
        <v>0.2357732925</v>
      </c>
      <c r="C81" s="152">
        <v>55369.0</v>
      </c>
      <c r="D81" s="158">
        <f t="shared" si="45"/>
        <v>0.2637782018</v>
      </c>
      <c r="E81" s="152">
        <v>2350.0</v>
      </c>
      <c r="F81" s="158">
        <f t="shared" si="46"/>
        <v>0.3147058824</v>
      </c>
      <c r="G81" s="153">
        <v>214.0</v>
      </c>
      <c r="H81" s="158">
        <f t="shared" si="47"/>
        <v>0.2381729201</v>
      </c>
      <c r="I81" s="153">
        <v>292.0</v>
      </c>
      <c r="J81" s="158">
        <f t="shared" si="48"/>
        <v>0.2948960302</v>
      </c>
      <c r="K81" s="153">
        <v>312.0</v>
      </c>
      <c r="L81" s="158">
        <f t="shared" si="49"/>
        <v>0.2440695836</v>
      </c>
      <c r="M81" s="153">
        <v>463.0</v>
      </c>
      <c r="N81" s="158">
        <f t="shared" si="50"/>
        <v>0.2259067358</v>
      </c>
      <c r="O81" s="153">
        <v>218.0</v>
      </c>
      <c r="P81" s="158">
        <f t="shared" si="51"/>
        <v>0.256</v>
      </c>
      <c r="Q81" s="153">
        <v>64.0</v>
      </c>
      <c r="R81" s="158">
        <f t="shared" si="52"/>
        <v>0.2777973879</v>
      </c>
      <c r="S81" s="153">
        <v>787.0</v>
      </c>
      <c r="T81" s="4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0.4884295148</v>
      </c>
      <c r="E82" s="155">
        <v>8506.0</v>
      </c>
      <c r="F82" s="38">
        <f>G82/G72</f>
        <v>0.5086705202</v>
      </c>
      <c r="G82" s="156">
        <v>704.0</v>
      </c>
      <c r="H82" s="38">
        <f>I82/I72</f>
        <v>0.4887406172</v>
      </c>
      <c r="I82" s="155">
        <v>1172.0</v>
      </c>
      <c r="J82" s="38">
        <f>K82/K72</f>
        <v>0.4898746384</v>
      </c>
      <c r="K82" s="155">
        <v>1016.0</v>
      </c>
      <c r="L82" s="38">
        <f>M82/M72</f>
        <v>0.4885413858</v>
      </c>
      <c r="M82" s="155">
        <v>1812.0</v>
      </c>
      <c r="N82" s="38">
        <f>O82/O72</f>
        <v>0.4853333333</v>
      </c>
      <c r="O82" s="156">
        <v>910.0</v>
      </c>
      <c r="P82" s="38">
        <f>Q82/Q72</f>
        <v>0.4834710744</v>
      </c>
      <c r="Q82" s="156">
        <v>234.0</v>
      </c>
      <c r="R82" s="38">
        <f>S82/S72</f>
        <v>0.4840648334</v>
      </c>
      <c r="S82" s="155">
        <v>2658.0</v>
      </c>
      <c r="T82" s="4" t="s">
        <v>101</v>
      </c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53">C83/$C$82</f>
        <v>0.1902938898</v>
      </c>
      <c r="C83" s="52">
        <v>42748.0</v>
      </c>
      <c r="D83" s="145">
        <f t="shared" ref="D83:D86" si="54">E83/$E$82</f>
        <v>0.1719962379</v>
      </c>
      <c r="E83" s="52">
        <v>1463.0</v>
      </c>
      <c r="F83" s="145">
        <f t="shared" ref="F83:F86" si="55">G83/$G$82</f>
        <v>0.1946022727</v>
      </c>
      <c r="G83" s="146">
        <v>137.0</v>
      </c>
      <c r="H83" s="145">
        <f t="shared" ref="H83:H86" si="56">I83/$I$82</f>
        <v>0.2141638225</v>
      </c>
      <c r="I83" s="146">
        <v>251.0</v>
      </c>
      <c r="J83" s="145">
        <f t="shared" ref="J83:J86" si="57">K83/$K$82</f>
        <v>0.1663385827</v>
      </c>
      <c r="K83" s="146">
        <v>169.0</v>
      </c>
      <c r="L83" s="145">
        <f t="shared" ref="L83:L86" si="58">M83/$M$82</f>
        <v>0.1892935982</v>
      </c>
      <c r="M83" s="146">
        <v>343.0</v>
      </c>
      <c r="N83" s="145">
        <f t="shared" ref="N83:N86" si="59">O83/$O$82</f>
        <v>0.1373626374</v>
      </c>
      <c r="O83" s="146">
        <v>125.0</v>
      </c>
      <c r="P83" s="145">
        <f t="shared" ref="P83:P86" si="60">Q83/$Q$82</f>
        <v>0.141025641</v>
      </c>
      <c r="Q83" s="146">
        <v>33.0</v>
      </c>
      <c r="R83" s="145">
        <f t="shared" ref="R83:R86" si="61">S83/$S$82</f>
        <v>0.1523702032</v>
      </c>
      <c r="S83" s="146">
        <v>405.0</v>
      </c>
      <c r="T83" s="4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53"/>
        <v>0.1934366681</v>
      </c>
      <c r="C84" s="52">
        <v>43454.0</v>
      </c>
      <c r="D84" s="145">
        <f t="shared" si="54"/>
        <v>0.1849282859</v>
      </c>
      <c r="E84" s="52">
        <v>1573.0</v>
      </c>
      <c r="F84" s="145">
        <f t="shared" si="55"/>
        <v>0.1661931818</v>
      </c>
      <c r="G84" s="146">
        <v>117.0</v>
      </c>
      <c r="H84" s="145">
        <f t="shared" si="56"/>
        <v>0.1979522184</v>
      </c>
      <c r="I84" s="146">
        <v>232.0</v>
      </c>
      <c r="J84" s="145">
        <f t="shared" si="57"/>
        <v>0.1968503937</v>
      </c>
      <c r="K84" s="146">
        <v>200.0</v>
      </c>
      <c r="L84" s="145">
        <f t="shared" si="58"/>
        <v>0.1865342163</v>
      </c>
      <c r="M84" s="146">
        <v>338.0</v>
      </c>
      <c r="N84" s="145">
        <f t="shared" si="59"/>
        <v>0.1967032967</v>
      </c>
      <c r="O84" s="146">
        <v>179.0</v>
      </c>
      <c r="P84" s="145">
        <f t="shared" si="60"/>
        <v>0.1794871795</v>
      </c>
      <c r="Q84" s="146">
        <v>42.0</v>
      </c>
      <c r="R84" s="145">
        <f t="shared" si="61"/>
        <v>0.1749435666</v>
      </c>
      <c r="S84" s="146">
        <v>465.0</v>
      </c>
      <c r="T84" s="4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53"/>
        <v>0.3787982657</v>
      </c>
      <c r="C85" s="52">
        <v>85094.0</v>
      </c>
      <c r="D85" s="145">
        <f t="shared" si="54"/>
        <v>0.3752645192</v>
      </c>
      <c r="E85" s="52">
        <v>3192.0</v>
      </c>
      <c r="F85" s="145">
        <f t="shared" si="55"/>
        <v>0.3565340909</v>
      </c>
      <c r="G85" s="146">
        <v>251.0</v>
      </c>
      <c r="H85" s="145">
        <f t="shared" si="56"/>
        <v>0.3412969283</v>
      </c>
      <c r="I85" s="146">
        <v>400.0</v>
      </c>
      <c r="J85" s="145">
        <f t="shared" si="57"/>
        <v>0.375</v>
      </c>
      <c r="K85" s="146">
        <v>381.0</v>
      </c>
      <c r="L85" s="145">
        <f t="shared" si="58"/>
        <v>0.369205298</v>
      </c>
      <c r="M85" s="146">
        <v>669.0</v>
      </c>
      <c r="N85" s="145">
        <f t="shared" si="59"/>
        <v>0.4285714286</v>
      </c>
      <c r="O85" s="146">
        <v>390.0</v>
      </c>
      <c r="P85" s="145">
        <f t="shared" si="60"/>
        <v>0.3846153846</v>
      </c>
      <c r="Q85" s="146">
        <v>90.0</v>
      </c>
      <c r="R85" s="145">
        <f t="shared" si="61"/>
        <v>0.3803611738</v>
      </c>
      <c r="S85" s="52">
        <v>1011.0</v>
      </c>
      <c r="T85" s="4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53"/>
        <v>0.2374711764</v>
      </c>
      <c r="C86" s="152">
        <v>53346.0</v>
      </c>
      <c r="D86" s="158">
        <f t="shared" si="54"/>
        <v>0.267810957</v>
      </c>
      <c r="E86" s="152">
        <v>2278.0</v>
      </c>
      <c r="F86" s="158">
        <f t="shared" si="55"/>
        <v>0.2826704545</v>
      </c>
      <c r="G86" s="153">
        <v>199.0</v>
      </c>
      <c r="H86" s="158">
        <f t="shared" si="56"/>
        <v>0.2465870307</v>
      </c>
      <c r="I86" s="153">
        <v>289.0</v>
      </c>
      <c r="J86" s="158">
        <f t="shared" si="57"/>
        <v>0.2618110236</v>
      </c>
      <c r="K86" s="153">
        <v>266.0</v>
      </c>
      <c r="L86" s="158">
        <f t="shared" si="58"/>
        <v>0.2549668874</v>
      </c>
      <c r="M86" s="153">
        <v>462.0</v>
      </c>
      <c r="N86" s="158">
        <f t="shared" si="59"/>
        <v>0.2373626374</v>
      </c>
      <c r="O86" s="153">
        <v>216.0</v>
      </c>
      <c r="P86" s="158">
        <f t="shared" si="60"/>
        <v>0.2948717949</v>
      </c>
      <c r="Q86" s="153">
        <v>69.0</v>
      </c>
      <c r="R86" s="158">
        <f t="shared" si="61"/>
        <v>0.2923250564</v>
      </c>
      <c r="S86" s="153">
        <v>777.0</v>
      </c>
      <c r="T86" s="4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28294.0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672"/>
      <c r="R87" s="583"/>
      <c r="S87" s="584"/>
      <c r="T87" s="29" t="s">
        <v>112</v>
      </c>
      <c r="U87" s="5"/>
      <c r="V87" s="5"/>
      <c r="W87" s="5"/>
      <c r="X87" s="5"/>
      <c r="Y87" s="5"/>
      <c r="Z87" s="5"/>
    </row>
    <row r="88" ht="21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28294.0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205"/>
      <c r="R88" s="134"/>
      <c r="S88" s="135"/>
      <c r="T88" s="4" t="s">
        <v>112</v>
      </c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62">C89/$C$88</f>
        <v>0.435920034</v>
      </c>
      <c r="C89" s="171">
        <v>217137.0</v>
      </c>
      <c r="D89" s="145">
        <f t="shared" ref="D89:D99" si="63">E89/$E$88</f>
        <v>0.3299992931</v>
      </c>
      <c r="E89" s="172">
        <v>9337.0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201"/>
      <c r="R89" s="175"/>
      <c r="S89" s="174"/>
      <c r="T89" s="4" t="s">
        <v>112</v>
      </c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62"/>
        <v>0.166819912</v>
      </c>
      <c r="C90" s="34">
        <v>83095.0</v>
      </c>
      <c r="D90" s="148">
        <f t="shared" si="63"/>
        <v>0.3708206687</v>
      </c>
      <c r="E90" s="35">
        <v>10492.0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205"/>
      <c r="R90" s="134"/>
      <c r="S90" s="135"/>
      <c r="T90" s="4" t="s">
        <v>112</v>
      </c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62"/>
        <v>0.397260054</v>
      </c>
      <c r="C91" s="34">
        <v>197880.0</v>
      </c>
      <c r="D91" s="148">
        <f t="shared" si="63"/>
        <v>0.2991800382</v>
      </c>
      <c r="E91" s="35">
        <v>8465.0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205"/>
      <c r="R91" s="134"/>
      <c r="S91" s="135"/>
      <c r="T91" s="4" t="s">
        <v>112</v>
      </c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63"/>
        <v>0.05534742348</v>
      </c>
      <c r="E92" s="28">
        <v>1566.0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205"/>
      <c r="R92" s="134"/>
      <c r="S92" s="135"/>
      <c r="T92" s="4" t="s">
        <v>112</v>
      </c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64">C93/$C$88</f>
        <v>0.03657209624</v>
      </c>
      <c r="C93" s="34">
        <v>18217.0</v>
      </c>
      <c r="D93" s="148">
        <f t="shared" si="63"/>
        <v>0.01406658656</v>
      </c>
      <c r="E93" s="49">
        <v>398.0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205"/>
      <c r="R93" s="134"/>
      <c r="S93" s="135"/>
      <c r="T93" s="4" t="s">
        <v>112</v>
      </c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64"/>
        <v>0.007948011692</v>
      </c>
      <c r="C94" s="34">
        <v>3959.0</v>
      </c>
      <c r="D94" s="148">
        <f t="shared" si="63"/>
        <v>0.005442850074</v>
      </c>
      <c r="E94" s="49">
        <v>154.0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205"/>
      <c r="R94" s="134"/>
      <c r="S94" s="135"/>
      <c r="T94" s="4" t="s">
        <v>112</v>
      </c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64"/>
        <v>0.06960482783</v>
      </c>
      <c r="C95" s="34">
        <v>34671.0</v>
      </c>
      <c r="D95" s="148">
        <f t="shared" si="63"/>
        <v>0.03583798685</v>
      </c>
      <c r="E95" s="35">
        <v>1014.0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205"/>
      <c r="R95" s="134"/>
      <c r="S95" s="135"/>
      <c r="T95" s="4" t="s">
        <v>112</v>
      </c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65">C96/$C$87</f>
        <v>0.03610031479</v>
      </c>
      <c r="C96" s="27">
        <v>17982.0</v>
      </c>
      <c r="D96" s="40">
        <f t="shared" si="63"/>
        <v>0.02622464127</v>
      </c>
      <c r="E96" s="178">
        <v>742.0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205"/>
      <c r="R96" s="134"/>
      <c r="S96" s="135"/>
      <c r="T96" s="4" t="s">
        <v>112</v>
      </c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65"/>
        <v>0.01799996788</v>
      </c>
      <c r="C97" s="34">
        <v>8966.0</v>
      </c>
      <c r="D97" s="128">
        <f t="shared" si="63"/>
        <v>0.0109917297</v>
      </c>
      <c r="E97" s="49">
        <v>311.0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8"/>
      <c r="R97" s="85"/>
      <c r="S97" s="86"/>
      <c r="T97" s="4" t="s">
        <v>112</v>
      </c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65"/>
        <v>0.0009295098291</v>
      </c>
      <c r="C98" s="48">
        <v>463.0</v>
      </c>
      <c r="D98" s="128">
        <f t="shared" si="63"/>
        <v>0.009153884216</v>
      </c>
      <c r="E98" s="49">
        <v>259.0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8"/>
      <c r="R98" s="85"/>
      <c r="S98" s="86"/>
      <c r="T98" s="4" t="s">
        <v>112</v>
      </c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65"/>
        <v>0.01717083708</v>
      </c>
      <c r="C99" s="180">
        <v>8553.0</v>
      </c>
      <c r="D99" s="136">
        <f t="shared" si="63"/>
        <v>0.006079027356</v>
      </c>
      <c r="E99" s="181">
        <v>172.0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227"/>
      <c r="R99" s="138"/>
      <c r="S99" s="139"/>
      <c r="T99" s="4" t="s">
        <v>112</v>
      </c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66">C101/(C$101+C$102+C$103+C$104+C$105+C$106)</f>
        <v>0.1896207894</v>
      </c>
      <c r="C101" s="186">
        <v>464588.0</v>
      </c>
      <c r="D101" s="185">
        <f t="shared" ref="D101:D106" si="67">E101/(E$101+E$102+E$103+E$104+E$105+E$106)</f>
        <v>0.1175582496</v>
      </c>
      <c r="E101" s="186">
        <v>10434.0</v>
      </c>
      <c r="F101" s="185">
        <f t="shared" ref="F101:F106" si="68">G101/(G$101+G$102+G$103+G$104+G$105+G$106)</f>
        <v>0.1347105864</v>
      </c>
      <c r="G101" s="186">
        <v>1415.0</v>
      </c>
      <c r="H101" s="185">
        <f t="shared" ref="H101:H106" si="69">I101/(I$101+I$102+I$103+I$104+I$105+I$106)</f>
        <v>0.08548919949</v>
      </c>
      <c r="I101" s="186">
        <v>1682.0</v>
      </c>
      <c r="J101" s="185">
        <f t="shared" ref="J101:J106" si="70">K101/(K$101+K$102+K$103+K$104+K$105+K$106)</f>
        <v>0.07478735355</v>
      </c>
      <c r="K101" s="186">
        <v>932.0</v>
      </c>
      <c r="L101" s="185">
        <f t="shared" ref="L101:L106" si="71">M101/(M$101+M$102+M$103+M$104+M$105+M$106)</f>
        <v>0.1954394586</v>
      </c>
      <c r="M101" s="186">
        <v>4534.0</v>
      </c>
      <c r="N101" s="185">
        <f t="shared" ref="N101:N106" si="72">O101/(O$101+O$102+O$103+O$104+O$105+O$106)</f>
        <v>0.06433495022</v>
      </c>
      <c r="O101" s="186">
        <v>252.0</v>
      </c>
      <c r="P101" s="185">
        <f t="shared" ref="P101:P106" si="73">Q101/(Q$101+Q$102+Q$103+Q$104+Q$105+Q$106)</f>
        <v>0.0687601516</v>
      </c>
      <c r="Q101" s="186">
        <v>127.0</v>
      </c>
      <c r="R101" s="185">
        <f t="shared" ref="R101:R106" si="74">S101/(S$101+S$102+S$103+S$104+S$105+S$106)</f>
        <v>0.0869869403</v>
      </c>
      <c r="S101" s="186">
        <v>1492.0</v>
      </c>
      <c r="T101" s="4" t="s">
        <v>121</v>
      </c>
      <c r="U101" s="5"/>
      <c r="V101" s="5"/>
      <c r="W101" s="5"/>
      <c r="X101" s="5"/>
      <c r="Y101" s="5"/>
      <c r="Z101" s="5"/>
    </row>
    <row r="102" ht="24.75" customHeight="1">
      <c r="A102" s="176" t="s">
        <v>122</v>
      </c>
      <c r="B102" s="187">
        <f t="shared" si="66"/>
        <v>0.2644727337</v>
      </c>
      <c r="C102" s="159">
        <v>647982.0</v>
      </c>
      <c r="D102" s="187">
        <f t="shared" si="67"/>
        <v>0.1802807698</v>
      </c>
      <c r="E102" s="159">
        <v>16001.0</v>
      </c>
      <c r="F102" s="187">
        <f t="shared" si="68"/>
        <v>0.1950685453</v>
      </c>
      <c r="G102" s="159">
        <v>2049.0</v>
      </c>
      <c r="H102" s="187">
        <f t="shared" si="69"/>
        <v>0.1591867853</v>
      </c>
      <c r="I102" s="159">
        <v>3132.0</v>
      </c>
      <c r="J102" s="187">
        <f t="shared" si="70"/>
        <v>0.1380998235</v>
      </c>
      <c r="K102" s="159">
        <v>1721.0</v>
      </c>
      <c r="L102" s="187">
        <f t="shared" si="71"/>
        <v>0.2663907927</v>
      </c>
      <c r="M102" s="159">
        <v>6180.0</v>
      </c>
      <c r="N102" s="187">
        <f t="shared" si="72"/>
        <v>0.09931069696</v>
      </c>
      <c r="O102" s="159">
        <v>389.0</v>
      </c>
      <c r="P102" s="187">
        <f t="shared" si="73"/>
        <v>0.1293990254</v>
      </c>
      <c r="Q102" s="159">
        <v>239.0</v>
      </c>
      <c r="R102" s="187">
        <f t="shared" si="74"/>
        <v>0.1335704291</v>
      </c>
      <c r="S102" s="159">
        <v>2291.0</v>
      </c>
      <c r="T102" s="4" t="s">
        <v>123</v>
      </c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66"/>
        <v>0.1909733928</v>
      </c>
      <c r="C103" s="159">
        <v>467902.0</v>
      </c>
      <c r="D103" s="187">
        <f t="shared" si="67"/>
        <v>0.1808553788</v>
      </c>
      <c r="E103" s="159">
        <v>16052.0</v>
      </c>
      <c r="F103" s="187">
        <f t="shared" si="68"/>
        <v>0.1976389947</v>
      </c>
      <c r="G103" s="159">
        <v>2076.0</v>
      </c>
      <c r="H103" s="187">
        <f t="shared" si="69"/>
        <v>0.1776874206</v>
      </c>
      <c r="I103" s="159">
        <v>3496.0</v>
      </c>
      <c r="J103" s="187">
        <f t="shared" si="70"/>
        <v>0.1694752046</v>
      </c>
      <c r="K103" s="159">
        <v>2112.0</v>
      </c>
      <c r="L103" s="187">
        <f t="shared" si="71"/>
        <v>0.2033708349</v>
      </c>
      <c r="M103" s="159">
        <v>4718.0</v>
      </c>
      <c r="N103" s="187">
        <f t="shared" si="72"/>
        <v>0.1207556804</v>
      </c>
      <c r="O103" s="159">
        <v>473.0</v>
      </c>
      <c r="P103" s="187">
        <f t="shared" si="73"/>
        <v>0.1765024364</v>
      </c>
      <c r="Q103" s="159">
        <v>326.0</v>
      </c>
      <c r="R103" s="187">
        <f t="shared" si="74"/>
        <v>0.1662196828</v>
      </c>
      <c r="S103" s="159">
        <v>2851.0</v>
      </c>
      <c r="T103" s="4" t="s">
        <v>125</v>
      </c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66"/>
        <v>0.09901717896</v>
      </c>
      <c r="C104" s="159">
        <v>242601.0</v>
      </c>
      <c r="D104" s="187">
        <f t="shared" si="67"/>
        <v>0.1128712425</v>
      </c>
      <c r="E104" s="159">
        <v>10018.0</v>
      </c>
      <c r="F104" s="187">
        <f t="shared" si="68"/>
        <v>0.1223343488</v>
      </c>
      <c r="G104" s="159">
        <v>1285.0</v>
      </c>
      <c r="H104" s="187">
        <f t="shared" si="69"/>
        <v>0.1176620076</v>
      </c>
      <c r="I104" s="159">
        <v>2315.0</v>
      </c>
      <c r="J104" s="187">
        <f t="shared" si="70"/>
        <v>0.1137056652</v>
      </c>
      <c r="K104" s="159">
        <v>1417.0</v>
      </c>
      <c r="L104" s="187">
        <f t="shared" si="71"/>
        <v>0.09810767706</v>
      </c>
      <c r="M104" s="159">
        <v>2276.0</v>
      </c>
      <c r="N104" s="187">
        <f t="shared" si="72"/>
        <v>0.1146285423</v>
      </c>
      <c r="O104" s="159">
        <v>449.0</v>
      </c>
      <c r="P104" s="187">
        <f t="shared" si="73"/>
        <v>0.1136978885</v>
      </c>
      <c r="Q104" s="159">
        <v>210.0</v>
      </c>
      <c r="R104" s="187">
        <f t="shared" si="74"/>
        <v>0.1204524254</v>
      </c>
      <c r="S104" s="159">
        <v>2066.0</v>
      </c>
      <c r="T104" s="4" t="s">
        <v>127</v>
      </c>
      <c r="U104" s="5"/>
      <c r="V104" s="5"/>
      <c r="W104" s="5"/>
      <c r="X104" s="5"/>
      <c r="Y104" s="5"/>
      <c r="Z104" s="5"/>
    </row>
    <row r="105" ht="24.0" customHeight="1">
      <c r="A105" s="176" t="s">
        <v>128</v>
      </c>
      <c r="B105" s="187">
        <f t="shared" si="66"/>
        <v>0.2542241305</v>
      </c>
      <c r="C105" s="159">
        <v>622872.0</v>
      </c>
      <c r="D105" s="187">
        <f t="shared" si="67"/>
        <v>0.4057641174</v>
      </c>
      <c r="E105" s="159">
        <v>36014.0</v>
      </c>
      <c r="F105" s="187">
        <f t="shared" si="68"/>
        <v>0.3477722772</v>
      </c>
      <c r="G105" s="159">
        <v>3653.0</v>
      </c>
      <c r="H105" s="187">
        <f t="shared" si="69"/>
        <v>0.4566709022</v>
      </c>
      <c r="I105" s="159">
        <v>8985.0</v>
      </c>
      <c r="J105" s="187">
        <f t="shared" si="70"/>
        <v>0.5008024394</v>
      </c>
      <c r="K105" s="159">
        <v>6241.0</v>
      </c>
      <c r="L105" s="187">
        <f t="shared" si="71"/>
        <v>0.2342773395</v>
      </c>
      <c r="M105" s="159">
        <v>5435.0</v>
      </c>
      <c r="N105" s="187">
        <f t="shared" si="72"/>
        <v>0.6002042379</v>
      </c>
      <c r="O105" s="159">
        <v>2351.0</v>
      </c>
      <c r="P105" s="187">
        <f t="shared" si="73"/>
        <v>0.5110990796</v>
      </c>
      <c r="Q105" s="159">
        <v>944.0</v>
      </c>
      <c r="R105" s="187">
        <f t="shared" si="74"/>
        <v>0.4900303172</v>
      </c>
      <c r="S105" s="159">
        <v>8405.0</v>
      </c>
      <c r="T105" s="4" t="s">
        <v>129</v>
      </c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66"/>
        <v>0.001691774588</v>
      </c>
      <c r="C106" s="190">
        <v>4145.0</v>
      </c>
      <c r="D106" s="189">
        <f t="shared" si="67"/>
        <v>0.002670242012</v>
      </c>
      <c r="E106" s="190">
        <v>237.0</v>
      </c>
      <c r="F106" s="189">
        <f t="shared" si="68"/>
        <v>0.002475247525</v>
      </c>
      <c r="G106" s="190">
        <v>26.0</v>
      </c>
      <c r="H106" s="189">
        <f t="shared" si="69"/>
        <v>0.003303684879</v>
      </c>
      <c r="I106" s="190">
        <v>65.0</v>
      </c>
      <c r="J106" s="189">
        <f t="shared" si="70"/>
        <v>0.003129513722</v>
      </c>
      <c r="K106" s="190">
        <v>39.0</v>
      </c>
      <c r="L106" s="189">
        <f t="shared" si="71"/>
        <v>0.002413897151</v>
      </c>
      <c r="M106" s="190">
        <v>56.0</v>
      </c>
      <c r="N106" s="189">
        <f t="shared" si="72"/>
        <v>0.0007658922645</v>
      </c>
      <c r="O106" s="190">
        <v>3.0</v>
      </c>
      <c r="P106" s="189">
        <f t="shared" si="73"/>
        <v>0.0005414185165</v>
      </c>
      <c r="Q106" s="190">
        <v>1.0</v>
      </c>
      <c r="R106" s="189">
        <f t="shared" si="74"/>
        <v>0.002740205224</v>
      </c>
      <c r="S106" s="190">
        <v>47.0</v>
      </c>
      <c r="T106" s="4" t="s">
        <v>131</v>
      </c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0.0443915022</v>
      </c>
      <c r="E109" s="198">
        <v>5180.0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201"/>
      <c r="R109" s="231"/>
      <c r="S109" s="200"/>
      <c r="T109" s="4" t="s">
        <v>135</v>
      </c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75">C110/$C$109</f>
        <v>0.4841445683</v>
      </c>
      <c r="C110" s="203">
        <v>83910.0</v>
      </c>
      <c r="D110" s="128">
        <f t="shared" ref="D110:D111" si="76">E110/$E$109</f>
        <v>0.4696911197</v>
      </c>
      <c r="E110" s="204">
        <v>2433.0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205"/>
      <c r="R110" s="134"/>
      <c r="S110" s="135"/>
      <c r="T110" s="4" t="s">
        <v>135</v>
      </c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75"/>
        <v>0.5158554317</v>
      </c>
      <c r="C111" s="203">
        <v>89406.0</v>
      </c>
      <c r="D111" s="128">
        <f t="shared" si="76"/>
        <v>0.5303088803</v>
      </c>
      <c r="E111" s="204">
        <v>2747.0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10"/>
      <c r="R111" s="208"/>
      <c r="S111" s="207"/>
      <c r="T111" s="4" t="s">
        <v>135</v>
      </c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44.77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205"/>
      <c r="R112" s="134"/>
      <c r="S112" s="135"/>
      <c r="T112" s="4" t="s">
        <v>135</v>
      </c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45.96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10"/>
      <c r="R113" s="208"/>
      <c r="S113" s="207"/>
      <c r="T113" s="4" t="s">
        <v>135</v>
      </c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43.76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205"/>
      <c r="R114" s="134"/>
      <c r="S114" s="135"/>
      <c r="T114" s="4" t="s">
        <v>135</v>
      </c>
      <c r="U114" s="5"/>
      <c r="V114" s="5"/>
      <c r="W114" s="5"/>
      <c r="X114" s="5"/>
      <c r="Y114" s="5"/>
      <c r="Z114" s="5"/>
    </row>
    <row r="115" ht="24.75" customHeight="1">
      <c r="A115" s="221" t="s">
        <v>137</v>
      </c>
      <c r="B115" s="222">
        <v>106.549874865928</v>
      </c>
      <c r="C115" s="223"/>
      <c r="D115" s="224">
        <v>112.91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290"/>
      <c r="R115" s="138"/>
      <c r="S115" s="139"/>
      <c r="T115" s="4" t="s">
        <v>135</v>
      </c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83"/>
      <c r="R117" s="231"/>
      <c r="S117" s="200"/>
      <c r="T117" s="4" t="s">
        <v>66</v>
      </c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205"/>
      <c r="R118" s="134"/>
      <c r="S118" s="135"/>
      <c r="T118" s="4" t="s">
        <v>66</v>
      </c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205"/>
      <c r="R119" s="134"/>
      <c r="S119" s="135"/>
      <c r="T119" s="4" t="s">
        <v>66</v>
      </c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205"/>
      <c r="R120" s="134"/>
      <c r="S120" s="135"/>
      <c r="T120" s="4" t="s">
        <v>66</v>
      </c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205"/>
      <c r="R121" s="134"/>
      <c r="S121" s="135"/>
      <c r="T121" s="4" t="s">
        <v>66</v>
      </c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205"/>
      <c r="R122" s="134"/>
      <c r="S122" s="135"/>
      <c r="T122" s="4" t="s">
        <v>66</v>
      </c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205"/>
      <c r="R123" s="134"/>
      <c r="S123" s="135"/>
      <c r="T123" s="4" t="s">
        <v>66</v>
      </c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205"/>
      <c r="R124" s="134"/>
      <c r="S124" s="135"/>
      <c r="T124" s="4" t="s">
        <v>66</v>
      </c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205"/>
      <c r="R125" s="134"/>
      <c r="S125" s="135"/>
      <c r="T125" s="4" t="s">
        <v>66</v>
      </c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205"/>
      <c r="R126" s="134"/>
      <c r="S126" s="135"/>
      <c r="T126" s="4" t="s">
        <v>66</v>
      </c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205"/>
      <c r="R127" s="134"/>
      <c r="S127" s="135"/>
      <c r="T127" s="4" t="s">
        <v>66</v>
      </c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205"/>
      <c r="R128" s="134"/>
      <c r="S128" s="135"/>
      <c r="T128" s="4" t="s">
        <v>66</v>
      </c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205"/>
      <c r="R129" s="134"/>
      <c r="S129" s="135"/>
      <c r="T129" s="4" t="s">
        <v>66</v>
      </c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205"/>
      <c r="R130" s="134"/>
      <c r="S130" s="135"/>
      <c r="T130" s="4" t="s">
        <v>66</v>
      </c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290"/>
      <c r="R131" s="138"/>
      <c r="S131" s="139"/>
      <c r="T131" s="4" t="s">
        <v>66</v>
      </c>
      <c r="U131" s="5"/>
      <c r="V131" s="5"/>
      <c r="W131" s="5"/>
      <c r="X131" s="5"/>
      <c r="Y131" s="5"/>
      <c r="Z131" s="5"/>
    </row>
    <row r="132" ht="15.0" customHeight="1">
      <c r="A132" s="277" t="s">
        <v>154</v>
      </c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  <c r="S132" s="279"/>
      <c r="T132" s="4" t="s">
        <v>155</v>
      </c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75.6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201"/>
      <c r="R133" s="231"/>
      <c r="S133" s="200"/>
      <c r="T133" s="4" t="s">
        <v>155</v>
      </c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83.3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205"/>
      <c r="R134" s="134"/>
      <c r="S134" s="135"/>
      <c r="T134" s="4" t="s">
        <v>158</v>
      </c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65.7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205"/>
      <c r="R135" s="134"/>
      <c r="S135" s="135"/>
      <c r="T135" s="4" t="s">
        <v>155</v>
      </c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75.8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205"/>
      <c r="R136" s="134"/>
      <c r="S136" s="135"/>
      <c r="T136" s="4" t="s">
        <v>158</v>
      </c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54.5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227"/>
      <c r="R137" s="183"/>
      <c r="S137" s="184"/>
      <c r="T137" s="4" t="s">
        <v>155</v>
      </c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1"/>
      <c r="T138" s="4" t="s">
        <v>155</v>
      </c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72.9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201"/>
      <c r="R139" s="175"/>
      <c r="S139" s="174"/>
      <c r="T139" s="4" t="s">
        <v>155</v>
      </c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81.3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205"/>
      <c r="R140" s="134"/>
      <c r="S140" s="135"/>
      <c r="T140" s="4" t="s">
        <v>155</v>
      </c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51.5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205"/>
      <c r="R141" s="134"/>
      <c r="S141" s="135"/>
      <c r="T141" s="4" t="s">
        <v>155</v>
      </c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68.5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205"/>
      <c r="R142" s="134"/>
      <c r="S142" s="135"/>
      <c r="T142" s="4" t="s">
        <v>155</v>
      </c>
      <c r="U142" s="5"/>
      <c r="V142" s="5"/>
      <c r="W142" s="5"/>
      <c r="X142" s="5"/>
      <c r="Y142" s="5"/>
      <c r="Z142" s="5"/>
    </row>
    <row r="143" ht="22.5" customHeight="1">
      <c r="A143" s="176" t="s">
        <v>167</v>
      </c>
      <c r="B143" s="33">
        <v>0.125</v>
      </c>
      <c r="C143" s="47"/>
      <c r="D143" s="33">
        <v>0.067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205"/>
      <c r="R143" s="134"/>
      <c r="S143" s="135"/>
      <c r="T143" s="4" t="s">
        <v>155</v>
      </c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0.058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227"/>
      <c r="R144" s="183"/>
      <c r="S144" s="184"/>
      <c r="T144" s="4" t="s">
        <v>155</v>
      </c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1"/>
      <c r="T145" s="4" t="s">
        <v>155</v>
      </c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9">
        <v>6.7</v>
      </c>
      <c r="C146" s="641"/>
      <c r="D146" s="470">
        <v>6.2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201"/>
      <c r="R146" s="175"/>
      <c r="S146" s="174"/>
      <c r="T146" s="4" t="s">
        <v>155</v>
      </c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641"/>
      <c r="D147" s="470">
        <v>4.1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205"/>
      <c r="R147" s="134"/>
      <c r="S147" s="135"/>
      <c r="T147" s="4" t="s">
        <v>155</v>
      </c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641"/>
      <c r="D148" s="470">
        <v>3.8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205"/>
      <c r="R148" s="134"/>
      <c r="S148" s="135"/>
      <c r="T148" s="4" t="s">
        <v>155</v>
      </c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673"/>
      <c r="D149" s="674">
        <v>4.6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205"/>
      <c r="R149" s="138"/>
      <c r="S149" s="139"/>
      <c r="T149" s="4" t="s">
        <v>155</v>
      </c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 t="s">
        <v>176</v>
      </c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77">E152/C152</f>
        <v>0.01823101205</v>
      </c>
      <c r="E152" s="172">
        <v>1132.0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83"/>
      <c r="R152" s="231"/>
      <c r="S152" s="200"/>
      <c r="T152" s="4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77"/>
        <v>0.02367287355</v>
      </c>
      <c r="E153" s="35">
        <v>13265.0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205"/>
      <c r="R153" s="134"/>
      <c r="S153" s="135"/>
      <c r="T153" s="4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78">C155/$C$155</f>
        <v>1</v>
      </c>
      <c r="C155" s="172">
        <v>1530955.0</v>
      </c>
      <c r="D155" s="262">
        <f>E155/C155</f>
        <v>0.03600693685</v>
      </c>
      <c r="E155" s="172">
        <v>55125.0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201"/>
      <c r="R155" s="175"/>
      <c r="S155" s="174"/>
      <c r="T155" s="4" t="s">
        <v>181</v>
      </c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78"/>
        <v>0.6935703531</v>
      </c>
      <c r="C156" s="172">
        <v>1061825.0</v>
      </c>
      <c r="D156" s="262">
        <f t="shared" ref="D156:D161" si="79">E156/$E$155</f>
        <v>0.6955102041</v>
      </c>
      <c r="E156" s="172">
        <v>38340.0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201"/>
      <c r="R156" s="175"/>
      <c r="S156" s="174"/>
      <c r="T156" s="4" t="s">
        <v>181</v>
      </c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78"/>
        <v>0.002250229432</v>
      </c>
      <c r="C157" s="35">
        <v>3445.0</v>
      </c>
      <c r="D157" s="187">
        <f t="shared" si="79"/>
        <v>0.0004535147392</v>
      </c>
      <c r="E157" s="35">
        <v>25.0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205"/>
      <c r="R157" s="134"/>
      <c r="S157" s="135"/>
      <c r="T157" s="4" t="s">
        <v>181</v>
      </c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78"/>
        <v>0.008298741635</v>
      </c>
      <c r="C158" s="35">
        <v>12705.0</v>
      </c>
      <c r="D158" s="187">
        <f t="shared" si="79"/>
        <v>0.003900226757</v>
      </c>
      <c r="E158" s="35">
        <v>215.0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205"/>
      <c r="R158" s="134"/>
      <c r="S158" s="135"/>
      <c r="T158" s="4" t="s">
        <v>181</v>
      </c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78"/>
        <v>0.04361656613</v>
      </c>
      <c r="C159" s="35">
        <v>66775.0</v>
      </c>
      <c r="D159" s="187">
        <f t="shared" si="79"/>
        <v>0.03383219955</v>
      </c>
      <c r="E159" s="35">
        <v>1865.0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205"/>
      <c r="R159" s="134"/>
      <c r="S159" s="135"/>
      <c r="T159" s="4" t="s">
        <v>181</v>
      </c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78"/>
        <v>0.927698724</v>
      </c>
      <c r="C160" s="35">
        <v>1420265.0</v>
      </c>
      <c r="D160" s="187">
        <f t="shared" si="79"/>
        <v>0.9475736961</v>
      </c>
      <c r="E160" s="35">
        <v>52235.0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205"/>
      <c r="R160" s="134"/>
      <c r="S160" s="135"/>
      <c r="T160" s="4" t="s">
        <v>181</v>
      </c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78"/>
        <v>0.01813900474</v>
      </c>
      <c r="C161" s="35">
        <v>27770.0</v>
      </c>
      <c r="D161" s="187">
        <f t="shared" si="79"/>
        <v>0.01414965986</v>
      </c>
      <c r="E161" s="35">
        <v>780.0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205"/>
      <c r="R161" s="134"/>
      <c r="S161" s="135"/>
      <c r="T161" s="4" t="s">
        <v>181</v>
      </c>
      <c r="U161" s="5"/>
      <c r="V161" s="5"/>
      <c r="W161" s="5"/>
      <c r="X161" s="5"/>
      <c r="Y161" s="5"/>
      <c r="Z161" s="5"/>
    </row>
    <row r="162" ht="20.25" customHeight="1">
      <c r="A162" s="263" t="s">
        <v>188</v>
      </c>
      <c r="B162" s="60"/>
      <c r="C162" s="47"/>
      <c r="D162" s="60"/>
      <c r="E162" s="47"/>
      <c r="F162" s="60"/>
      <c r="G162" s="81">
        <v>189863.5456</v>
      </c>
      <c r="H162" s="60"/>
      <c r="I162" s="81">
        <v>283991.873</v>
      </c>
      <c r="J162" s="60"/>
      <c r="K162" s="81">
        <v>407811.7157</v>
      </c>
      <c r="L162" s="60"/>
      <c r="M162" s="81">
        <v>91435.2492</v>
      </c>
      <c r="N162" s="60"/>
      <c r="O162" s="81">
        <v>252223.6745</v>
      </c>
      <c r="P162" s="60"/>
      <c r="Q162" s="81">
        <v>395771.8642</v>
      </c>
      <c r="R162" s="60"/>
      <c r="S162" s="81">
        <v>168702.6445</v>
      </c>
      <c r="T162" s="4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1.647783114</v>
      </c>
      <c r="E163" s="267">
        <v>218835.339973015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183"/>
      <c r="S163" s="135"/>
      <c r="T163" s="4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114.48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205"/>
      <c r="R164" s="134"/>
      <c r="S164" s="135"/>
      <c r="T164" s="29" t="s">
        <v>191</v>
      </c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280.0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290"/>
      <c r="R165" s="138"/>
      <c r="S165" s="139"/>
      <c r="T165" s="4" t="s">
        <v>193</v>
      </c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 t="s">
        <v>195</v>
      </c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80">C167/$C$167</f>
        <v>1</v>
      </c>
      <c r="C167" s="473">
        <v>1378931.0</v>
      </c>
      <c r="D167" s="262">
        <f t="shared" ref="D167:D171" si="81">E167/$E$167</f>
        <v>1</v>
      </c>
      <c r="E167" s="473">
        <v>53247.0</v>
      </c>
      <c r="F167" s="262">
        <f t="shared" ref="F167:F171" si="82">G167/$G$167</f>
        <v>1</v>
      </c>
      <c r="G167" s="473">
        <v>6372.0</v>
      </c>
      <c r="H167" s="262">
        <f t="shared" ref="H167:H171" si="83">I167/$I$167</f>
        <v>1</v>
      </c>
      <c r="I167" s="473">
        <v>13652.0</v>
      </c>
      <c r="J167" s="262">
        <f t="shared" ref="J167:J171" si="84">K167/$K$167</f>
        <v>1</v>
      </c>
      <c r="K167" s="473">
        <v>7591.0</v>
      </c>
      <c r="L167" s="262">
        <f t="shared" ref="L167:L171" si="85">M167/$M$167</f>
        <v>1</v>
      </c>
      <c r="M167" s="473">
        <v>14511.0</v>
      </c>
      <c r="N167" s="262">
        <f t="shared" ref="N167:N171" si="86">O167/$O$167</f>
        <v>1</v>
      </c>
      <c r="O167" s="473">
        <v>1106.0</v>
      </c>
      <c r="P167" s="262">
        <f t="shared" ref="P167:P171" si="87">Q167/$Q$167</f>
        <v>1</v>
      </c>
      <c r="Q167" s="473">
        <v>1517.0</v>
      </c>
      <c r="R167" s="262">
        <f t="shared" ref="R167:R171" si="88">S167/$S$167</f>
        <v>1</v>
      </c>
      <c r="S167" s="473">
        <v>8498.0</v>
      </c>
      <c r="T167" s="275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80"/>
        <v>0.7834373148</v>
      </c>
      <c r="C168" s="159">
        <v>1080306.0</v>
      </c>
      <c r="D168" s="187">
        <f t="shared" si="81"/>
        <v>0.7295810093</v>
      </c>
      <c r="E168" s="159">
        <v>38848.0</v>
      </c>
      <c r="F168" s="187">
        <f t="shared" si="82"/>
        <v>0.7743251726</v>
      </c>
      <c r="G168" s="159">
        <v>4934.0</v>
      </c>
      <c r="H168" s="187">
        <f t="shared" si="83"/>
        <v>0.7023879285</v>
      </c>
      <c r="I168" s="159">
        <v>9589.0</v>
      </c>
      <c r="J168" s="187">
        <f t="shared" si="84"/>
        <v>0.7191410881</v>
      </c>
      <c r="K168" s="159">
        <v>5459.0</v>
      </c>
      <c r="L168" s="187">
        <f t="shared" si="85"/>
        <v>0.8098683757</v>
      </c>
      <c r="M168" s="159">
        <v>11752.0</v>
      </c>
      <c r="N168" s="187">
        <f t="shared" si="86"/>
        <v>0.5045207957</v>
      </c>
      <c r="O168" s="159">
        <v>558.0</v>
      </c>
      <c r="P168" s="187">
        <f t="shared" si="87"/>
        <v>0.3955174687</v>
      </c>
      <c r="Q168" s="159">
        <v>600.0</v>
      </c>
      <c r="R168" s="187">
        <f t="shared" si="88"/>
        <v>0.7008707931</v>
      </c>
      <c r="S168" s="159">
        <v>5956.0</v>
      </c>
      <c r="T168" s="4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80"/>
        <v>0.07701037978</v>
      </c>
      <c r="C169" s="159">
        <v>106192.0</v>
      </c>
      <c r="D169" s="187">
        <f t="shared" si="81"/>
        <v>0.1308430522</v>
      </c>
      <c r="E169" s="159">
        <v>6967.0</v>
      </c>
      <c r="F169" s="187">
        <f t="shared" si="82"/>
        <v>0.06999372254</v>
      </c>
      <c r="G169" s="159">
        <v>446.0</v>
      </c>
      <c r="H169" s="187">
        <f t="shared" si="83"/>
        <v>0.1615147964</v>
      </c>
      <c r="I169" s="159">
        <v>2205.0</v>
      </c>
      <c r="J169" s="187">
        <f t="shared" si="84"/>
        <v>0.1435910947</v>
      </c>
      <c r="K169" s="159">
        <v>1090.0</v>
      </c>
      <c r="L169" s="187">
        <f t="shared" si="85"/>
        <v>0.08173110054</v>
      </c>
      <c r="M169" s="159">
        <v>1186.0</v>
      </c>
      <c r="N169" s="187">
        <f t="shared" si="86"/>
        <v>0.1410488246</v>
      </c>
      <c r="O169" s="159">
        <v>156.0</v>
      </c>
      <c r="P169" s="187">
        <f t="shared" si="87"/>
        <v>0.5075807515</v>
      </c>
      <c r="Q169" s="159">
        <v>770.0</v>
      </c>
      <c r="R169" s="187">
        <f t="shared" si="88"/>
        <v>0.1310896682</v>
      </c>
      <c r="S169" s="159">
        <v>1114.0</v>
      </c>
      <c r="T169" s="4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80"/>
        <v>0.1293589019</v>
      </c>
      <c r="C170" s="159">
        <v>178377.0</v>
      </c>
      <c r="D170" s="187">
        <f t="shared" si="81"/>
        <v>0.1350310816</v>
      </c>
      <c r="E170" s="159">
        <v>7190.0</v>
      </c>
      <c r="F170" s="187">
        <f t="shared" si="82"/>
        <v>0.1464218456</v>
      </c>
      <c r="G170" s="159">
        <v>933.0</v>
      </c>
      <c r="H170" s="187">
        <f t="shared" si="83"/>
        <v>0.1329475535</v>
      </c>
      <c r="I170" s="159">
        <v>1815.0</v>
      </c>
      <c r="J170" s="187">
        <f t="shared" si="84"/>
        <v>0.1346331182</v>
      </c>
      <c r="K170" s="159">
        <v>1022.0</v>
      </c>
      <c r="L170" s="187">
        <f t="shared" si="85"/>
        <v>0.1028185514</v>
      </c>
      <c r="M170" s="159">
        <v>1492.0</v>
      </c>
      <c r="N170" s="187">
        <f t="shared" si="86"/>
        <v>0.3508137432</v>
      </c>
      <c r="O170" s="159">
        <v>388.0</v>
      </c>
      <c r="P170" s="187">
        <f t="shared" si="87"/>
        <v>0.09690177983</v>
      </c>
      <c r="Q170" s="159">
        <v>147.0</v>
      </c>
      <c r="R170" s="187">
        <f t="shared" si="88"/>
        <v>0.1639209226</v>
      </c>
      <c r="S170" s="159">
        <v>1393.0</v>
      </c>
      <c r="T170" s="4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80"/>
        <v>0.01015134187</v>
      </c>
      <c r="C171" s="159">
        <v>13998.0</v>
      </c>
      <c r="D171" s="187">
        <f t="shared" si="81"/>
        <v>0.004544856987</v>
      </c>
      <c r="E171" s="159">
        <v>242.0</v>
      </c>
      <c r="F171" s="187">
        <f t="shared" si="82"/>
        <v>0.009259259259</v>
      </c>
      <c r="G171" s="159">
        <v>59.0</v>
      </c>
      <c r="H171" s="187">
        <f t="shared" si="83"/>
        <v>0.003149721653</v>
      </c>
      <c r="I171" s="159">
        <v>43.0</v>
      </c>
      <c r="J171" s="187">
        <f t="shared" si="84"/>
        <v>0.002634698986</v>
      </c>
      <c r="K171" s="159">
        <v>20.0</v>
      </c>
      <c r="L171" s="187">
        <f t="shared" si="85"/>
        <v>0.005581972297</v>
      </c>
      <c r="M171" s="159">
        <v>81.0</v>
      </c>
      <c r="N171" s="187">
        <f t="shared" si="86"/>
        <v>0.003616636528</v>
      </c>
      <c r="O171" s="159">
        <v>4.0</v>
      </c>
      <c r="P171" s="187">
        <f t="shared" si="87"/>
        <v>0</v>
      </c>
      <c r="Q171" s="159">
        <v>0.0</v>
      </c>
      <c r="R171" s="187">
        <f t="shared" si="88"/>
        <v>0.004118616145</v>
      </c>
      <c r="S171" s="159">
        <v>35.0</v>
      </c>
      <c r="T171" s="4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9"/>
      <c r="T172" s="4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 t="s">
        <v>202</v>
      </c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88"/>
      <c r="Q174" s="200"/>
      <c r="R174" s="675"/>
      <c r="S174" s="200"/>
      <c r="T174" s="4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88"/>
      <c r="Q175" s="135"/>
      <c r="R175" s="675"/>
      <c r="S175" s="135"/>
      <c r="T175" s="4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88"/>
      <c r="Q176" s="135"/>
      <c r="R176" s="675"/>
      <c r="S176" s="135"/>
      <c r="T176" s="4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88"/>
      <c r="Q177" s="135"/>
      <c r="R177" s="675"/>
      <c r="S177" s="135"/>
      <c r="T177" s="4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88"/>
      <c r="Q178" s="135"/>
      <c r="R178" s="675"/>
      <c r="S178" s="135"/>
      <c r="T178" s="4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88"/>
      <c r="Q179" s="135"/>
      <c r="R179" s="675"/>
      <c r="S179" s="135"/>
      <c r="T179" s="4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88"/>
      <c r="Q180" s="135"/>
      <c r="R180" s="675"/>
      <c r="S180" s="135"/>
      <c r="T180" s="4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88"/>
      <c r="Q181" s="135"/>
      <c r="R181" s="675"/>
      <c r="S181" s="135"/>
      <c r="T181" s="4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88"/>
      <c r="Q182" s="135"/>
      <c r="R182" s="675"/>
      <c r="S182" s="135"/>
      <c r="T182" s="4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88"/>
      <c r="Q183" s="135"/>
      <c r="R183" s="675"/>
      <c r="S183" s="135"/>
      <c r="T183" s="4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88"/>
      <c r="Q184" s="139"/>
      <c r="R184" s="675"/>
      <c r="S184" s="139"/>
      <c r="T184" s="4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29" t="s">
        <v>221</v>
      </c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3"/>
      <c r="T186" s="4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676">
        <v>555.0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3"/>
      <c r="R187" s="304"/>
      <c r="S187" s="305"/>
      <c r="T187" s="4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1"/>
      <c r="T188" s="29" t="s">
        <v>225</v>
      </c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308">
        <v>459.495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201"/>
      <c r="R189" s="175"/>
      <c r="S189" s="174"/>
      <c r="T189" s="4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310">
        <v>1.259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227"/>
      <c r="R190" s="138"/>
      <c r="S190" s="139"/>
      <c r="T190" s="4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 t="s">
        <v>229</v>
      </c>
      <c r="U191" s="5"/>
      <c r="V191" s="5"/>
      <c r="W191" s="5"/>
      <c r="X191" s="5"/>
      <c r="Y191" s="5"/>
      <c r="Z191" s="5"/>
    </row>
    <row r="192" ht="21.0" customHeight="1">
      <c r="A192" s="313" t="s">
        <v>230</v>
      </c>
      <c r="B192" s="314">
        <f t="shared" ref="B192:B222" si="89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201"/>
      <c r="R192" s="284"/>
      <c r="S192" s="200"/>
      <c r="T192" s="4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9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05"/>
      <c r="R193" s="286"/>
      <c r="S193" s="135"/>
      <c r="T193" s="4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9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05"/>
      <c r="R194" s="286"/>
      <c r="S194" s="135"/>
      <c r="T194" s="4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9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05"/>
      <c r="R195" s="286"/>
      <c r="S195" s="135"/>
      <c r="T195" s="4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9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05"/>
      <c r="R196" s="286"/>
      <c r="S196" s="135"/>
      <c r="T196" s="4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9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05"/>
      <c r="R197" s="286"/>
      <c r="S197" s="135"/>
      <c r="T197" s="4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9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05"/>
      <c r="R198" s="286"/>
      <c r="S198" s="135"/>
      <c r="T198" s="4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9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05"/>
      <c r="R199" s="286"/>
      <c r="S199" s="135"/>
      <c r="T199" s="4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9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05"/>
      <c r="R200" s="286"/>
      <c r="S200" s="135"/>
      <c r="T200" s="4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9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05"/>
      <c r="R201" s="286"/>
      <c r="S201" s="135"/>
      <c r="T201" s="4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9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05"/>
      <c r="R202" s="286"/>
      <c r="S202" s="135"/>
      <c r="T202" s="4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9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05"/>
      <c r="R203" s="286"/>
      <c r="S203" s="135"/>
      <c r="T203" s="4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9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05"/>
      <c r="R204" s="286"/>
      <c r="S204" s="135"/>
      <c r="T204" s="4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9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05"/>
      <c r="R205" s="286"/>
      <c r="S205" s="135"/>
      <c r="T205" s="4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9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05"/>
      <c r="R206" s="286"/>
      <c r="S206" s="135"/>
      <c r="T206" s="4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9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05"/>
      <c r="R207" s="286"/>
      <c r="S207" s="135"/>
      <c r="T207" s="4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9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05"/>
      <c r="R208" s="286"/>
      <c r="S208" s="135"/>
      <c r="T208" s="4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9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05"/>
      <c r="R209" s="286"/>
      <c r="S209" s="135"/>
      <c r="T209" s="4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9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135"/>
      <c r="T210" s="4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9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135"/>
      <c r="T211" s="4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9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135"/>
      <c r="T212" s="4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9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135"/>
      <c r="T213" s="4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9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135"/>
      <c r="T214" s="4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9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135"/>
      <c r="T215" s="4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9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135"/>
      <c r="T216" s="4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9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135"/>
      <c r="T217" s="4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9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135"/>
      <c r="T218" s="4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9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135"/>
      <c r="T219" s="4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9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135"/>
      <c r="T220" s="4"/>
      <c r="U220" s="5"/>
      <c r="V220" s="5"/>
      <c r="W220" s="5"/>
      <c r="X220" s="5"/>
      <c r="Y220" s="5"/>
      <c r="Z220" s="5"/>
    </row>
    <row r="221" ht="20.25" customHeight="1">
      <c r="A221" s="263" t="s">
        <v>259</v>
      </c>
      <c r="B221" s="321">
        <f t="shared" si="89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135"/>
      <c r="T221" s="4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89"/>
        <v>0.0002497424531</v>
      </c>
      <c r="C222" s="32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326"/>
      <c r="R222" s="326"/>
      <c r="S222" s="139"/>
      <c r="T222" s="4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 t="s">
        <v>262</v>
      </c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90">C224/$C$224</f>
        <v>1</v>
      </c>
      <c r="C224" s="329">
        <v>2388047.0</v>
      </c>
      <c r="D224" s="334">
        <f t="shared" ref="D224:D231" si="91">E224/E$224</f>
        <v>1</v>
      </c>
      <c r="E224" s="332">
        <v>89071.0</v>
      </c>
      <c r="F224" s="331">
        <f t="shared" ref="F224:F231" si="92">G224/G$224</f>
        <v>1</v>
      </c>
      <c r="G224" s="332">
        <v>10506.0</v>
      </c>
      <c r="H224" s="331">
        <f t="shared" ref="H224:H231" si="93">I224/I$224</f>
        <v>1</v>
      </c>
      <c r="I224" s="332">
        <v>19305.0</v>
      </c>
      <c r="J224" s="331">
        <f t="shared" ref="J224:J231" si="94">K224/K$224</f>
        <v>1</v>
      </c>
      <c r="K224" s="332">
        <v>12378.0</v>
      </c>
      <c r="L224" s="331">
        <f t="shared" ref="L224:L231" si="95">M224/M$224</f>
        <v>1</v>
      </c>
      <c r="M224" s="332">
        <v>23440.0</v>
      </c>
      <c r="N224" s="331">
        <f t="shared" ref="N224:N231" si="96">O224/O$224</f>
        <v>1</v>
      </c>
      <c r="O224" s="332">
        <v>3868.0</v>
      </c>
      <c r="P224" s="331">
        <f t="shared" ref="P224:P231" si="97">Q224/Q$224</f>
        <v>1</v>
      </c>
      <c r="Q224" s="332">
        <v>1834.0</v>
      </c>
      <c r="R224" s="331">
        <f t="shared" ref="R224:R231" si="98">S224/S$224</f>
        <v>1</v>
      </c>
      <c r="S224" s="332">
        <v>17740.0</v>
      </c>
      <c r="T224" s="4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90"/>
        <v>0.3115323945</v>
      </c>
      <c r="C225" s="335">
        <v>743954.0</v>
      </c>
      <c r="D225" s="334">
        <f t="shared" si="91"/>
        <v>0.2642049601</v>
      </c>
      <c r="E225" s="332">
        <v>23533.0</v>
      </c>
      <c r="F225" s="336">
        <f t="shared" si="92"/>
        <v>0.2763182943</v>
      </c>
      <c r="G225" s="332">
        <v>2903.0</v>
      </c>
      <c r="H225" s="336">
        <f t="shared" si="93"/>
        <v>0.281015281</v>
      </c>
      <c r="I225" s="332">
        <v>5425.0</v>
      </c>
      <c r="J225" s="336">
        <f t="shared" si="94"/>
        <v>0.2477783164</v>
      </c>
      <c r="K225" s="332">
        <v>3067.0</v>
      </c>
      <c r="L225" s="336">
        <f t="shared" si="95"/>
        <v>0.2845136519</v>
      </c>
      <c r="M225" s="332">
        <v>6669.0</v>
      </c>
      <c r="N225" s="336">
        <f t="shared" si="96"/>
        <v>0.2435367115</v>
      </c>
      <c r="O225" s="332">
        <v>942.0</v>
      </c>
      <c r="P225" s="336">
        <f t="shared" si="97"/>
        <v>0.2628135224</v>
      </c>
      <c r="Q225" s="332">
        <v>482.0</v>
      </c>
      <c r="R225" s="336">
        <f t="shared" si="98"/>
        <v>0.2280157835</v>
      </c>
      <c r="S225" s="332">
        <v>4045.0</v>
      </c>
      <c r="T225" s="4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90"/>
        <v>0.006626753996</v>
      </c>
      <c r="C226" s="335">
        <v>15825.0</v>
      </c>
      <c r="D226" s="334">
        <f t="shared" si="91"/>
        <v>0.007320003144</v>
      </c>
      <c r="E226" s="332">
        <v>652.0</v>
      </c>
      <c r="F226" s="337">
        <f t="shared" si="92"/>
        <v>0.005806205978</v>
      </c>
      <c r="G226" s="332">
        <v>61.0</v>
      </c>
      <c r="H226" s="337">
        <f t="shared" si="93"/>
        <v>0.00663040663</v>
      </c>
      <c r="I226" s="332">
        <v>128.0</v>
      </c>
      <c r="J226" s="337">
        <f t="shared" si="94"/>
        <v>0.009129100016</v>
      </c>
      <c r="K226" s="332">
        <v>113.0</v>
      </c>
      <c r="L226" s="337">
        <f t="shared" si="95"/>
        <v>0.007081911263</v>
      </c>
      <c r="M226" s="332">
        <v>166.0</v>
      </c>
      <c r="N226" s="337">
        <f t="shared" si="96"/>
        <v>0.006980351603</v>
      </c>
      <c r="O226" s="332">
        <v>27.0</v>
      </c>
      <c r="P226" s="337">
        <f t="shared" si="97"/>
        <v>0.009269356598</v>
      </c>
      <c r="Q226" s="332">
        <v>17.0</v>
      </c>
      <c r="R226" s="337">
        <f t="shared" si="98"/>
        <v>0.007891770011</v>
      </c>
      <c r="S226" s="332">
        <v>140.0</v>
      </c>
      <c r="T226" s="4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90"/>
        <v>0.6767944685</v>
      </c>
      <c r="C227" s="257">
        <v>1616217.0</v>
      </c>
      <c r="D227" s="334">
        <f t="shared" si="91"/>
        <v>0.7242087773</v>
      </c>
      <c r="E227" s="35">
        <v>64506.0</v>
      </c>
      <c r="F227" s="337">
        <f t="shared" si="92"/>
        <v>0.7120692937</v>
      </c>
      <c r="G227" s="35">
        <v>7481.0</v>
      </c>
      <c r="H227" s="337">
        <f t="shared" si="93"/>
        <v>0.7082621083</v>
      </c>
      <c r="I227" s="35">
        <v>13673.0</v>
      </c>
      <c r="J227" s="337">
        <f t="shared" si="94"/>
        <v>0.7378413314</v>
      </c>
      <c r="K227" s="35">
        <v>9133.0</v>
      </c>
      <c r="L227" s="337">
        <f t="shared" si="95"/>
        <v>0.7037116041</v>
      </c>
      <c r="M227" s="35">
        <v>16495.0</v>
      </c>
      <c r="N227" s="337">
        <f t="shared" si="96"/>
        <v>0.7476732161</v>
      </c>
      <c r="O227" s="35">
        <v>2892.0</v>
      </c>
      <c r="P227" s="337">
        <f t="shared" si="97"/>
        <v>0.7235550709</v>
      </c>
      <c r="Q227" s="35">
        <v>1327.0</v>
      </c>
      <c r="R227" s="337">
        <f t="shared" si="98"/>
        <v>0.7612739572</v>
      </c>
      <c r="S227" s="35">
        <v>13505.0</v>
      </c>
      <c r="T227" s="4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90"/>
        <v>0.236240744</v>
      </c>
      <c r="C228" s="340">
        <v>564154.0</v>
      </c>
      <c r="D228" s="38">
        <f t="shared" si="91"/>
        <v>0.3253135139</v>
      </c>
      <c r="E228" s="340">
        <v>28976.0</v>
      </c>
      <c r="F228" s="341">
        <f t="shared" si="92"/>
        <v>0.258709309</v>
      </c>
      <c r="G228" s="340">
        <v>2718.0</v>
      </c>
      <c r="H228" s="341">
        <f t="shared" si="93"/>
        <v>0.3533799534</v>
      </c>
      <c r="I228" s="340">
        <v>6822.0</v>
      </c>
      <c r="J228" s="341">
        <f t="shared" si="94"/>
        <v>0.368314752</v>
      </c>
      <c r="K228" s="340">
        <v>4559.0</v>
      </c>
      <c r="L228" s="341">
        <f t="shared" si="95"/>
        <v>0.2264078498</v>
      </c>
      <c r="M228" s="340">
        <v>5307.0</v>
      </c>
      <c r="N228" s="341">
        <f t="shared" si="96"/>
        <v>0.5294725957</v>
      </c>
      <c r="O228" s="340">
        <v>2048.0</v>
      </c>
      <c r="P228" s="341">
        <f t="shared" si="97"/>
        <v>0.4972737186</v>
      </c>
      <c r="Q228" s="340">
        <v>912.0</v>
      </c>
      <c r="R228" s="341">
        <f t="shared" si="98"/>
        <v>0.3726042841</v>
      </c>
      <c r="S228" s="340">
        <v>6610.0</v>
      </c>
      <c r="T228" s="4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90"/>
        <v>0.1043890677</v>
      </c>
      <c r="C229" s="340">
        <v>249286.0</v>
      </c>
      <c r="D229" s="38">
        <f t="shared" si="91"/>
        <v>0.07406451033</v>
      </c>
      <c r="E229" s="340">
        <v>6597.0</v>
      </c>
      <c r="F229" s="341">
        <f t="shared" si="92"/>
        <v>0.07376737103</v>
      </c>
      <c r="G229" s="340">
        <v>775.0</v>
      </c>
      <c r="H229" s="341">
        <f t="shared" si="93"/>
        <v>0.05630665631</v>
      </c>
      <c r="I229" s="340">
        <v>1087.0</v>
      </c>
      <c r="J229" s="341">
        <f t="shared" si="94"/>
        <v>0.06164162223</v>
      </c>
      <c r="K229" s="340">
        <v>763.0</v>
      </c>
      <c r="L229" s="341">
        <f t="shared" si="95"/>
        <v>0.1160409556</v>
      </c>
      <c r="M229" s="340">
        <v>2720.0</v>
      </c>
      <c r="N229" s="341">
        <f t="shared" si="96"/>
        <v>0.02792140641</v>
      </c>
      <c r="O229" s="340">
        <v>108.0</v>
      </c>
      <c r="P229" s="341">
        <f t="shared" si="97"/>
        <v>0.03053435115</v>
      </c>
      <c r="Q229" s="340">
        <v>56.0</v>
      </c>
      <c r="R229" s="341">
        <f t="shared" si="98"/>
        <v>0.06133032694</v>
      </c>
      <c r="S229" s="340">
        <v>1088.0</v>
      </c>
      <c r="T229" s="4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90"/>
        <v>0.2176343263</v>
      </c>
      <c r="C230" s="340">
        <v>519721.0</v>
      </c>
      <c r="D230" s="38">
        <f t="shared" si="91"/>
        <v>0.196506158</v>
      </c>
      <c r="E230" s="340">
        <v>17503.0</v>
      </c>
      <c r="F230" s="341">
        <f t="shared" si="92"/>
        <v>0.2582333904</v>
      </c>
      <c r="G230" s="340">
        <v>2713.0</v>
      </c>
      <c r="H230" s="341">
        <f t="shared" si="93"/>
        <v>0.1789173789</v>
      </c>
      <c r="I230" s="340">
        <v>3454.0</v>
      </c>
      <c r="J230" s="341">
        <f t="shared" si="94"/>
        <v>0.1734529003</v>
      </c>
      <c r="K230" s="340">
        <v>2147.0</v>
      </c>
      <c r="L230" s="341">
        <f t="shared" si="95"/>
        <v>0.2445392491</v>
      </c>
      <c r="M230" s="340">
        <v>5732.0</v>
      </c>
      <c r="N230" s="341">
        <f t="shared" si="96"/>
        <v>0.04343329886</v>
      </c>
      <c r="O230" s="340">
        <v>168.0</v>
      </c>
      <c r="P230" s="341">
        <f t="shared" si="97"/>
        <v>0.08396946565</v>
      </c>
      <c r="Q230" s="340">
        <v>154.0</v>
      </c>
      <c r="R230" s="341">
        <f t="shared" si="98"/>
        <v>0.1767192785</v>
      </c>
      <c r="S230" s="340">
        <v>3135.0</v>
      </c>
      <c r="T230" s="4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90"/>
        <v>0.0780918466</v>
      </c>
      <c r="C231" s="343">
        <v>186487.0</v>
      </c>
      <c r="D231" s="342">
        <f t="shared" si="91"/>
        <v>0.0914551313</v>
      </c>
      <c r="E231" s="345">
        <v>8146.0</v>
      </c>
      <c r="F231" s="344">
        <f t="shared" si="92"/>
        <v>0.07709880069</v>
      </c>
      <c r="G231" s="345">
        <v>810.0</v>
      </c>
      <c r="H231" s="344">
        <f t="shared" si="93"/>
        <v>0.0849002849</v>
      </c>
      <c r="I231" s="345">
        <v>1639.0</v>
      </c>
      <c r="J231" s="344">
        <f t="shared" si="94"/>
        <v>0.1001777347</v>
      </c>
      <c r="K231" s="345">
        <v>1240.0</v>
      </c>
      <c r="L231" s="344">
        <f t="shared" si="95"/>
        <v>0.07504266212</v>
      </c>
      <c r="M231" s="345">
        <v>1759.0</v>
      </c>
      <c r="N231" s="344">
        <f t="shared" si="96"/>
        <v>0.1228024819</v>
      </c>
      <c r="O231" s="345">
        <v>475.0</v>
      </c>
      <c r="P231" s="344">
        <f t="shared" si="97"/>
        <v>0.08887677208</v>
      </c>
      <c r="Q231" s="345">
        <v>163.0</v>
      </c>
      <c r="R231" s="344">
        <f t="shared" si="98"/>
        <v>0.1161217587</v>
      </c>
      <c r="S231" s="345">
        <v>2060.0</v>
      </c>
      <c r="T231" s="4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99">E234/C234</f>
        <v>0.05128205128</v>
      </c>
      <c r="E234" s="259">
        <v>2.0</v>
      </c>
      <c r="F234" s="56"/>
      <c r="G234" s="259">
        <v>0.0</v>
      </c>
      <c r="H234" s="56"/>
      <c r="I234" s="259">
        <v>1.0</v>
      </c>
      <c r="J234" s="56"/>
      <c r="K234" s="259">
        <v>0.0</v>
      </c>
      <c r="L234" s="56"/>
      <c r="M234" s="259">
        <v>1.0</v>
      </c>
      <c r="N234" s="56"/>
      <c r="O234" s="349">
        <v>0.0</v>
      </c>
      <c r="P234" s="56"/>
      <c r="Q234" s="259">
        <v>0.0</v>
      </c>
      <c r="R234" s="675"/>
      <c r="S234" s="259">
        <v>0.0</v>
      </c>
      <c r="T234" s="4" t="s">
        <v>274</v>
      </c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99"/>
        <v>0.04494382022</v>
      </c>
      <c r="E235" s="35">
        <v>4.0</v>
      </c>
      <c r="F235" s="60"/>
      <c r="G235" s="35">
        <v>1.0</v>
      </c>
      <c r="H235" s="60"/>
      <c r="I235" s="35">
        <v>1.0</v>
      </c>
      <c r="J235" s="60"/>
      <c r="K235" s="35">
        <v>0.0</v>
      </c>
      <c r="L235" s="60"/>
      <c r="M235" s="35">
        <v>1.0</v>
      </c>
      <c r="N235" s="60"/>
      <c r="O235" s="34">
        <v>0.0</v>
      </c>
      <c r="P235" s="60"/>
      <c r="Q235" s="35">
        <v>0.0</v>
      </c>
      <c r="R235" s="675"/>
      <c r="S235" s="35">
        <v>1.0</v>
      </c>
      <c r="T235" s="29" t="s">
        <v>276</v>
      </c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99"/>
        <v>0.0404040404</v>
      </c>
      <c r="E236" s="35">
        <v>4.0</v>
      </c>
      <c r="F236" s="60"/>
      <c r="G236" s="35">
        <v>1.0</v>
      </c>
      <c r="H236" s="60"/>
      <c r="I236" s="35">
        <v>0.0</v>
      </c>
      <c r="J236" s="60"/>
      <c r="K236" s="35">
        <v>0.0</v>
      </c>
      <c r="L236" s="60"/>
      <c r="M236" s="35">
        <v>2.0</v>
      </c>
      <c r="N236" s="60"/>
      <c r="O236" s="34">
        <v>0.0</v>
      </c>
      <c r="P236" s="60"/>
      <c r="Q236" s="35">
        <v>1.0</v>
      </c>
      <c r="R236" s="675"/>
      <c r="S236" s="35">
        <v>0.0</v>
      </c>
      <c r="T236" s="4" t="s">
        <v>278</v>
      </c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9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675"/>
      <c r="S237" s="35">
        <v>0.0</v>
      </c>
      <c r="T237" s="4" t="s">
        <v>280</v>
      </c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9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675"/>
      <c r="S238" s="35">
        <v>0.0</v>
      </c>
      <c r="T238" s="4" t="s">
        <v>282</v>
      </c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9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5">
        <v>0.0</v>
      </c>
      <c r="P239" s="100"/>
      <c r="Q239" s="271">
        <v>0.0</v>
      </c>
      <c r="R239" s="675"/>
      <c r="S239" s="271">
        <v>0.0</v>
      </c>
      <c r="T239" s="4" t="s">
        <v>284</v>
      </c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100">E241/C241</f>
        <v>0</v>
      </c>
      <c r="E241" s="172">
        <v>0.0</v>
      </c>
      <c r="F241" s="92"/>
      <c r="G241" s="35">
        <v>0.0</v>
      </c>
      <c r="H241" s="92"/>
      <c r="I241" s="172">
        <v>0.0</v>
      </c>
      <c r="J241" s="92"/>
      <c r="K241" s="172">
        <v>0.0</v>
      </c>
      <c r="L241" s="92"/>
      <c r="M241" s="172">
        <v>0.0</v>
      </c>
      <c r="N241" s="92"/>
      <c r="O241" s="171">
        <v>0.0</v>
      </c>
      <c r="P241" s="92"/>
      <c r="Q241" s="171">
        <v>0.0</v>
      </c>
      <c r="R241" s="288"/>
      <c r="S241" s="259">
        <v>0.0</v>
      </c>
      <c r="T241" s="4" t="s">
        <v>287</v>
      </c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100"/>
        <v>0.0625</v>
      </c>
      <c r="E242" s="35">
        <v>1.0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4">
        <v>0.0</v>
      </c>
      <c r="R242" s="288"/>
      <c r="S242" s="35">
        <v>1.0</v>
      </c>
      <c r="T242" s="29" t="s">
        <v>289</v>
      </c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100"/>
        <v>0.04385964912</v>
      </c>
      <c r="E243" s="355">
        <v>5.0</v>
      </c>
      <c r="F243" s="354"/>
      <c r="G243" s="355">
        <v>1.0</v>
      </c>
      <c r="H243" s="354"/>
      <c r="I243" s="355">
        <v>1.0</v>
      </c>
      <c r="J243" s="354"/>
      <c r="K243" s="355">
        <v>0.0</v>
      </c>
      <c r="L243" s="354"/>
      <c r="M243" s="355">
        <v>2.0</v>
      </c>
      <c r="N243" s="354"/>
      <c r="O243" s="356">
        <v>0.0</v>
      </c>
      <c r="P243" s="354"/>
      <c r="Q243" s="356">
        <v>0.0</v>
      </c>
      <c r="R243" s="288"/>
      <c r="S243" s="271">
        <v>1.0</v>
      </c>
      <c r="T243" s="29" t="s">
        <v>291</v>
      </c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101">E245/C245</f>
        <v>0.1304347826</v>
      </c>
      <c r="E245" s="588">
        <f t="shared" ref="E245:E250" si="102">SUM(G245,I245,K245,M245,O245,Q245,S245)</f>
        <v>9</v>
      </c>
      <c r="F245" s="92"/>
      <c r="G245" s="172">
        <v>5.0</v>
      </c>
      <c r="H245" s="92"/>
      <c r="I245" s="172">
        <v>0.0</v>
      </c>
      <c r="J245" s="92"/>
      <c r="K245" s="172">
        <v>1.0</v>
      </c>
      <c r="L245" s="92"/>
      <c r="M245" s="172">
        <v>2.0</v>
      </c>
      <c r="N245" s="92"/>
      <c r="O245" s="171">
        <v>0.0</v>
      </c>
      <c r="P245" s="92"/>
      <c r="Q245" s="171">
        <v>0.0</v>
      </c>
      <c r="R245" s="288"/>
      <c r="S245" s="259">
        <v>1.0</v>
      </c>
      <c r="T245" s="29" t="s">
        <v>294</v>
      </c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101"/>
        <v>0.1607142857</v>
      </c>
      <c r="E246" s="131">
        <f t="shared" si="102"/>
        <v>9</v>
      </c>
      <c r="F246" s="60"/>
      <c r="G246" s="35">
        <v>5.0</v>
      </c>
      <c r="H246" s="60"/>
      <c r="I246" s="35">
        <v>0.0</v>
      </c>
      <c r="J246" s="60"/>
      <c r="K246" s="35">
        <v>1.0</v>
      </c>
      <c r="L246" s="60"/>
      <c r="M246" s="35">
        <v>2.0</v>
      </c>
      <c r="N246" s="60"/>
      <c r="O246" s="34">
        <v>0.0</v>
      </c>
      <c r="P246" s="60"/>
      <c r="Q246" s="34">
        <v>0.0</v>
      </c>
      <c r="R246" s="288"/>
      <c r="S246" s="35">
        <v>1.0</v>
      </c>
      <c r="T246" s="29" t="s">
        <v>294</v>
      </c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101"/>
        <v>0</v>
      </c>
      <c r="E247" s="131">
        <f t="shared" si="102"/>
        <v>0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4">
        <v>0.0</v>
      </c>
      <c r="R247" s="288"/>
      <c r="S247" s="35">
        <v>0.0</v>
      </c>
      <c r="T247" s="29" t="s">
        <v>294</v>
      </c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101"/>
        <v>0.09203574417</v>
      </c>
      <c r="E248" s="35">
        <f t="shared" si="102"/>
        <v>181776</v>
      </c>
      <c r="F248" s="60"/>
      <c r="G248" s="35">
        <f t="shared" ref="G248:G249" si="103">24800+18850+8061+80100+12000</f>
        <v>143811</v>
      </c>
      <c r="H248" s="60"/>
      <c r="I248" s="35">
        <v>0.0</v>
      </c>
      <c r="J248" s="60"/>
      <c r="K248" s="35">
        <v>11500.0</v>
      </c>
      <c r="L248" s="60"/>
      <c r="M248" s="35">
        <f t="shared" ref="M248:M249" si="104">11200+1700</f>
        <v>12900</v>
      </c>
      <c r="N248" s="60"/>
      <c r="O248" s="34">
        <v>0.0</v>
      </c>
      <c r="P248" s="60"/>
      <c r="Q248" s="34">
        <v>0.0</v>
      </c>
      <c r="R248" s="288"/>
      <c r="S248" s="35">
        <v>13565.0</v>
      </c>
      <c r="T248" s="29" t="s">
        <v>298</v>
      </c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101"/>
        <v>0.09737231454</v>
      </c>
      <c r="E249" s="35">
        <f t="shared" si="102"/>
        <v>181776</v>
      </c>
      <c r="F249" s="60"/>
      <c r="G249" s="35">
        <f t="shared" si="103"/>
        <v>143811</v>
      </c>
      <c r="H249" s="60"/>
      <c r="I249" s="35">
        <v>0.0</v>
      </c>
      <c r="J249" s="60"/>
      <c r="K249" s="35">
        <v>11500.0</v>
      </c>
      <c r="L249" s="60"/>
      <c r="M249" s="35">
        <f t="shared" si="104"/>
        <v>12900</v>
      </c>
      <c r="N249" s="60"/>
      <c r="O249" s="34">
        <v>0.0</v>
      </c>
      <c r="P249" s="60"/>
      <c r="Q249" s="34">
        <v>0.0</v>
      </c>
      <c r="R249" s="288"/>
      <c r="S249" s="35">
        <v>13565.0</v>
      </c>
      <c r="T249" s="29" t="s">
        <v>298</v>
      </c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101"/>
        <v>0</v>
      </c>
      <c r="E250" s="35">
        <f t="shared" si="102"/>
        <v>0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4">
        <v>0.0</v>
      </c>
      <c r="N250" s="60"/>
      <c r="O250" s="34">
        <v>0.0</v>
      </c>
      <c r="P250" s="60"/>
      <c r="Q250" s="34">
        <v>0.0</v>
      </c>
      <c r="R250" s="288"/>
      <c r="S250" s="35">
        <v>0.0</v>
      </c>
      <c r="T250" s="29" t="s">
        <v>301</v>
      </c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101"/>
        <v>0.05520169851</v>
      </c>
      <c r="E251" s="613">
        <v>26.0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205"/>
      <c r="R251" s="288"/>
      <c r="S251" s="135"/>
      <c r="T251" s="29" t="s">
        <v>298</v>
      </c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101"/>
        <v>0.04166666667</v>
      </c>
      <c r="E252" s="351">
        <v>4.0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205"/>
      <c r="R252" s="288"/>
      <c r="S252" s="135"/>
      <c r="T252" s="29" t="s">
        <v>298</v>
      </c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101"/>
        <v>0.01575400127</v>
      </c>
      <c r="E253" s="35">
        <v>12800.0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205"/>
      <c r="R253" s="288"/>
      <c r="S253" s="135"/>
      <c r="T253" s="29" t="s">
        <v>298</v>
      </c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101"/>
        <v>0.05866666667</v>
      </c>
      <c r="E254" s="35">
        <v>22.0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205"/>
      <c r="R254" s="288"/>
      <c r="S254" s="135"/>
      <c r="T254" s="29" t="s">
        <v>298</v>
      </c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101"/>
        <v>0.08813565803</v>
      </c>
      <c r="E255" s="35">
        <v>69153.0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205"/>
      <c r="R255" s="288"/>
      <c r="S255" s="135"/>
      <c r="T255" s="29" t="s">
        <v>298</v>
      </c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101"/>
        <v>0</v>
      </c>
      <c r="E256" s="678">
        <v>0.0</v>
      </c>
      <c r="F256" s="60"/>
      <c r="G256" s="34">
        <v>0.0</v>
      </c>
      <c r="H256" s="60"/>
      <c r="I256" s="34">
        <v>0.0</v>
      </c>
      <c r="J256" s="60"/>
      <c r="K256" s="34">
        <v>0.0</v>
      </c>
      <c r="L256" s="60"/>
      <c r="M256" s="34">
        <v>0.0</v>
      </c>
      <c r="N256" s="60"/>
      <c r="O256" s="34">
        <v>0.0</v>
      </c>
      <c r="P256" s="60"/>
      <c r="Q256" s="34">
        <v>0.0</v>
      </c>
      <c r="R256" s="288"/>
      <c r="S256" s="35">
        <v>0.0</v>
      </c>
      <c r="T256" s="4" t="s">
        <v>308</v>
      </c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101"/>
        <v>0</v>
      </c>
      <c r="E257" s="351">
        <v>0.0</v>
      </c>
      <c r="F257" s="60"/>
      <c r="G257" s="34">
        <v>0.0</v>
      </c>
      <c r="H257" s="60"/>
      <c r="I257" s="34">
        <v>0.0</v>
      </c>
      <c r="J257" s="60"/>
      <c r="K257" s="34">
        <v>0.0</v>
      </c>
      <c r="L257" s="60"/>
      <c r="M257" s="34">
        <v>0.0</v>
      </c>
      <c r="N257" s="60"/>
      <c r="O257" s="34">
        <v>0.0</v>
      </c>
      <c r="P257" s="60"/>
      <c r="Q257" s="34">
        <v>0.0</v>
      </c>
      <c r="R257" s="288"/>
      <c r="S257" s="35">
        <v>0.0</v>
      </c>
      <c r="T257" s="4" t="s">
        <v>310</v>
      </c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101"/>
        <v>0.08695652174</v>
      </c>
      <c r="E258" s="351">
        <v>4.0</v>
      </c>
      <c r="F258" s="60"/>
      <c r="G258" s="34">
        <v>2.0</v>
      </c>
      <c r="H258" s="60"/>
      <c r="I258" s="34">
        <v>0.0</v>
      </c>
      <c r="J258" s="60"/>
      <c r="K258" s="34">
        <v>0.0</v>
      </c>
      <c r="L258" s="60"/>
      <c r="M258" s="34">
        <v>1.0</v>
      </c>
      <c r="N258" s="60"/>
      <c r="O258" s="34">
        <v>0.0</v>
      </c>
      <c r="P258" s="60"/>
      <c r="Q258" s="34">
        <v>0.0</v>
      </c>
      <c r="R258" s="288"/>
      <c r="S258" s="35">
        <v>1.0</v>
      </c>
      <c r="T258" s="29" t="s">
        <v>312</v>
      </c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101"/>
        <v>0.1304347826</v>
      </c>
      <c r="E259" s="591">
        <v>3.0</v>
      </c>
      <c r="F259" s="354"/>
      <c r="G259" s="355">
        <v>2.0</v>
      </c>
      <c r="H259" s="354"/>
      <c r="I259" s="355">
        <v>0.0</v>
      </c>
      <c r="J259" s="354"/>
      <c r="K259" s="355">
        <v>1.0</v>
      </c>
      <c r="L259" s="354"/>
      <c r="M259" s="355">
        <v>0.0</v>
      </c>
      <c r="N259" s="354"/>
      <c r="O259" s="356">
        <v>0.0</v>
      </c>
      <c r="P259" s="354"/>
      <c r="Q259" s="356">
        <v>0.0</v>
      </c>
      <c r="R259" s="288"/>
      <c r="S259" s="271">
        <v>0.0</v>
      </c>
      <c r="T259" s="29" t="s">
        <v>314</v>
      </c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5"/>
      <c r="V260" s="5"/>
      <c r="W260" s="5"/>
      <c r="X260" s="5"/>
      <c r="Y260" s="5"/>
      <c r="Z260" s="5"/>
    </row>
    <row r="261" ht="14.25" customHeight="1">
      <c r="A261" s="561" t="s">
        <v>316</v>
      </c>
      <c r="B261" s="56"/>
      <c r="C261" s="562">
        <v>6029.84</v>
      </c>
      <c r="D261" s="185">
        <f>E261/C261</f>
        <v>0.3138308811</v>
      </c>
      <c r="E261" s="679">
        <v>1892.35</v>
      </c>
      <c r="F261" s="452"/>
      <c r="G261" s="200"/>
      <c r="H261" s="56"/>
      <c r="I261" s="200"/>
      <c r="J261" s="56"/>
      <c r="K261" s="200"/>
      <c r="L261" s="56"/>
      <c r="M261" s="200"/>
      <c r="N261" s="56"/>
      <c r="O261" s="200"/>
      <c r="P261" s="56"/>
      <c r="Q261" s="283"/>
      <c r="R261" s="238"/>
      <c r="S261" s="200"/>
      <c r="T261" s="4" t="s">
        <v>317</v>
      </c>
      <c r="U261" s="5"/>
      <c r="V261" s="5"/>
      <c r="W261" s="5"/>
      <c r="X261" s="5"/>
      <c r="Y261" s="5"/>
      <c r="Z261" s="5"/>
    </row>
    <row r="262" ht="23.25" customHeight="1">
      <c r="A262" s="369" t="s">
        <v>318</v>
      </c>
      <c r="B262" s="281"/>
      <c r="C262" s="372">
        <v>19.044827597098035</v>
      </c>
      <c r="D262" s="373"/>
      <c r="E262" s="374">
        <v>163.53823684460693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489"/>
      <c r="R262" s="680"/>
      <c r="S262" s="499"/>
      <c r="T262" s="4"/>
      <c r="U262" s="378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105">E264/C264</f>
        <v>0.01785714286</v>
      </c>
      <c r="E264" s="172">
        <v>1.0</v>
      </c>
      <c r="F264" s="92"/>
      <c r="G264" s="172">
        <v>0.0</v>
      </c>
      <c r="H264" s="92"/>
      <c r="I264" s="172">
        <v>0.0</v>
      </c>
      <c r="J264" s="92"/>
      <c r="K264" s="172">
        <v>0.0</v>
      </c>
      <c r="L264" s="92"/>
      <c r="M264" s="172">
        <v>0.0</v>
      </c>
      <c r="N264" s="92"/>
      <c r="O264" s="172">
        <v>0.0</v>
      </c>
      <c r="P264" s="92"/>
      <c r="Q264" s="171">
        <v>0.0</v>
      </c>
      <c r="R264" s="288"/>
      <c r="S264" s="259">
        <v>1.0</v>
      </c>
      <c r="T264" s="4" t="s">
        <v>321</v>
      </c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105"/>
        <v>0.03676470588</v>
      </c>
      <c r="E265" s="35">
        <v>5.0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681"/>
      <c r="R265" s="680"/>
      <c r="S265" s="567"/>
      <c r="T265" s="4" t="s">
        <v>323</v>
      </c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105"/>
        <v>0.05097087379</v>
      </c>
      <c r="E266" s="35">
        <v>21.0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681"/>
      <c r="R266" s="680"/>
      <c r="S266" s="567"/>
      <c r="T266" s="4" t="s">
        <v>323</v>
      </c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105"/>
        <v>0.03673469388</v>
      </c>
      <c r="E267" s="35">
        <v>9.0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681"/>
      <c r="R267" s="680"/>
      <c r="S267" s="567"/>
      <c r="T267" s="4" t="s">
        <v>323</v>
      </c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105"/>
        <v>0.05405405405</v>
      </c>
      <c r="E268" s="35">
        <v>6.0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681"/>
      <c r="R268" s="680"/>
      <c r="S268" s="567"/>
      <c r="T268" s="4" t="s">
        <v>323</v>
      </c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105"/>
        <v>0.07954545455</v>
      </c>
      <c r="E269" s="35">
        <v>7.0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681"/>
      <c r="R269" s="680"/>
      <c r="S269" s="567"/>
      <c r="T269" s="4" t="s">
        <v>323</v>
      </c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105"/>
        <v>0.06569343066</v>
      </c>
      <c r="E270" s="35">
        <v>18.0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93"/>
      <c r="Q270" s="681"/>
      <c r="R270" s="680"/>
      <c r="S270" s="614"/>
      <c r="T270" s="4" t="s">
        <v>323</v>
      </c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0.04347826087</v>
      </c>
      <c r="E272" s="172">
        <v>2.0</v>
      </c>
      <c r="F272" s="92"/>
      <c r="G272" s="172">
        <v>0.0</v>
      </c>
      <c r="H272" s="92"/>
      <c r="I272" s="172">
        <v>1.0</v>
      </c>
      <c r="J272" s="92"/>
      <c r="K272" s="172">
        <v>0.0</v>
      </c>
      <c r="L272" s="92"/>
      <c r="M272" s="172">
        <v>1.0</v>
      </c>
      <c r="N272" s="92"/>
      <c r="O272" s="172">
        <v>0.0</v>
      </c>
      <c r="P272" s="92"/>
      <c r="Q272" s="171">
        <v>0.0</v>
      </c>
      <c r="R272" s="288"/>
      <c r="S272" s="259">
        <v>0.0</v>
      </c>
      <c r="T272" s="4" t="s">
        <v>331</v>
      </c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106">E274/C274</f>
        <v>0.04347826087</v>
      </c>
      <c r="E274" s="594">
        <v>79.0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88"/>
      <c r="R274" s="56"/>
      <c r="S274" s="80"/>
      <c r="T274" s="4" t="s">
        <v>334</v>
      </c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106"/>
        <v>0.0329218107</v>
      </c>
      <c r="E275" s="49">
        <v>8.0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6"/>
      <c r="R275" s="60"/>
      <c r="S275" s="47"/>
      <c r="T275" s="4" t="s">
        <v>334</v>
      </c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106"/>
        <v>0.05</v>
      </c>
      <c r="E276" s="181">
        <v>9.0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682"/>
      <c r="R276" s="100"/>
      <c r="S276" s="255"/>
      <c r="T276" s="4" t="s">
        <v>334</v>
      </c>
      <c r="U276" s="5"/>
      <c r="V276" s="5"/>
      <c r="W276" s="5"/>
      <c r="X276" s="5"/>
      <c r="Y276" s="5"/>
      <c r="Z276" s="5"/>
    </row>
    <row r="277" ht="14.25" customHeight="1">
      <c r="A277" s="683"/>
      <c r="B277" s="683"/>
      <c r="C277" s="683"/>
      <c r="D277" s="683"/>
      <c r="E277" s="683"/>
      <c r="F277" s="683"/>
      <c r="G277" s="683"/>
      <c r="H277" s="683"/>
      <c r="I277" s="683"/>
      <c r="J277" s="683"/>
      <c r="K277" s="683"/>
      <c r="L277" s="683"/>
      <c r="M277" s="683"/>
      <c r="N277" s="683"/>
      <c r="O277" s="683"/>
      <c r="P277" s="683"/>
      <c r="Q277" s="683"/>
      <c r="R277" s="683"/>
      <c r="S277" s="683"/>
      <c r="T277" s="4"/>
      <c r="U277" s="5"/>
      <c r="V277" s="5"/>
      <c r="W277" s="5"/>
      <c r="X277" s="5"/>
      <c r="Y277" s="5"/>
      <c r="Z277" s="5"/>
    </row>
    <row r="278" ht="15.0" customHeight="1">
      <c r="A278" s="683"/>
      <c r="B278" s="683"/>
      <c r="C278" s="683"/>
      <c r="D278" s="683"/>
      <c r="E278" s="683"/>
      <c r="F278" s="683"/>
      <c r="G278" s="683"/>
      <c r="H278" s="683"/>
      <c r="I278" s="683"/>
      <c r="J278" s="683"/>
      <c r="K278" s="683"/>
      <c r="L278" s="683"/>
      <c r="M278" s="683"/>
      <c r="N278" s="683"/>
      <c r="O278" s="683"/>
      <c r="P278" s="683"/>
      <c r="Q278" s="683"/>
      <c r="R278" s="683"/>
      <c r="S278" s="683"/>
      <c r="T278" s="4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504"/>
      <c r="S279" s="504"/>
      <c r="T279" s="4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506"/>
      <c r="S280" s="506"/>
      <c r="T280" s="4" t="s">
        <v>340</v>
      </c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508"/>
      <c r="S281" s="508"/>
      <c r="T281" s="4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39000.0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107">SUM(C282:P282)</f>
        <v>39000</v>
      </c>
      <c r="R282" s="388"/>
      <c r="S282" s="388"/>
      <c r="T282" s="4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107"/>
        <v>0</v>
      </c>
      <c r="R283" s="388"/>
      <c r="S283" s="388"/>
      <c r="T283" s="4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273695.0</v>
      </c>
      <c r="F284" s="397"/>
      <c r="G284" s="402"/>
      <c r="H284" s="397"/>
      <c r="I284" s="402">
        <v>200000.0</v>
      </c>
      <c r="J284" s="397"/>
      <c r="K284" s="402"/>
      <c r="L284" s="397"/>
      <c r="M284" s="402"/>
      <c r="N284" s="397"/>
      <c r="O284" s="402">
        <v>5500.0</v>
      </c>
      <c r="P284" s="397"/>
      <c r="Q284" s="569">
        <f t="shared" si="107"/>
        <v>479195</v>
      </c>
      <c r="R284" s="388"/>
      <c r="S284" s="388"/>
      <c r="T284" s="4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5175069.0</v>
      </c>
      <c r="F285" s="397"/>
      <c r="G285" s="408"/>
      <c r="H285" s="397"/>
      <c r="I285" s="408">
        <v>26000.0</v>
      </c>
      <c r="J285" s="397"/>
      <c r="K285" s="408"/>
      <c r="L285" s="397"/>
      <c r="M285" s="408">
        <v>120000.0</v>
      </c>
      <c r="N285" s="397"/>
      <c r="O285" s="408">
        <v>5000.0</v>
      </c>
      <c r="P285" s="397"/>
      <c r="Q285" s="570">
        <f t="shared" si="107"/>
        <v>5326069</v>
      </c>
      <c r="R285" s="388"/>
      <c r="S285" s="388"/>
      <c r="T285" s="4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1271850.0</v>
      </c>
      <c r="D286" s="397"/>
      <c r="E286" s="402">
        <v>138100.0</v>
      </c>
      <c r="F286" s="397"/>
      <c r="G286" s="402"/>
      <c r="H286" s="397"/>
      <c r="I286" s="402">
        <v>48000.0</v>
      </c>
      <c r="J286" s="397"/>
      <c r="K286" s="402"/>
      <c r="L286" s="397"/>
      <c r="M286" s="402"/>
      <c r="N286" s="397"/>
      <c r="O286" s="402">
        <v>3500.0</v>
      </c>
      <c r="P286" s="397"/>
      <c r="Q286" s="569">
        <f t="shared" si="107"/>
        <v>1461450</v>
      </c>
      <c r="R286" s="388"/>
      <c r="S286" s="388"/>
      <c r="T286" s="4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/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107"/>
        <v>0</v>
      </c>
      <c r="R287" s="388"/>
      <c r="S287" s="388"/>
      <c r="T287" s="4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297193.0</v>
      </c>
      <c r="D288" s="397"/>
      <c r="E288" s="402">
        <v>3276.0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107"/>
        <v>300469</v>
      </c>
      <c r="R288" s="388"/>
      <c r="S288" s="388"/>
      <c r="T288" s="4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850474.0</v>
      </c>
      <c r="F289" s="397"/>
      <c r="G289" s="408"/>
      <c r="H289" s="397"/>
      <c r="I289" s="408"/>
      <c r="J289" s="397"/>
      <c r="K289" s="408"/>
      <c r="L289" s="397"/>
      <c r="M289" s="408">
        <v>286186.0</v>
      </c>
      <c r="N289" s="397"/>
      <c r="O289" s="408"/>
      <c r="P289" s="397"/>
      <c r="Q289" s="570">
        <f t="shared" si="107"/>
        <v>1136660</v>
      </c>
      <c r="R289" s="388"/>
      <c r="S289" s="388"/>
      <c r="T289" s="4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72842.0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107"/>
        <v>72842</v>
      </c>
      <c r="R290" s="388"/>
      <c r="S290" s="388"/>
      <c r="T290" s="4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236471.0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107"/>
        <v>236471</v>
      </c>
      <c r="R291" s="388"/>
      <c r="S291" s="388"/>
      <c r="T291" s="4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596646.0</v>
      </c>
      <c r="D292" s="397"/>
      <c r="E292" s="402">
        <v>1013000.0</v>
      </c>
      <c r="F292" s="397"/>
      <c r="G292" s="402"/>
      <c r="H292" s="397"/>
      <c r="I292" s="402">
        <v>20000.0</v>
      </c>
      <c r="J292" s="397"/>
      <c r="K292" s="402"/>
      <c r="L292" s="397"/>
      <c r="M292" s="402"/>
      <c r="N292" s="397"/>
      <c r="O292" s="402"/>
      <c r="P292" s="397"/>
      <c r="Q292" s="569">
        <f t="shared" si="107"/>
        <v>1629646</v>
      </c>
      <c r="R292" s="388"/>
      <c r="S292" s="388"/>
      <c r="T292" s="4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10000.0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107"/>
        <v>10000</v>
      </c>
      <c r="R293" s="388"/>
      <c r="S293" s="388"/>
      <c r="T293" s="4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9629762.0</v>
      </c>
      <c r="D294" s="397"/>
      <c r="E294" s="402">
        <v>745182.0</v>
      </c>
      <c r="F294" s="397"/>
      <c r="G294" s="402"/>
      <c r="H294" s="397"/>
      <c r="I294" s="402"/>
      <c r="J294" s="397"/>
      <c r="K294" s="402"/>
      <c r="L294" s="397"/>
      <c r="M294" s="402">
        <v>1242400.0</v>
      </c>
      <c r="N294" s="397"/>
      <c r="O294" s="402"/>
      <c r="P294" s="397"/>
      <c r="Q294" s="569">
        <f t="shared" si="107"/>
        <v>11617344</v>
      </c>
      <c r="R294" s="388"/>
      <c r="S294" s="388"/>
      <c r="T294" s="4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159490.0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107"/>
        <v>159490</v>
      </c>
      <c r="R295" s="388"/>
      <c r="S295" s="388"/>
      <c r="T295" s="4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182325.0</v>
      </c>
      <c r="D296" s="397"/>
      <c r="E296" s="402">
        <v>700.0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107"/>
        <v>183025</v>
      </c>
      <c r="R296" s="388"/>
      <c r="S296" s="388"/>
      <c r="T296" s="4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3155615.0</v>
      </c>
      <c r="D297" s="397"/>
      <c r="E297" s="408">
        <v>311401.0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107"/>
        <v>3467016</v>
      </c>
      <c r="R297" s="388"/>
      <c r="S297" s="388"/>
      <c r="T297" s="4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>
        <v>20000.0</v>
      </c>
      <c r="F298" s="397"/>
      <c r="G298" s="402"/>
      <c r="H298" s="397"/>
      <c r="I298" s="402">
        <v>30000.0</v>
      </c>
      <c r="J298" s="397"/>
      <c r="K298" s="402"/>
      <c r="L298" s="397"/>
      <c r="M298" s="402"/>
      <c r="N298" s="397"/>
      <c r="O298" s="402"/>
      <c r="P298" s="397"/>
      <c r="Q298" s="569">
        <f t="shared" si="107"/>
        <v>50000</v>
      </c>
      <c r="R298" s="388"/>
      <c r="S298" s="388"/>
      <c r="T298" s="4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1446505.0</v>
      </c>
      <c r="F299" s="397"/>
      <c r="G299" s="408"/>
      <c r="H299" s="397"/>
      <c r="I299" s="408"/>
      <c r="J299" s="397"/>
      <c r="K299" s="408"/>
      <c r="L299" s="397"/>
      <c r="M299" s="408">
        <v>347334.0</v>
      </c>
      <c r="N299" s="397"/>
      <c r="O299" s="408"/>
      <c r="P299" s="397"/>
      <c r="Q299" s="570">
        <f t="shared" si="107"/>
        <v>1793839</v>
      </c>
      <c r="R299" s="388"/>
      <c r="S299" s="388"/>
      <c r="T299" s="4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15292881</v>
      </c>
      <c r="D300" s="397"/>
      <c r="E300" s="411">
        <f>SUM(E282:F299)</f>
        <v>10335715</v>
      </c>
      <c r="F300" s="397"/>
      <c r="G300" s="411">
        <f>SUM(G282:H299)</f>
        <v>0</v>
      </c>
      <c r="H300" s="397"/>
      <c r="I300" s="411">
        <f>SUM(I282:J299)</f>
        <v>324000</v>
      </c>
      <c r="J300" s="397"/>
      <c r="K300" s="411">
        <f>SUM(K282:L299)</f>
        <v>0</v>
      </c>
      <c r="L300" s="397"/>
      <c r="M300" s="411">
        <f>SUM(M282:N299)</f>
        <v>1995920</v>
      </c>
      <c r="N300" s="397"/>
      <c r="O300" s="411">
        <f>SUM(O282:P299)</f>
        <v>14000</v>
      </c>
      <c r="P300" s="397"/>
      <c r="Q300" s="571">
        <f>SUM(Q282:Q299)</f>
        <v>27962516</v>
      </c>
      <c r="R300" s="386"/>
      <c r="S300" s="386"/>
      <c r="T300" s="4"/>
      <c r="U300" s="5"/>
      <c r="V300" s="5"/>
      <c r="W300" s="5"/>
      <c r="X300" s="5"/>
      <c r="Y300" s="5"/>
      <c r="Z300" s="5"/>
    </row>
    <row r="301" ht="15.0" customHeight="1">
      <c r="A301" s="413" t="s">
        <v>484</v>
      </c>
      <c r="B301" s="414"/>
      <c r="C301" s="415">
        <f>SUM(C282:D299)</f>
        <v>15292881</v>
      </c>
      <c r="D301" s="416"/>
      <c r="E301" s="415">
        <f>SUM(E282:F299)</f>
        <v>10335715</v>
      </c>
      <c r="F301" s="416"/>
      <c r="G301" s="415">
        <f>SUM(G282:H299)</f>
        <v>0</v>
      </c>
      <c r="H301" s="416"/>
      <c r="I301" s="415">
        <f>SUM(I282:J299)</f>
        <v>324000</v>
      </c>
      <c r="J301" s="416"/>
      <c r="K301" s="415">
        <f>SUM(K282:L299)</f>
        <v>0</v>
      </c>
      <c r="L301" s="416"/>
      <c r="M301" s="415">
        <f>SUM(M282:N299)</f>
        <v>1995920</v>
      </c>
      <c r="N301" s="416"/>
      <c r="O301" s="415">
        <f>SUM(O282:P299)</f>
        <v>14000</v>
      </c>
      <c r="P301" s="416"/>
      <c r="Q301" s="572">
        <f>SUM(Q282:Q299)</f>
        <v>27962516</v>
      </c>
      <c r="R301" s="386"/>
      <c r="S301" s="386"/>
      <c r="T301" s="4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418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418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418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418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418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418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418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418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418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418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418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418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418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418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418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418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418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418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418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418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418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418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418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418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418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418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418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418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418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418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418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418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418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418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418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418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418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418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418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418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418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418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418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418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418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418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418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418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418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418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418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418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418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418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418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418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418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418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418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418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418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418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418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418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418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418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418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418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418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418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418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418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418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418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418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418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418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418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418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418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418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418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418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418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418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418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418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418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418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418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418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418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418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418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418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418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418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418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418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418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418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418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418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418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418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418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418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418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418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418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418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418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418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418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418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418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418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418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418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418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418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418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418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418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418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418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418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418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418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418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418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418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418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418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418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418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418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418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418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418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418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418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418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418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418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418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418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418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418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418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418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418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418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418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418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418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418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418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418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418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418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418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418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418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418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418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418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418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418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418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418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418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418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418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418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418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418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418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418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418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418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418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418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418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418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418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418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418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418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418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418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418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418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418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418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418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418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418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418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418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418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418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418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418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418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418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418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418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418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418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418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418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418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418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418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418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418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418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418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418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418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418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418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418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418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418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418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418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418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418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418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418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418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418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418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418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418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418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418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418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418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418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418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418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418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418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418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418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418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418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418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418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418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418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418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418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418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418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418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418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418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418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418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418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418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418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418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418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418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418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418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418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418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418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418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418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418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418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418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418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418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418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418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418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418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418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418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418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418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418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418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418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418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418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418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418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418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418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418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418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418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418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418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418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418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418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418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418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418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418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418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418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418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418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418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418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418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418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418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418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418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418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418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418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418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418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418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418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418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418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418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418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418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418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418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418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418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418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418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418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418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418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418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418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418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418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418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418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418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418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418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418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418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418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418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418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418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418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418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418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418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418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418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418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418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418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418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418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418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418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418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418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418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418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418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418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418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418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418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418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418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418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418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418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418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418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418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418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418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418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418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418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418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418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418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418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418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418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418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418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418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418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418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418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418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418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418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418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418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418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418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418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418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418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418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418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418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418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418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418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418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418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418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418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418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418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418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418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418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418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418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418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418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418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418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418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418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418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418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418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418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418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418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418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418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418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418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418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418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418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418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418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418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418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418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418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418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418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418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418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418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418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418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418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418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418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418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418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418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418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418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418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418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418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418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18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418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418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18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418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418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418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418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418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418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418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418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418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418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418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418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418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418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418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418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418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418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418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418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418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418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418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418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418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418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418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418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418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418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418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418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418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418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418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418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418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418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418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418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418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18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418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418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418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418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418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418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418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418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418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418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18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418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418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418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418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418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418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418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418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418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418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418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418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18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418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418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418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18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418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418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418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418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418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418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418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418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418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418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418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418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418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418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418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418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418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418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418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418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418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418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418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418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418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418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418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18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418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418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18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418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418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418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418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18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418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418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418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418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418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418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418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18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418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418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418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418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418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418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418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418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418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418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418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418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418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418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418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418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418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418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418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418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418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418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418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418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418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418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418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418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418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418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418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418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418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418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418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418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418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418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418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418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418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418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418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418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418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418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418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418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418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418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418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418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418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418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418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418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418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418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418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418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418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418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418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418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418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418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418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418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418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418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418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18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418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418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418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418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418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418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418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418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418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418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418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418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418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418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418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418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418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418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418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418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418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418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418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418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418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418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418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418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418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418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418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418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418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418"/>
      <c r="U1000" s="5"/>
      <c r="V1000" s="5"/>
      <c r="W1000" s="5"/>
      <c r="X1000" s="5"/>
      <c r="Y1000" s="5"/>
      <c r="Z1000" s="5"/>
    </row>
  </sheetData>
  <mergeCells count="209">
    <mergeCell ref="C299:D299"/>
    <mergeCell ref="E299:F299"/>
    <mergeCell ref="G299:H299"/>
    <mergeCell ref="I299:J299"/>
    <mergeCell ref="K299:L299"/>
    <mergeCell ref="M299:N299"/>
    <mergeCell ref="O299:P299"/>
    <mergeCell ref="C300:D300"/>
    <mergeCell ref="E300:F300"/>
    <mergeCell ref="G300:H300"/>
    <mergeCell ref="I300:J300"/>
    <mergeCell ref="K300:L300"/>
    <mergeCell ref="M300:N300"/>
    <mergeCell ref="O300:P300"/>
    <mergeCell ref="C281:D281"/>
    <mergeCell ref="E281:F281"/>
    <mergeCell ref="C282:D282"/>
    <mergeCell ref="E282:F282"/>
    <mergeCell ref="C283:D283"/>
    <mergeCell ref="E283:F283"/>
    <mergeCell ref="E284:F284"/>
    <mergeCell ref="K287:L287"/>
    <mergeCell ref="M287:N287"/>
    <mergeCell ref="O287:P287"/>
    <mergeCell ref="C284:D284"/>
    <mergeCell ref="C285:D285"/>
    <mergeCell ref="C286:D286"/>
    <mergeCell ref="C287:D287"/>
    <mergeCell ref="E287:F287"/>
    <mergeCell ref="G287:H287"/>
    <mergeCell ref="I287:J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301:D301"/>
    <mergeCell ref="E301:F301"/>
    <mergeCell ref="G301:H301"/>
    <mergeCell ref="I301:J301"/>
    <mergeCell ref="K301:L301"/>
    <mergeCell ref="M301:N301"/>
    <mergeCell ref="O301:P301"/>
    <mergeCell ref="A71:S71"/>
    <mergeCell ref="A100:S100"/>
    <mergeCell ref="A107:S107"/>
    <mergeCell ref="A108:S108"/>
    <mergeCell ref="A116:S116"/>
    <mergeCell ref="A132:S132"/>
    <mergeCell ref="A138:S138"/>
    <mergeCell ref="A145:S145"/>
    <mergeCell ref="A150:S150"/>
    <mergeCell ref="A151:S151"/>
    <mergeCell ref="A154:S154"/>
    <mergeCell ref="A166:S166"/>
    <mergeCell ref="A172:S172"/>
    <mergeCell ref="A173:S173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P5:Q5"/>
    <mergeCell ref="R5:S5"/>
    <mergeCell ref="A6:S6"/>
    <mergeCell ref="A7:S7"/>
    <mergeCell ref="A28:S28"/>
    <mergeCell ref="A35:S35"/>
    <mergeCell ref="A42:S42"/>
    <mergeCell ref="A48:S48"/>
    <mergeCell ref="A185:S185"/>
    <mergeCell ref="A186:S186"/>
    <mergeCell ref="A188:S188"/>
    <mergeCell ref="A191:S191"/>
    <mergeCell ref="A223:S223"/>
    <mergeCell ref="A232:S232"/>
    <mergeCell ref="A233:S233"/>
    <mergeCell ref="A279:Q279"/>
    <mergeCell ref="C280:Q280"/>
    <mergeCell ref="A240:S240"/>
    <mergeCell ref="A244:S244"/>
    <mergeCell ref="A260:S260"/>
    <mergeCell ref="A263:S263"/>
    <mergeCell ref="A271:S271"/>
    <mergeCell ref="A273:S273"/>
    <mergeCell ref="A280:A281"/>
    <mergeCell ref="O281:P281"/>
    <mergeCell ref="K283:L283"/>
    <mergeCell ref="K284:L284"/>
    <mergeCell ref="M284:N284"/>
    <mergeCell ref="O284:P284"/>
    <mergeCell ref="K285:L285"/>
    <mergeCell ref="M285:N285"/>
    <mergeCell ref="O285:P285"/>
    <mergeCell ref="K281:L281"/>
    <mergeCell ref="M281:N281"/>
    <mergeCell ref="K282:L282"/>
    <mergeCell ref="M282:N282"/>
    <mergeCell ref="O282:P282"/>
    <mergeCell ref="M283:N283"/>
    <mergeCell ref="O283:P283"/>
    <mergeCell ref="G284:H284"/>
    <mergeCell ref="G285:H285"/>
    <mergeCell ref="G286:H286"/>
    <mergeCell ref="E285:F285"/>
    <mergeCell ref="E286:F286"/>
    <mergeCell ref="I285:J285"/>
    <mergeCell ref="I286:J286"/>
    <mergeCell ref="K286:L286"/>
    <mergeCell ref="M286:N286"/>
    <mergeCell ref="O286:P286"/>
    <mergeCell ref="G281:H281"/>
    <mergeCell ref="I281:J281"/>
    <mergeCell ref="G282:H282"/>
    <mergeCell ref="I282:J282"/>
    <mergeCell ref="G283:H283"/>
    <mergeCell ref="I283:J283"/>
    <mergeCell ref="I284:J284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  <mergeCell ref="C297:D297"/>
    <mergeCell ref="E297:F297"/>
    <mergeCell ref="G297:H297"/>
    <mergeCell ref="I297:J297"/>
    <mergeCell ref="K297:L297"/>
    <mergeCell ref="M297:N297"/>
    <mergeCell ref="O297:P297"/>
    <mergeCell ref="C298:D298"/>
    <mergeCell ref="E298:F298"/>
    <mergeCell ref="G298:H298"/>
    <mergeCell ref="I298:J298"/>
    <mergeCell ref="K298:L298"/>
    <mergeCell ref="M298:N298"/>
    <mergeCell ref="O298:P298"/>
  </mergeCells>
  <hyperlinks>
    <hyperlink r:id="rId1" ref="A4"/>
    <hyperlink r:id="rId2" ref="A5"/>
    <hyperlink r:id="rId3" ref="A8"/>
    <hyperlink r:id="rId4" ref="A9"/>
    <hyperlink r:id="rId5" ref="T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T17"/>
    <hyperlink r:id="rId14" ref="A18"/>
    <hyperlink r:id="rId15" ref="A19"/>
    <hyperlink r:id="rId16" ref="A20"/>
    <hyperlink r:id="rId17" ref="A21"/>
    <hyperlink r:id="rId18" ref="T21"/>
    <hyperlink r:id="rId19" ref="A22"/>
    <hyperlink r:id="rId20" ref="A23"/>
    <hyperlink r:id="rId21" ref="T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T43"/>
    <hyperlink r:id="rId39" ref="A44"/>
    <hyperlink r:id="rId40" ref="A45"/>
    <hyperlink r:id="rId41" ref="A46"/>
    <hyperlink r:id="rId42" ref="A47"/>
    <hyperlink r:id="rId43" ref="T49"/>
    <hyperlink r:id="rId44" ref="A52"/>
    <hyperlink r:id="rId45" ref="A53"/>
    <hyperlink r:id="rId46" ref="T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T62"/>
    <hyperlink r:id="rId57" ref="A63"/>
    <hyperlink r:id="rId58" ref="T63"/>
    <hyperlink r:id="rId59" ref="A64"/>
    <hyperlink r:id="rId60" ref="T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T72"/>
    <hyperlink r:id="rId69" ref="A77"/>
    <hyperlink r:id="rId70" ref="T77"/>
    <hyperlink r:id="rId71" ref="A82"/>
    <hyperlink r:id="rId72" ref="A87"/>
    <hyperlink r:id="rId73" ref="T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T164"/>
    <hyperlink r:id="rId132" ref="A165"/>
    <hyperlink r:id="rId133" ref="T185"/>
    <hyperlink r:id="rId134" ref="T188"/>
    <hyperlink r:id="rId135" ref="A234"/>
    <hyperlink r:id="rId136" ref="A235"/>
    <hyperlink r:id="rId137" ref="T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T242"/>
    <hyperlink r:id="rId145" ref="A243"/>
    <hyperlink r:id="rId146" ref="T243"/>
    <hyperlink r:id="rId147" ref="A245"/>
    <hyperlink r:id="rId148" ref="T245"/>
    <hyperlink r:id="rId149" ref="A246"/>
    <hyperlink r:id="rId150" ref="T246"/>
    <hyperlink r:id="rId151" ref="A247"/>
    <hyperlink r:id="rId152" ref="T247"/>
    <hyperlink r:id="rId153" ref="A248"/>
    <hyperlink r:id="rId154" ref="T248"/>
    <hyperlink r:id="rId155" ref="A249"/>
    <hyperlink r:id="rId156" ref="T249"/>
    <hyperlink r:id="rId157" ref="A250"/>
    <hyperlink r:id="rId158" ref="T250"/>
    <hyperlink r:id="rId159" ref="A251"/>
    <hyperlink r:id="rId160" ref="T251"/>
    <hyperlink r:id="rId161" ref="A252"/>
    <hyperlink r:id="rId162" ref="T252"/>
    <hyperlink r:id="rId163" ref="A253"/>
    <hyperlink r:id="rId164" ref="T253"/>
    <hyperlink r:id="rId165" ref="A254"/>
    <hyperlink r:id="rId166" ref="T254"/>
    <hyperlink r:id="rId167" ref="A255"/>
    <hyperlink r:id="rId168" ref="T255"/>
    <hyperlink r:id="rId169" ref="A256"/>
    <hyperlink r:id="rId170" ref="A257"/>
    <hyperlink r:id="rId171" ref="A258"/>
    <hyperlink r:id="rId172" ref="T258"/>
    <hyperlink r:id="rId173" ref="A259"/>
    <hyperlink r:id="rId174" ref="T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52.29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29"/>
    <col customWidth="1" min="14" max="14" width="6.0"/>
    <col customWidth="1" min="15" max="15" width="10.29"/>
    <col customWidth="1" min="16" max="16" width="6.71"/>
    <col customWidth="1" min="17" max="17" width="10.0"/>
    <col customWidth="1" min="18" max="18" width="8.57"/>
    <col customWidth="1" min="19" max="19" width="9.14"/>
    <col customWidth="1" min="20" max="20" width="43.14"/>
    <col customWidth="1" min="21" max="21" width="24.0"/>
    <col customWidth="1" min="22" max="26" width="10.0"/>
  </cols>
  <sheetData>
    <row r="1" ht="18.0" customHeight="1">
      <c r="A1" s="1" t="s">
        <v>485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5"/>
      <c r="V1" s="5"/>
      <c r="W1" s="5"/>
      <c r="X1" s="5"/>
      <c r="Y1" s="5"/>
      <c r="Z1" s="5"/>
    </row>
    <row r="2" ht="23.25" customHeight="1">
      <c r="A2" s="6" t="s">
        <v>1</v>
      </c>
      <c r="B2" s="7" t="s">
        <v>2</v>
      </c>
      <c r="C2" s="3"/>
      <c r="D2" s="8" t="s">
        <v>486</v>
      </c>
      <c r="E2" s="3"/>
      <c r="F2" s="8" t="s">
        <v>487</v>
      </c>
      <c r="G2" s="3"/>
      <c r="H2" s="8" t="s">
        <v>488</v>
      </c>
      <c r="I2" s="3"/>
      <c r="J2" s="8" t="s">
        <v>489</v>
      </c>
      <c r="K2" s="3"/>
      <c r="L2" s="8" t="s">
        <v>490</v>
      </c>
      <c r="M2" s="3"/>
      <c r="N2" s="8" t="s">
        <v>491</v>
      </c>
      <c r="O2" s="3"/>
      <c r="P2" s="8" t="s">
        <v>492</v>
      </c>
      <c r="Q2" s="3"/>
      <c r="R2" s="8" t="s">
        <v>493</v>
      </c>
      <c r="S2" s="3"/>
      <c r="T2" s="4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1"/>
      <c r="T3" s="4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13"/>
      <c r="C4" s="14">
        <v>60436.69</v>
      </c>
      <c r="D4" s="420">
        <v>2541.73</v>
      </c>
      <c r="E4" s="393"/>
      <c r="F4" s="516">
        <v>129.2</v>
      </c>
      <c r="G4" s="393"/>
      <c r="H4" s="516">
        <v>137.53</v>
      </c>
      <c r="I4" s="393"/>
      <c r="J4" s="516">
        <v>167.9</v>
      </c>
      <c r="K4" s="393"/>
      <c r="L4" s="517">
        <v>284.98</v>
      </c>
      <c r="M4" s="16"/>
      <c r="N4" s="517">
        <v>918.55</v>
      </c>
      <c r="O4" s="16"/>
      <c r="P4" s="517">
        <v>542.6</v>
      </c>
      <c r="Q4" s="664"/>
      <c r="R4" s="516">
        <v>360.96</v>
      </c>
      <c r="S4" s="393"/>
      <c r="T4" s="4" t="s">
        <v>12</v>
      </c>
      <c r="U4" s="5"/>
      <c r="V4" s="5"/>
      <c r="W4" s="5"/>
      <c r="X4" s="5"/>
      <c r="Y4" s="5"/>
      <c r="Z4" s="5"/>
    </row>
    <row r="5" ht="15.0" customHeight="1">
      <c r="A5" s="422" t="s">
        <v>13</v>
      </c>
      <c r="B5" s="423"/>
      <c r="C5" s="312">
        <v>52.38</v>
      </c>
      <c r="D5" s="665">
        <v>92.03</v>
      </c>
      <c r="E5" s="666"/>
      <c r="F5" s="667">
        <v>131.4</v>
      </c>
      <c r="G5" s="666"/>
      <c r="H5" s="667">
        <v>297.46</v>
      </c>
      <c r="I5" s="666"/>
      <c r="J5" s="667">
        <v>210.19</v>
      </c>
      <c r="K5" s="666"/>
      <c r="L5" s="667">
        <v>230.67</v>
      </c>
      <c r="M5" s="666"/>
      <c r="N5" s="667">
        <v>20.46</v>
      </c>
      <c r="O5" s="666"/>
      <c r="P5" s="667">
        <v>9.69</v>
      </c>
      <c r="Q5" s="668"/>
      <c r="R5" s="667">
        <v>141.38</v>
      </c>
      <c r="S5" s="666"/>
      <c r="T5" s="4" t="s">
        <v>12</v>
      </c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  <c r="T6" s="4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"/>
      <c r="T7" s="4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234015.0</v>
      </c>
      <c r="F8" s="51"/>
      <c r="G8" s="626">
        <v>16977.0</v>
      </c>
      <c r="H8" s="51"/>
      <c r="I8" s="626">
        <v>40910.0</v>
      </c>
      <c r="J8" s="51"/>
      <c r="K8" s="626">
        <v>35290.0</v>
      </c>
      <c r="L8" s="51"/>
      <c r="M8" s="626">
        <v>65736.0</v>
      </c>
      <c r="N8" s="51"/>
      <c r="O8" s="626">
        <v>18809.0</v>
      </c>
      <c r="P8" s="51"/>
      <c r="Q8" s="626">
        <v>5260.0</v>
      </c>
      <c r="R8" s="51"/>
      <c r="S8" s="627">
        <v>51033.0</v>
      </c>
      <c r="T8" s="4" t="s">
        <v>17</v>
      </c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46.3</v>
      </c>
      <c r="F9" s="26"/>
      <c r="G9" s="30">
        <v>43.02</v>
      </c>
      <c r="H9" s="26"/>
      <c r="I9" s="30">
        <v>45.36</v>
      </c>
      <c r="J9" s="26"/>
      <c r="K9" s="30">
        <v>45.62</v>
      </c>
      <c r="L9" s="26"/>
      <c r="M9" s="30">
        <v>48.12</v>
      </c>
      <c r="N9" s="26"/>
      <c r="O9" s="30">
        <v>45.86</v>
      </c>
      <c r="P9" s="26"/>
      <c r="Q9" s="30">
        <v>34.65</v>
      </c>
      <c r="R9" s="26"/>
      <c r="S9" s="31">
        <v>47.65</v>
      </c>
      <c r="T9" s="29" t="s">
        <v>17</v>
      </c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0.1186291477</v>
      </c>
      <c r="E10" s="34">
        <v>27761.0</v>
      </c>
      <c r="F10" s="33">
        <f t="shared" ref="F10:F16" si="3">G10/$G$8</f>
        <v>0.1402485716</v>
      </c>
      <c r="G10" s="34">
        <v>2381.0</v>
      </c>
      <c r="H10" s="33">
        <f t="shared" ref="H10:H16" si="4">I10/$I$8</f>
        <v>0.1129797116</v>
      </c>
      <c r="I10" s="34">
        <v>4622.0</v>
      </c>
      <c r="J10" s="33">
        <f t="shared" ref="J10:J16" si="5">K10/$K$8</f>
        <v>0.1247378861</v>
      </c>
      <c r="K10" s="34">
        <v>4402.0</v>
      </c>
      <c r="L10" s="33">
        <f t="shared" ref="L10:L16" si="6">M10/$M$8</f>
        <v>0.1082207618</v>
      </c>
      <c r="M10" s="34">
        <v>7114.0</v>
      </c>
      <c r="N10" s="33">
        <f t="shared" ref="N10:N16" si="7">O10/$O$8</f>
        <v>0.1182944335</v>
      </c>
      <c r="O10" s="34">
        <v>2225.0</v>
      </c>
      <c r="P10" s="33">
        <f t="shared" ref="P10:P16" si="8">Q10/$Q$8</f>
        <v>0.2258555133</v>
      </c>
      <c r="Q10" s="34">
        <v>1188.0</v>
      </c>
      <c r="R10" s="33">
        <f t="shared" ref="R10:R16" si="9">S10/$S$8</f>
        <v>0.1142202105</v>
      </c>
      <c r="S10" s="35">
        <v>5829.0</v>
      </c>
      <c r="T10" s="4" t="s">
        <v>20</v>
      </c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0.1421831934</v>
      </c>
      <c r="E11" s="34">
        <v>33273.0</v>
      </c>
      <c r="F11" s="33">
        <f t="shared" si="3"/>
        <v>0.1649290216</v>
      </c>
      <c r="G11" s="34">
        <v>2800.0</v>
      </c>
      <c r="H11" s="33">
        <f t="shared" si="4"/>
        <v>0.1533610364</v>
      </c>
      <c r="I11" s="34">
        <v>6274.0</v>
      </c>
      <c r="J11" s="33">
        <f t="shared" si="5"/>
        <v>0.1541513177</v>
      </c>
      <c r="K11" s="34">
        <v>5440.0</v>
      </c>
      <c r="L11" s="33">
        <f t="shared" si="6"/>
        <v>0.1317695023</v>
      </c>
      <c r="M11" s="34">
        <v>8662.0</v>
      </c>
      <c r="N11" s="33">
        <f t="shared" si="7"/>
        <v>0.148705407</v>
      </c>
      <c r="O11" s="34">
        <v>2797.0</v>
      </c>
      <c r="P11" s="33">
        <f t="shared" si="8"/>
        <v>0.1269961977</v>
      </c>
      <c r="Q11" s="34">
        <v>668.0</v>
      </c>
      <c r="R11" s="33">
        <f t="shared" si="9"/>
        <v>0.1299551271</v>
      </c>
      <c r="S11" s="35">
        <v>6632.0</v>
      </c>
      <c r="T11" s="4" t="s">
        <v>20</v>
      </c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0.2220413221</v>
      </c>
      <c r="E12" s="34">
        <v>51961.0</v>
      </c>
      <c r="F12" s="33">
        <f t="shared" si="3"/>
        <v>0.2102255993</v>
      </c>
      <c r="G12" s="34">
        <v>3569.0</v>
      </c>
      <c r="H12" s="33">
        <f t="shared" si="4"/>
        <v>0.2448545588</v>
      </c>
      <c r="I12" s="34">
        <v>10017.0</v>
      </c>
      <c r="J12" s="33">
        <f t="shared" si="5"/>
        <v>0.212411448</v>
      </c>
      <c r="K12" s="34">
        <v>7496.0</v>
      </c>
      <c r="L12" s="33">
        <f t="shared" si="6"/>
        <v>0.2153614458</v>
      </c>
      <c r="M12" s="34">
        <v>14157.0</v>
      </c>
      <c r="N12" s="33">
        <f t="shared" si="7"/>
        <v>0.2264873199</v>
      </c>
      <c r="O12" s="34">
        <v>4260.0</v>
      </c>
      <c r="P12" s="33">
        <f t="shared" si="8"/>
        <v>0.3549429658</v>
      </c>
      <c r="Q12" s="34">
        <v>1867.0</v>
      </c>
      <c r="R12" s="33">
        <f t="shared" si="9"/>
        <v>0.2076107617</v>
      </c>
      <c r="S12" s="35">
        <v>10595.0</v>
      </c>
      <c r="T12" s="4" t="s">
        <v>494</v>
      </c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0.2636070337</v>
      </c>
      <c r="E13" s="34">
        <v>61688.0</v>
      </c>
      <c r="F13" s="33">
        <f t="shared" si="3"/>
        <v>0.3096542381</v>
      </c>
      <c r="G13" s="34">
        <v>5257.0</v>
      </c>
      <c r="H13" s="33">
        <f t="shared" si="4"/>
        <v>0.2722317282</v>
      </c>
      <c r="I13" s="34">
        <v>11137.0</v>
      </c>
      <c r="J13" s="33">
        <f t="shared" si="5"/>
        <v>0.2729668461</v>
      </c>
      <c r="K13" s="34">
        <v>9633.0</v>
      </c>
      <c r="L13" s="33">
        <f t="shared" si="6"/>
        <v>0.2432457101</v>
      </c>
      <c r="M13" s="34">
        <v>15990.0</v>
      </c>
      <c r="N13" s="33">
        <f t="shared" si="7"/>
        <v>0.2645542028</v>
      </c>
      <c r="O13" s="34">
        <v>4976.0</v>
      </c>
      <c r="P13" s="33">
        <f t="shared" si="8"/>
        <v>0.2271863118</v>
      </c>
      <c r="Q13" s="34">
        <v>1195.0</v>
      </c>
      <c r="R13" s="33">
        <f t="shared" si="9"/>
        <v>0.2645347128</v>
      </c>
      <c r="S13" s="35">
        <v>13500.0</v>
      </c>
      <c r="T13" s="4" t="s">
        <v>494</v>
      </c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0.1701429396</v>
      </c>
      <c r="E14" s="34">
        <v>39816.0</v>
      </c>
      <c r="F14" s="33">
        <f t="shared" si="3"/>
        <v>0.1016669612</v>
      </c>
      <c r="G14" s="34">
        <v>1726.0</v>
      </c>
      <c r="H14" s="33">
        <f t="shared" si="4"/>
        <v>0.1218528477</v>
      </c>
      <c r="I14" s="34">
        <v>4985.0</v>
      </c>
      <c r="J14" s="33">
        <f t="shared" si="5"/>
        <v>0.1402380278</v>
      </c>
      <c r="K14" s="34">
        <v>4949.0</v>
      </c>
      <c r="L14" s="33">
        <f t="shared" si="6"/>
        <v>0.2190580504</v>
      </c>
      <c r="M14" s="34">
        <v>14400.0</v>
      </c>
      <c r="N14" s="33">
        <f t="shared" si="7"/>
        <v>0.1653463767</v>
      </c>
      <c r="O14" s="34">
        <v>3110.0</v>
      </c>
      <c r="P14" s="33">
        <f t="shared" si="8"/>
        <v>0.04790874525</v>
      </c>
      <c r="Q14" s="34">
        <v>252.0</v>
      </c>
      <c r="R14" s="33">
        <f t="shared" si="9"/>
        <v>0.2036721337</v>
      </c>
      <c r="S14" s="35">
        <v>10394.0</v>
      </c>
      <c r="T14" s="4" t="s">
        <v>494</v>
      </c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0.08339636348</v>
      </c>
      <c r="E15" s="34">
        <v>19516.0</v>
      </c>
      <c r="F15" s="33">
        <f t="shared" si="3"/>
        <v>0.07327560818</v>
      </c>
      <c r="G15" s="34">
        <v>1244.0</v>
      </c>
      <c r="H15" s="33">
        <f t="shared" si="4"/>
        <v>0.09472011733</v>
      </c>
      <c r="I15" s="34">
        <v>3875.0</v>
      </c>
      <c r="J15" s="33">
        <f t="shared" si="5"/>
        <v>0.09549447436</v>
      </c>
      <c r="K15" s="34">
        <v>3370.0</v>
      </c>
      <c r="L15" s="33">
        <f t="shared" si="6"/>
        <v>0.08234452963</v>
      </c>
      <c r="M15" s="34">
        <v>5413.0</v>
      </c>
      <c r="N15" s="33">
        <f t="shared" si="7"/>
        <v>0.07661226009</v>
      </c>
      <c r="O15" s="34">
        <v>1441.0</v>
      </c>
      <c r="P15" s="33">
        <f t="shared" si="8"/>
        <v>0.01711026616</v>
      </c>
      <c r="Q15" s="34">
        <v>90.0</v>
      </c>
      <c r="R15" s="33">
        <f t="shared" si="9"/>
        <v>0.08000705426</v>
      </c>
      <c r="S15" s="35">
        <v>4083.0</v>
      </c>
      <c r="T15" s="4" t="s">
        <v>494</v>
      </c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0.253539303</v>
      </c>
      <c r="E16" s="34">
        <f>E14+E15</f>
        <v>59332</v>
      </c>
      <c r="F16" s="33">
        <f t="shared" si="3"/>
        <v>0.1749425694</v>
      </c>
      <c r="G16" s="34">
        <f>G14+G15</f>
        <v>2970</v>
      </c>
      <c r="H16" s="33">
        <f t="shared" si="4"/>
        <v>0.216572965</v>
      </c>
      <c r="I16" s="34">
        <f>I14+I15</f>
        <v>8860</v>
      </c>
      <c r="J16" s="33">
        <f t="shared" si="5"/>
        <v>0.2357325021</v>
      </c>
      <c r="K16" s="34">
        <f>K14+K15</f>
        <v>8319</v>
      </c>
      <c r="L16" s="33">
        <f t="shared" si="6"/>
        <v>0.30140258</v>
      </c>
      <c r="M16" s="34">
        <f>M14+M15</f>
        <v>19813</v>
      </c>
      <c r="N16" s="33">
        <f t="shared" si="7"/>
        <v>0.2419586368</v>
      </c>
      <c r="O16" s="34">
        <f>O14+O15</f>
        <v>4551</v>
      </c>
      <c r="P16" s="33">
        <f t="shared" si="8"/>
        <v>0.06501901141</v>
      </c>
      <c r="Q16" s="34">
        <f>Q14+Q15</f>
        <v>342</v>
      </c>
      <c r="R16" s="33">
        <f t="shared" si="9"/>
        <v>0.283679188</v>
      </c>
      <c r="S16" s="35">
        <f>S14+S15</f>
        <v>14477</v>
      </c>
      <c r="T16" s="4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0.1032711578</v>
      </c>
      <c r="E17" s="427">
        <v>24167.0</v>
      </c>
      <c r="F17" s="40">
        <f>G17/G8</f>
        <v>0.1277021853</v>
      </c>
      <c r="G17" s="427">
        <v>2168.0</v>
      </c>
      <c r="H17" s="40">
        <f>I17/I8</f>
        <v>0.09792226839</v>
      </c>
      <c r="I17" s="427">
        <v>4006.0</v>
      </c>
      <c r="J17" s="40">
        <f>K17/K8</f>
        <v>0.1101161802</v>
      </c>
      <c r="K17" s="427">
        <v>3886.0</v>
      </c>
      <c r="L17" s="40">
        <f>M17/M8</f>
        <v>0.09355604235</v>
      </c>
      <c r="M17" s="427">
        <v>6150.0</v>
      </c>
      <c r="N17" s="40">
        <f>O17/O8</f>
        <v>0.100590143</v>
      </c>
      <c r="O17" s="427">
        <v>1892.0</v>
      </c>
      <c r="P17" s="40">
        <f>Q17/Q8</f>
        <v>0.1788973384</v>
      </c>
      <c r="Q17" s="427">
        <v>941.0</v>
      </c>
      <c r="R17" s="40">
        <f>S17/S8</f>
        <v>0.1004056199</v>
      </c>
      <c r="S17" s="364">
        <v>5124.0</v>
      </c>
      <c r="T17" s="29" t="s">
        <v>28</v>
      </c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0.1264</v>
      </c>
      <c r="E18" s="44"/>
      <c r="F18" s="40">
        <v>0.1523</v>
      </c>
      <c r="G18" s="44"/>
      <c r="H18" s="40">
        <v>0.1208</v>
      </c>
      <c r="I18" s="44"/>
      <c r="J18" s="40">
        <v>0.1332</v>
      </c>
      <c r="K18" s="44"/>
      <c r="L18" s="40">
        <v>0.1151</v>
      </c>
      <c r="M18" s="44"/>
      <c r="N18" s="40">
        <v>0.1252</v>
      </c>
      <c r="O18" s="44"/>
      <c r="P18" s="40">
        <v>0.23629999999999998</v>
      </c>
      <c r="Q18" s="44"/>
      <c r="R18" s="40">
        <v>0.12140000000000001</v>
      </c>
      <c r="S18" s="44"/>
      <c r="T18" s="4" t="s">
        <v>30</v>
      </c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0.2535</v>
      </c>
      <c r="E19" s="44"/>
      <c r="F19" s="40">
        <v>0.17489999999999997</v>
      </c>
      <c r="G19" s="44"/>
      <c r="H19" s="40">
        <v>0.21660000000000001</v>
      </c>
      <c r="I19" s="44"/>
      <c r="J19" s="40">
        <v>0.2357</v>
      </c>
      <c r="K19" s="44"/>
      <c r="L19" s="40">
        <v>0.3014</v>
      </c>
      <c r="M19" s="44"/>
      <c r="N19" s="40">
        <v>0.242</v>
      </c>
      <c r="O19" s="44"/>
      <c r="P19" s="40">
        <v>0.065</v>
      </c>
      <c r="Q19" s="44"/>
      <c r="R19" s="40">
        <v>0.2837</v>
      </c>
      <c r="S19" s="44"/>
      <c r="T19" s="4" t="s">
        <v>30</v>
      </c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0.3289</v>
      </c>
      <c r="E20" s="44"/>
      <c r="F20" s="40">
        <v>0.4189</v>
      </c>
      <c r="G20" s="44"/>
      <c r="H20" s="40">
        <v>0.4374</v>
      </c>
      <c r="I20" s="44"/>
      <c r="J20" s="40">
        <v>0.40509999999999996</v>
      </c>
      <c r="K20" s="44"/>
      <c r="L20" s="40">
        <v>0.2732</v>
      </c>
      <c r="M20" s="44"/>
      <c r="N20" s="40">
        <v>0.3166</v>
      </c>
      <c r="O20" s="44"/>
      <c r="P20" s="40">
        <v>0.2632</v>
      </c>
      <c r="Q20" s="44"/>
      <c r="R20" s="40">
        <v>0.282</v>
      </c>
      <c r="S20" s="44"/>
      <c r="T20" s="4" t="s">
        <v>30</v>
      </c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0.6128</v>
      </c>
      <c r="E21" s="44"/>
      <c r="F21" s="40">
        <v>0.4865</v>
      </c>
      <c r="G21" s="44"/>
      <c r="H21" s="40">
        <v>0.5091</v>
      </c>
      <c r="I21" s="44"/>
      <c r="J21" s="40">
        <v>0.5846</v>
      </c>
      <c r="K21" s="44"/>
      <c r="L21" s="40">
        <v>0.7138</v>
      </c>
      <c r="M21" s="44"/>
      <c r="N21" s="40">
        <v>0.5802</v>
      </c>
      <c r="O21" s="44"/>
      <c r="P21" s="40">
        <v>0.4313</v>
      </c>
      <c r="Q21" s="44"/>
      <c r="R21" s="40">
        <v>0.6809000000000001</v>
      </c>
      <c r="S21" s="44"/>
      <c r="T21" s="29" t="s">
        <v>30</v>
      </c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10">C22/$C$8</f>
        <v>0.8780953055</v>
      </c>
      <c r="C22" s="34">
        <v>2779947.0</v>
      </c>
      <c r="D22" s="33">
        <f t="shared" ref="D22:D23" si="11">E22/$E$8</f>
        <v>0.8672264598</v>
      </c>
      <c r="E22" s="34">
        <v>202944.0</v>
      </c>
      <c r="F22" s="33">
        <f t="shared" ref="F22:F23" si="12">G22/$G$8</f>
        <v>0.8780114272</v>
      </c>
      <c r="G22" s="34">
        <v>14906.0</v>
      </c>
      <c r="H22" s="33">
        <f t="shared" ref="H22:H23" si="13">I22/$I$8</f>
        <v>0.8313859692</v>
      </c>
      <c r="I22" s="34">
        <v>34012.0</v>
      </c>
      <c r="J22" s="33">
        <f t="shared" ref="J22:J23" si="14">K22/$K$8</f>
        <v>0.8616605271</v>
      </c>
      <c r="K22" s="34">
        <v>30408.0</v>
      </c>
      <c r="L22" s="33">
        <f t="shared" ref="L22:L23" si="15">M22/$M$8</f>
        <v>0.8625410734</v>
      </c>
      <c r="M22" s="34">
        <v>56700.0</v>
      </c>
      <c r="N22" s="33">
        <f t="shared" ref="N22:N23" si="16">O22/$O$8</f>
        <v>0.8415120421</v>
      </c>
      <c r="O22" s="34">
        <v>15828.0</v>
      </c>
      <c r="P22" s="33">
        <f t="shared" ref="P22:P23" si="17">Q22/$Q$8</f>
        <v>0.9460076046</v>
      </c>
      <c r="Q22" s="34">
        <v>4976.0</v>
      </c>
      <c r="R22" s="33">
        <f t="shared" ref="R22:R23" si="18">S22/$S$8</f>
        <v>0.9036113887</v>
      </c>
      <c r="S22" s="35">
        <v>46114.0</v>
      </c>
      <c r="T22" s="4" t="s">
        <v>35</v>
      </c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10"/>
        <v>0.1218974296</v>
      </c>
      <c r="C23" s="34">
        <v>385913.0</v>
      </c>
      <c r="D23" s="33">
        <f t="shared" si="11"/>
        <v>0.1327564472</v>
      </c>
      <c r="E23" s="34">
        <v>31067.0</v>
      </c>
      <c r="F23" s="33">
        <f t="shared" si="12"/>
        <v>0.1219885728</v>
      </c>
      <c r="G23" s="34">
        <v>2071.0</v>
      </c>
      <c r="H23" s="33">
        <f t="shared" si="13"/>
        <v>0.1686140308</v>
      </c>
      <c r="I23" s="34">
        <v>6898.0</v>
      </c>
      <c r="J23" s="33">
        <f t="shared" si="14"/>
        <v>0.1383394729</v>
      </c>
      <c r="K23" s="34">
        <v>4882.0</v>
      </c>
      <c r="L23" s="33">
        <f t="shared" si="15"/>
        <v>0.1374132895</v>
      </c>
      <c r="M23" s="34">
        <v>9033.0</v>
      </c>
      <c r="N23" s="33">
        <f t="shared" si="16"/>
        <v>0.1584879579</v>
      </c>
      <c r="O23" s="34">
        <v>2981.0</v>
      </c>
      <c r="P23" s="33">
        <f t="shared" si="17"/>
        <v>0.05380228137</v>
      </c>
      <c r="Q23" s="48">
        <v>283.0</v>
      </c>
      <c r="R23" s="33">
        <f t="shared" si="18"/>
        <v>0.09638861129</v>
      </c>
      <c r="S23" s="35">
        <v>4919.0</v>
      </c>
      <c r="T23" s="29" t="s">
        <v>37</v>
      </c>
      <c r="U23" s="5"/>
      <c r="V23" s="5"/>
      <c r="W23" s="5"/>
      <c r="X23" s="5"/>
      <c r="Y23" s="5"/>
      <c r="Z23" s="5"/>
    </row>
    <row r="24" ht="14.25" customHeight="1">
      <c r="A24" s="632" t="s">
        <v>495</v>
      </c>
      <c r="B24" s="33">
        <v>0.0818195113338048</v>
      </c>
      <c r="C24" s="46"/>
      <c r="D24" s="33">
        <v>0.0935</v>
      </c>
      <c r="E24" s="46"/>
      <c r="F24" s="33">
        <v>0.087</v>
      </c>
      <c r="G24" s="46"/>
      <c r="H24" s="33">
        <v>0.1278</v>
      </c>
      <c r="I24" s="46"/>
      <c r="J24" s="33">
        <v>0.1057</v>
      </c>
      <c r="K24" s="46"/>
      <c r="L24" s="33">
        <v>0.0922</v>
      </c>
      <c r="M24" s="46"/>
      <c r="N24" s="33">
        <v>0.1072</v>
      </c>
      <c r="O24" s="46"/>
      <c r="P24" s="33">
        <v>0.0337</v>
      </c>
      <c r="Q24" s="46"/>
      <c r="R24" s="33">
        <v>0.062400000000000004</v>
      </c>
      <c r="S24" s="47"/>
      <c r="T24" s="4" t="s">
        <v>39</v>
      </c>
      <c r="U24" s="5"/>
      <c r="V24" s="5"/>
      <c r="W24" s="5"/>
      <c r="X24" s="5"/>
      <c r="Y24" s="5"/>
      <c r="Z24" s="5"/>
    </row>
    <row r="25" ht="14.25" customHeight="1">
      <c r="A25" s="628" t="s">
        <v>480</v>
      </c>
      <c r="B25" s="33">
        <f>C25/C23</f>
        <v>0.1221104239</v>
      </c>
      <c r="C25" s="34">
        <v>47124.0</v>
      </c>
      <c r="D25" s="33">
        <f t="shared" ref="D25:D27" si="19">E25/$E$23</f>
        <v>0.1606849712</v>
      </c>
      <c r="E25" s="34">
        <v>4992.0</v>
      </c>
      <c r="F25" s="33">
        <f t="shared" ref="F25:F27" si="20">G25/$G$23</f>
        <v>0.1361661033</v>
      </c>
      <c r="G25" s="48">
        <v>282.0</v>
      </c>
      <c r="H25" s="33">
        <f t="shared" ref="H25:H27" si="21">I25/$I$23</f>
        <v>0.09423021166</v>
      </c>
      <c r="I25" s="48">
        <v>650.0</v>
      </c>
      <c r="J25" s="33">
        <f t="shared" ref="J25:J27" si="22">K25/$K$23</f>
        <v>0.128635805</v>
      </c>
      <c r="K25" s="48">
        <v>628.0</v>
      </c>
      <c r="L25" s="33">
        <f t="shared" ref="L25:L27" si="23">M25/$M$23</f>
        <v>0.2021476807</v>
      </c>
      <c r="M25" s="34">
        <v>1826.0</v>
      </c>
      <c r="N25" s="33">
        <f t="shared" ref="N25:N27" si="24">O25/$O$23</f>
        <v>0.2029520295</v>
      </c>
      <c r="O25" s="48">
        <v>605.0</v>
      </c>
      <c r="P25" s="33">
        <f t="shared" ref="P25:P27" si="25">Q25/$Q$23</f>
        <v>0.1978798587</v>
      </c>
      <c r="Q25" s="48">
        <v>56.0</v>
      </c>
      <c r="R25" s="33">
        <f t="shared" ref="R25:R27" si="26">S25/$S$23</f>
        <v>0.1915023379</v>
      </c>
      <c r="S25" s="49">
        <v>942.0</v>
      </c>
      <c r="T25" s="4" t="s">
        <v>41</v>
      </c>
      <c r="U25" s="5"/>
      <c r="V25" s="5"/>
      <c r="W25" s="5"/>
      <c r="X25" s="5"/>
      <c r="Y25" s="5"/>
      <c r="Z25" s="5"/>
    </row>
    <row r="26" ht="14.25" customHeight="1">
      <c r="A26" s="628" t="s">
        <v>481</v>
      </c>
      <c r="B26" s="33">
        <f>C26/C23</f>
        <v>0.1221104239</v>
      </c>
      <c r="C26" s="34">
        <v>47124.0</v>
      </c>
      <c r="D26" s="33">
        <f t="shared" si="19"/>
        <v>0.1606849712</v>
      </c>
      <c r="E26" s="34">
        <v>4992.0</v>
      </c>
      <c r="F26" s="33">
        <f t="shared" si="20"/>
        <v>0.1361661033</v>
      </c>
      <c r="G26" s="48">
        <v>282.0</v>
      </c>
      <c r="H26" s="33">
        <f t="shared" si="21"/>
        <v>0.09423021166</v>
      </c>
      <c r="I26" s="48">
        <v>650.0</v>
      </c>
      <c r="J26" s="33">
        <f t="shared" si="22"/>
        <v>0.128635805</v>
      </c>
      <c r="K26" s="48">
        <v>628.0</v>
      </c>
      <c r="L26" s="33">
        <f t="shared" si="23"/>
        <v>0.2021476807</v>
      </c>
      <c r="M26" s="34">
        <v>1826.0</v>
      </c>
      <c r="N26" s="33">
        <f t="shared" si="24"/>
        <v>0.2029520295</v>
      </c>
      <c r="O26" s="48">
        <v>605.0</v>
      </c>
      <c r="P26" s="33">
        <f t="shared" si="25"/>
        <v>0.1978798587</v>
      </c>
      <c r="Q26" s="48">
        <v>56.0</v>
      </c>
      <c r="R26" s="33">
        <f t="shared" si="26"/>
        <v>0.1915023379</v>
      </c>
      <c r="S26" s="49">
        <v>942.0</v>
      </c>
      <c r="T26" s="4" t="s">
        <v>41</v>
      </c>
      <c r="U26" s="5"/>
      <c r="V26" s="5"/>
      <c r="W26" s="5"/>
      <c r="X26" s="5"/>
      <c r="Y26" s="5"/>
      <c r="Z26" s="5"/>
    </row>
    <row r="27" ht="15.0" customHeight="1">
      <c r="A27" s="629" t="s">
        <v>496</v>
      </c>
      <c r="B27" s="33">
        <f>C27/C23</f>
        <v>0.069927678</v>
      </c>
      <c r="C27" s="34">
        <v>26986.0</v>
      </c>
      <c r="D27" s="33">
        <f t="shared" si="19"/>
        <v>0.08127595197</v>
      </c>
      <c r="E27" s="34">
        <v>2525.0</v>
      </c>
      <c r="F27" s="33">
        <f t="shared" si="20"/>
        <v>0.09608884597</v>
      </c>
      <c r="G27" s="48">
        <v>199.0</v>
      </c>
      <c r="H27" s="33">
        <f t="shared" si="21"/>
        <v>0.0781385909</v>
      </c>
      <c r="I27" s="48">
        <v>539.0</v>
      </c>
      <c r="J27" s="33">
        <f t="shared" si="22"/>
        <v>0.08889799263</v>
      </c>
      <c r="K27" s="48">
        <v>434.0</v>
      </c>
      <c r="L27" s="33">
        <f t="shared" si="23"/>
        <v>0.09564928595</v>
      </c>
      <c r="M27" s="48">
        <v>864.0</v>
      </c>
      <c r="N27" s="33">
        <f t="shared" si="24"/>
        <v>0.05535055351</v>
      </c>
      <c r="O27" s="48">
        <v>165.0</v>
      </c>
      <c r="P27" s="33">
        <f t="shared" si="25"/>
        <v>0.02473498233</v>
      </c>
      <c r="Q27" s="48">
        <v>7.0</v>
      </c>
      <c r="R27" s="33">
        <f t="shared" si="26"/>
        <v>0.06444399268</v>
      </c>
      <c r="S27" s="49">
        <v>317.0</v>
      </c>
      <c r="T27" s="4" t="s">
        <v>41</v>
      </c>
      <c r="U27" s="5"/>
      <c r="V27" s="5"/>
      <c r="W27" s="5"/>
      <c r="X27" s="5"/>
      <c r="Y27" s="5"/>
      <c r="Z27" s="5"/>
    </row>
    <row r="28" ht="15.0" customHeight="1">
      <c r="A28" s="24" t="s">
        <v>497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93662.0</v>
      </c>
      <c r="F29" s="51"/>
      <c r="G29" s="52">
        <v>6421.0</v>
      </c>
      <c r="H29" s="51"/>
      <c r="I29" s="52">
        <v>17161.0</v>
      </c>
      <c r="J29" s="51"/>
      <c r="K29" s="52">
        <v>13978.0</v>
      </c>
      <c r="L29" s="51"/>
      <c r="M29" s="52">
        <v>26284.0</v>
      </c>
      <c r="N29" s="51"/>
      <c r="O29" s="52">
        <v>7248.0</v>
      </c>
      <c r="P29" s="51"/>
      <c r="Q29" s="52">
        <v>2019.0</v>
      </c>
      <c r="R29" s="51"/>
      <c r="S29" s="52">
        <v>20551.0</v>
      </c>
      <c r="T29" s="4" t="s">
        <v>46</v>
      </c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2.5</v>
      </c>
      <c r="F30" s="51"/>
      <c r="G30" s="54">
        <v>2.64</v>
      </c>
      <c r="H30" s="51"/>
      <c r="I30" s="54">
        <v>2.38</v>
      </c>
      <c r="J30" s="51"/>
      <c r="K30" s="54">
        <v>2.52</v>
      </c>
      <c r="L30" s="51"/>
      <c r="M30" s="54">
        <v>2.5</v>
      </c>
      <c r="N30" s="51"/>
      <c r="O30" s="54">
        <v>2.6</v>
      </c>
      <c r="P30" s="51"/>
      <c r="Q30" s="54">
        <v>2.61</v>
      </c>
      <c r="R30" s="51"/>
      <c r="S30" s="54">
        <v>2.48</v>
      </c>
      <c r="T30" s="4" t="s">
        <v>48</v>
      </c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7">E31/$E$29</f>
        <v>0.1153402661</v>
      </c>
      <c r="E31" s="34">
        <v>10803.0</v>
      </c>
      <c r="F31" s="33">
        <f t="shared" ref="F31:F34" si="28">G31/$G$29</f>
        <v>0.09359912786</v>
      </c>
      <c r="G31" s="48">
        <v>601.0</v>
      </c>
      <c r="H31" s="33">
        <f t="shared" ref="H31:H34" si="29">I31/$I$29</f>
        <v>0.1216129596</v>
      </c>
      <c r="I31" s="34">
        <v>2087.0</v>
      </c>
      <c r="J31" s="33">
        <f t="shared" ref="J31:J34" si="30">K31/$K$29</f>
        <v>0.1187580484</v>
      </c>
      <c r="K31" s="34">
        <v>1660.0</v>
      </c>
      <c r="L31" s="33">
        <f t="shared" ref="L31:L34" si="31">M31/$M$29</f>
        <v>0.1261223558</v>
      </c>
      <c r="M31" s="34">
        <v>3315.0</v>
      </c>
      <c r="N31" s="33">
        <f t="shared" ref="N31:N34" si="32">O31/$O$29</f>
        <v>0.1040286976</v>
      </c>
      <c r="O31" s="48">
        <v>754.0</v>
      </c>
      <c r="P31" s="33">
        <f t="shared" ref="P31:P34" si="33">Q31/$Q$29</f>
        <v>0.02080237741</v>
      </c>
      <c r="Q31" s="48">
        <v>42.0</v>
      </c>
      <c r="R31" s="33">
        <f t="shared" ref="R31:R34" si="34">S31/$S$29</f>
        <v>0.1140577101</v>
      </c>
      <c r="S31" s="35">
        <v>2344.0</v>
      </c>
      <c r="T31" s="4" t="s">
        <v>50</v>
      </c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7"/>
        <v>0.03191262198</v>
      </c>
      <c r="E32" s="34">
        <v>2989.0</v>
      </c>
      <c r="F32" s="33">
        <f t="shared" si="28"/>
        <v>0.02413954213</v>
      </c>
      <c r="G32" s="48">
        <v>155.0</v>
      </c>
      <c r="H32" s="33">
        <f t="shared" si="29"/>
        <v>0.03094225278</v>
      </c>
      <c r="I32" s="48">
        <v>531.0</v>
      </c>
      <c r="J32" s="33">
        <f t="shared" si="30"/>
        <v>0.0326942338</v>
      </c>
      <c r="K32" s="48">
        <v>457.0</v>
      </c>
      <c r="L32" s="33">
        <f t="shared" si="31"/>
        <v>0.03492619084</v>
      </c>
      <c r="M32" s="48">
        <v>918.0</v>
      </c>
      <c r="N32" s="33">
        <f t="shared" si="32"/>
        <v>0.03187086093</v>
      </c>
      <c r="O32" s="48">
        <v>231.0</v>
      </c>
      <c r="P32" s="33">
        <f t="shared" si="33"/>
        <v>0.008420009906</v>
      </c>
      <c r="Q32" s="48">
        <v>17.0</v>
      </c>
      <c r="R32" s="33">
        <f t="shared" si="34"/>
        <v>0.03308841419</v>
      </c>
      <c r="S32" s="49">
        <v>680.0</v>
      </c>
      <c r="T32" s="4" t="s">
        <v>52</v>
      </c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7"/>
        <v>0.01821443061</v>
      </c>
      <c r="E33" s="34">
        <v>1706.0</v>
      </c>
      <c r="F33" s="33">
        <f t="shared" si="28"/>
        <v>0.02195919639</v>
      </c>
      <c r="G33" s="48">
        <v>141.0</v>
      </c>
      <c r="H33" s="33">
        <f t="shared" si="29"/>
        <v>0.01829730202</v>
      </c>
      <c r="I33" s="48">
        <v>314.0</v>
      </c>
      <c r="J33" s="33">
        <f t="shared" si="30"/>
        <v>0.02017456002</v>
      </c>
      <c r="K33" s="48">
        <v>282.0</v>
      </c>
      <c r="L33" s="33">
        <f t="shared" si="31"/>
        <v>0.0161695328</v>
      </c>
      <c r="M33" s="48">
        <v>425.0</v>
      </c>
      <c r="N33" s="33">
        <f t="shared" si="32"/>
        <v>0.01669426049</v>
      </c>
      <c r="O33" s="48">
        <v>121.0</v>
      </c>
      <c r="P33" s="33">
        <f t="shared" si="33"/>
        <v>0.04160475483</v>
      </c>
      <c r="Q33" s="48">
        <v>84.0</v>
      </c>
      <c r="R33" s="33">
        <f t="shared" si="34"/>
        <v>0.01649554766</v>
      </c>
      <c r="S33" s="49">
        <v>339.0</v>
      </c>
      <c r="T33" s="4" t="s">
        <v>54</v>
      </c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7"/>
        <v>0.003341803506</v>
      </c>
      <c r="E34" s="435">
        <v>313.0</v>
      </c>
      <c r="F34" s="433">
        <f t="shared" si="28"/>
        <v>0.004827908425</v>
      </c>
      <c r="G34" s="435">
        <v>31.0</v>
      </c>
      <c r="H34" s="433">
        <f t="shared" si="29"/>
        <v>0.003729386399</v>
      </c>
      <c r="I34" s="435">
        <v>64.0</v>
      </c>
      <c r="J34" s="433">
        <f t="shared" si="30"/>
        <v>0.003004721706</v>
      </c>
      <c r="K34" s="435">
        <v>42.0</v>
      </c>
      <c r="L34" s="433">
        <f t="shared" si="31"/>
        <v>0.002929538883</v>
      </c>
      <c r="M34" s="435">
        <v>77.0</v>
      </c>
      <c r="N34" s="433">
        <f t="shared" si="32"/>
        <v>0.003449227373</v>
      </c>
      <c r="O34" s="435">
        <v>25.0</v>
      </c>
      <c r="P34" s="433">
        <f t="shared" si="33"/>
        <v>0.01089648341</v>
      </c>
      <c r="Q34" s="435">
        <v>22.0</v>
      </c>
      <c r="R34" s="433">
        <f t="shared" si="34"/>
        <v>0.002530290497</v>
      </c>
      <c r="S34" s="436">
        <v>52.0</v>
      </c>
      <c r="T34" s="4" t="s">
        <v>56</v>
      </c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"/>
      <c r="T35" s="4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92"/>
      <c r="E36" s="630">
        <v>7.72</v>
      </c>
      <c r="F36" s="92"/>
      <c r="G36" s="631">
        <v>8.14</v>
      </c>
      <c r="H36" s="92"/>
      <c r="I36" s="631">
        <v>7.58</v>
      </c>
      <c r="J36" s="92"/>
      <c r="K36" s="631">
        <v>7.68</v>
      </c>
      <c r="L36" s="92"/>
      <c r="M36" s="631">
        <v>7.22</v>
      </c>
      <c r="N36" s="92"/>
      <c r="O36" s="631">
        <v>8.28</v>
      </c>
      <c r="P36" s="92"/>
      <c r="Q36" s="631">
        <v>21.05</v>
      </c>
      <c r="R36" s="92"/>
      <c r="S36" s="631">
        <v>6.86</v>
      </c>
      <c r="T36" s="4" t="s">
        <v>59</v>
      </c>
      <c r="U36" s="5"/>
      <c r="V36" s="5"/>
      <c r="W36" s="5"/>
      <c r="X36" s="5"/>
      <c r="Y36" s="5"/>
      <c r="Z36" s="5"/>
    </row>
    <row r="37" ht="14.25" customHeight="1">
      <c r="A37" s="632" t="s">
        <v>483</v>
      </c>
      <c r="B37" s="26"/>
      <c r="C37" s="55">
        <v>0.6277867947267168</v>
      </c>
      <c r="D37" s="60"/>
      <c r="E37" s="55">
        <v>-1.5599999999999996</v>
      </c>
      <c r="F37" s="60"/>
      <c r="G37" s="521">
        <v>-0.41000000000000014</v>
      </c>
      <c r="H37" s="60"/>
      <c r="I37" s="521">
        <v>-2.3200000000000003</v>
      </c>
      <c r="J37" s="60"/>
      <c r="K37" s="521">
        <v>-1.9800000000000004</v>
      </c>
      <c r="L37" s="60"/>
      <c r="M37" s="521">
        <v>-2.6499999999999995</v>
      </c>
      <c r="N37" s="60"/>
      <c r="O37" s="521">
        <v>-0.22000000000000064</v>
      </c>
      <c r="P37" s="60"/>
      <c r="Q37" s="521">
        <v>14.690000000000001</v>
      </c>
      <c r="R37" s="60"/>
      <c r="S37" s="521">
        <v>-1.7299999999999995</v>
      </c>
      <c r="T37" s="4" t="s">
        <v>61</v>
      </c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86.32</v>
      </c>
      <c r="F38" s="63"/>
      <c r="G38" s="521">
        <v>85.17</v>
      </c>
      <c r="H38" s="63"/>
      <c r="I38" s="521">
        <v>85.71</v>
      </c>
      <c r="J38" s="63"/>
      <c r="K38" s="521">
        <v>86.77</v>
      </c>
      <c r="L38" s="63"/>
      <c r="M38" s="521">
        <v>86.96</v>
      </c>
      <c r="N38" s="63"/>
      <c r="O38" s="521">
        <v>84.83</v>
      </c>
      <c r="P38" s="63"/>
      <c r="Q38" s="521">
        <v>87.18</v>
      </c>
      <c r="R38" s="63"/>
      <c r="S38" s="521">
        <v>86.38</v>
      </c>
      <c r="T38" s="4" t="s">
        <v>63</v>
      </c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80.24</v>
      </c>
      <c r="F39" s="63"/>
      <c r="G39" s="521">
        <v>79.22</v>
      </c>
      <c r="H39" s="63"/>
      <c r="I39" s="521">
        <v>79.94</v>
      </c>
      <c r="J39" s="63"/>
      <c r="K39" s="521">
        <v>80.8</v>
      </c>
      <c r="L39" s="63"/>
      <c r="M39" s="521">
        <v>80.72</v>
      </c>
      <c r="N39" s="63"/>
      <c r="O39" s="521">
        <v>80.02</v>
      </c>
      <c r="P39" s="63"/>
      <c r="Q39" s="521">
        <v>74.66</v>
      </c>
      <c r="R39" s="63"/>
      <c r="S39" s="521">
        <v>79.76</v>
      </c>
      <c r="T39" s="4" t="s">
        <v>63</v>
      </c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24.58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444"/>
      <c r="R40" s="63"/>
      <c r="S40" s="70"/>
      <c r="T40" s="4" t="s">
        <v>66</v>
      </c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20.2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446"/>
      <c r="R41" s="74"/>
      <c r="S41" s="447"/>
      <c r="T41" s="4" t="s">
        <v>66</v>
      </c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"/>
      <c r="T42" s="4"/>
      <c r="U42" s="5"/>
      <c r="V42" s="5"/>
      <c r="W42" s="5"/>
      <c r="X42" s="5"/>
      <c r="Y42" s="5"/>
      <c r="Z42" s="5"/>
    </row>
    <row r="43" ht="14.25" customHeight="1">
      <c r="A43" s="633" t="s">
        <v>498</v>
      </c>
      <c r="B43" s="13"/>
      <c r="C43" s="78">
        <v>36093.0</v>
      </c>
      <c r="D43" s="79"/>
      <c r="E43" s="80"/>
      <c r="F43" s="56"/>
      <c r="G43" s="522">
        <v>27624.356154452325</v>
      </c>
      <c r="H43" s="56"/>
      <c r="I43" s="522">
        <v>26531.919781257333</v>
      </c>
      <c r="J43" s="56"/>
      <c r="K43" s="522">
        <v>29069.14186029678</v>
      </c>
      <c r="L43" s="56"/>
      <c r="M43" s="522">
        <v>30431.0956849079</v>
      </c>
      <c r="N43" s="56"/>
      <c r="O43" s="522">
        <v>30794.57532714167</v>
      </c>
      <c r="P43" s="56"/>
      <c r="Q43" s="522">
        <v>35053.30567016317</v>
      </c>
      <c r="R43" s="56"/>
      <c r="S43" s="522">
        <v>28990.156787837444</v>
      </c>
      <c r="T43" s="29" t="s">
        <v>70</v>
      </c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115"/>
      <c r="E44" s="89">
        <v>18164.83358978445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8"/>
      <c r="R44" s="85"/>
      <c r="S44" s="86"/>
      <c r="T44" s="4" t="s">
        <v>72</v>
      </c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115"/>
      <c r="C45" s="89">
        <v>-547.1685652441665</v>
      </c>
      <c r="D45" s="115"/>
      <c r="E45" s="89">
        <v>-521.4877014522062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8"/>
      <c r="R45" s="85"/>
      <c r="S45" s="86"/>
      <c r="T45" s="4" t="s">
        <v>72</v>
      </c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1330.52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8"/>
      <c r="R46" s="85"/>
      <c r="S46" s="86"/>
      <c r="T46" s="4" t="s">
        <v>75</v>
      </c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684"/>
      <c r="C47" s="99">
        <v>838.3860473249441</v>
      </c>
      <c r="D47" s="684"/>
      <c r="E47" s="602">
        <v>774.47</v>
      </c>
      <c r="F47" s="85"/>
      <c r="G47" s="86"/>
      <c r="H47" s="101"/>
      <c r="I47" s="102"/>
      <c r="J47" s="103"/>
      <c r="K47" s="104"/>
      <c r="L47" s="101"/>
      <c r="M47" s="102"/>
      <c r="N47" s="101"/>
      <c r="O47" s="102"/>
      <c r="P47" s="101"/>
      <c r="Q47" s="104"/>
      <c r="R47" s="449"/>
      <c r="S47" s="450"/>
      <c r="T47" s="4" t="s">
        <v>77</v>
      </c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"/>
      <c r="T48" s="4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7"/>
      <c r="R49" s="456"/>
      <c r="S49" s="455"/>
      <c r="T49" s="29" t="s">
        <v>80</v>
      </c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8"/>
      <c r="R50" s="85"/>
      <c r="S50" s="86"/>
      <c r="T50" s="4" t="s">
        <v>80</v>
      </c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8"/>
      <c r="R51" s="85"/>
      <c r="S51" s="86"/>
      <c r="T51" s="4" t="s">
        <v>80</v>
      </c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0.08050446769</v>
      </c>
      <c r="E52" s="39">
        <v>15920.0</v>
      </c>
      <c r="F52" s="26"/>
      <c r="G52" s="39">
        <v>1432.0</v>
      </c>
      <c r="H52" s="26"/>
      <c r="I52" s="39">
        <v>3089.0</v>
      </c>
      <c r="J52" s="26"/>
      <c r="K52" s="39">
        <v>2534.0</v>
      </c>
      <c r="L52" s="26"/>
      <c r="M52" s="39">
        <v>3944.0</v>
      </c>
      <c r="N52" s="26"/>
      <c r="O52" s="39">
        <v>1156.0</v>
      </c>
      <c r="P52" s="26"/>
      <c r="Q52" s="39">
        <v>325.0</v>
      </c>
      <c r="R52" s="26"/>
      <c r="S52" s="39">
        <v>3079.0</v>
      </c>
      <c r="T52" s="29" t="s">
        <v>84</v>
      </c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0.1175</v>
      </c>
      <c r="F53" s="26"/>
      <c r="G53" s="119">
        <v>0.1399</v>
      </c>
      <c r="H53" s="26"/>
      <c r="I53" s="119">
        <v>0.12619999999999998</v>
      </c>
      <c r="J53" s="26"/>
      <c r="K53" s="119">
        <v>0.12380000000000001</v>
      </c>
      <c r="L53" s="26"/>
      <c r="M53" s="119">
        <v>0.1128</v>
      </c>
      <c r="N53" s="26"/>
      <c r="O53" s="119">
        <v>0.105</v>
      </c>
      <c r="P53" s="26"/>
      <c r="Q53" s="119">
        <v>0.0926</v>
      </c>
      <c r="R53" s="26"/>
      <c r="S53" s="119">
        <v>0.1104</v>
      </c>
      <c r="T53" s="29" t="s">
        <v>86</v>
      </c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0.11630000000000001</v>
      </c>
      <c r="F54" s="60"/>
      <c r="G54" s="119">
        <v>0.1471</v>
      </c>
      <c r="H54" s="60"/>
      <c r="I54" s="119">
        <v>0.1197</v>
      </c>
      <c r="J54" s="60"/>
      <c r="K54" s="119">
        <v>0.12</v>
      </c>
      <c r="L54" s="60"/>
      <c r="M54" s="119">
        <v>0.11199999999999999</v>
      </c>
      <c r="N54" s="60"/>
      <c r="O54" s="119">
        <v>0.1002</v>
      </c>
      <c r="P54" s="60"/>
      <c r="Q54" s="119">
        <v>0.11410000000000001</v>
      </c>
      <c r="R54" s="60"/>
      <c r="S54" s="119">
        <v>0.11109999999999999</v>
      </c>
      <c r="T54" s="29" t="s">
        <v>86</v>
      </c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0.0639</v>
      </c>
      <c r="F55" s="60"/>
      <c r="G55" s="123">
        <v>0.091</v>
      </c>
      <c r="H55" s="60"/>
      <c r="I55" s="123">
        <v>0.064</v>
      </c>
      <c r="J55" s="60"/>
      <c r="K55" s="123">
        <v>0.0504</v>
      </c>
      <c r="L55" s="60"/>
      <c r="M55" s="123">
        <v>0.0674</v>
      </c>
      <c r="N55" s="60"/>
      <c r="O55" s="123">
        <v>0.0443</v>
      </c>
      <c r="P55" s="60"/>
      <c r="Q55" s="123">
        <v>0.1059</v>
      </c>
      <c r="R55" s="60"/>
      <c r="S55" s="123">
        <v>0.061500000000000006</v>
      </c>
      <c r="T55" s="29" t="s">
        <v>86</v>
      </c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0.1182</v>
      </c>
      <c r="F56" s="60"/>
      <c r="G56" s="123">
        <v>0.1594</v>
      </c>
      <c r="H56" s="60"/>
      <c r="I56" s="123">
        <v>0.1208</v>
      </c>
      <c r="J56" s="60"/>
      <c r="K56" s="123">
        <v>0.1257</v>
      </c>
      <c r="L56" s="60"/>
      <c r="M56" s="123">
        <v>0.1115</v>
      </c>
      <c r="N56" s="60"/>
      <c r="O56" s="123">
        <v>0.1054</v>
      </c>
      <c r="P56" s="60"/>
      <c r="Q56" s="123">
        <v>0.1009</v>
      </c>
      <c r="R56" s="60"/>
      <c r="S56" s="123">
        <v>0.1133</v>
      </c>
      <c r="T56" s="29" t="s">
        <v>86</v>
      </c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0.1292</v>
      </c>
      <c r="F57" s="60"/>
      <c r="G57" s="123">
        <v>0.1547</v>
      </c>
      <c r="H57" s="60"/>
      <c r="I57" s="123">
        <v>0.1344</v>
      </c>
      <c r="J57" s="60"/>
      <c r="K57" s="123">
        <v>0.1359</v>
      </c>
      <c r="L57" s="60"/>
      <c r="M57" s="123">
        <v>0.1245</v>
      </c>
      <c r="N57" s="60"/>
      <c r="O57" s="123">
        <v>0.1101</v>
      </c>
      <c r="P57" s="60"/>
      <c r="Q57" s="123">
        <v>0.1414</v>
      </c>
      <c r="R57" s="60"/>
      <c r="S57" s="123">
        <v>0.122</v>
      </c>
      <c r="T57" s="29" t="s">
        <v>86</v>
      </c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0.11869999999999999</v>
      </c>
      <c r="F58" s="26"/>
      <c r="G58" s="119">
        <v>0.1323</v>
      </c>
      <c r="H58" s="26"/>
      <c r="I58" s="119">
        <v>0.1332</v>
      </c>
      <c r="J58" s="26"/>
      <c r="K58" s="119">
        <v>0.1278</v>
      </c>
      <c r="L58" s="26"/>
      <c r="M58" s="119">
        <v>0.11380000000000001</v>
      </c>
      <c r="N58" s="26"/>
      <c r="O58" s="119">
        <v>0.11019999999999999</v>
      </c>
      <c r="P58" s="26"/>
      <c r="Q58" s="119">
        <v>0.0709</v>
      </c>
      <c r="R58" s="26"/>
      <c r="S58" s="119">
        <v>0.1096</v>
      </c>
      <c r="T58" s="29" t="s">
        <v>86</v>
      </c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0.0718</v>
      </c>
      <c r="F59" s="60"/>
      <c r="G59" s="123">
        <v>0.0851</v>
      </c>
      <c r="H59" s="60"/>
      <c r="I59" s="123">
        <v>0.0596</v>
      </c>
      <c r="J59" s="60"/>
      <c r="K59" s="123">
        <v>0.0834</v>
      </c>
      <c r="L59" s="60"/>
      <c r="M59" s="123">
        <v>0.0691</v>
      </c>
      <c r="N59" s="60"/>
      <c r="O59" s="123">
        <v>0.0738</v>
      </c>
      <c r="P59" s="60"/>
      <c r="Q59" s="123">
        <v>0.061900000000000004</v>
      </c>
      <c r="R59" s="60"/>
      <c r="S59" s="123">
        <v>0.0707</v>
      </c>
      <c r="T59" s="29" t="s">
        <v>86</v>
      </c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0.1117</v>
      </c>
      <c r="F60" s="60"/>
      <c r="G60" s="123">
        <v>0.13119999999999998</v>
      </c>
      <c r="H60" s="60"/>
      <c r="I60" s="123">
        <v>0.126</v>
      </c>
      <c r="J60" s="60"/>
      <c r="K60" s="123">
        <v>0.1216</v>
      </c>
      <c r="L60" s="60"/>
      <c r="M60" s="123">
        <v>0.1079</v>
      </c>
      <c r="N60" s="60"/>
      <c r="O60" s="123">
        <v>0.10769999999999999</v>
      </c>
      <c r="P60" s="60"/>
      <c r="Q60" s="123">
        <v>0.056799999999999996</v>
      </c>
      <c r="R60" s="60"/>
      <c r="S60" s="123">
        <v>0.09970000000000001</v>
      </c>
      <c r="T60" s="29" t="s">
        <v>86</v>
      </c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0.1413</v>
      </c>
      <c r="F61" s="60"/>
      <c r="G61" s="123">
        <v>0.14880000000000002</v>
      </c>
      <c r="H61" s="60"/>
      <c r="I61" s="123">
        <v>0.16469999999999999</v>
      </c>
      <c r="J61" s="60"/>
      <c r="K61" s="123">
        <v>0.1493</v>
      </c>
      <c r="L61" s="60"/>
      <c r="M61" s="123">
        <v>0.1351</v>
      </c>
      <c r="N61" s="60"/>
      <c r="O61" s="123">
        <v>0.12380000000000001</v>
      </c>
      <c r="P61" s="60"/>
      <c r="Q61" s="123">
        <v>0.0973</v>
      </c>
      <c r="R61" s="60"/>
      <c r="S61" s="123">
        <v>0.1313</v>
      </c>
      <c r="T61" s="29" t="s">
        <v>86</v>
      </c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0.4471105528</v>
      </c>
      <c r="E62" s="28">
        <v>7118.0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458"/>
      <c r="R62" s="126"/>
      <c r="S62" s="127"/>
      <c r="T62" s="29" t="s">
        <v>93</v>
      </c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0.45012644</v>
      </c>
      <c r="E63" s="35">
        <v>3204.0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458"/>
      <c r="R63" s="126"/>
      <c r="S63" s="127"/>
      <c r="T63" s="29" t="s">
        <v>93</v>
      </c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0.54987356</v>
      </c>
      <c r="E64" s="35">
        <v>3914.0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458"/>
      <c r="R64" s="126"/>
      <c r="S64" s="127"/>
      <c r="T64" s="29" t="s">
        <v>93</v>
      </c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0.3936557789</v>
      </c>
      <c r="E65" s="130">
        <v>6267.0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458"/>
      <c r="R65" s="126"/>
      <c r="S65" s="127"/>
      <c r="T65" s="4" t="s">
        <v>97</v>
      </c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0.5206637945</v>
      </c>
      <c r="E66" s="131">
        <v>3263.0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458"/>
      <c r="R66" s="126"/>
      <c r="S66" s="127"/>
      <c r="T66" s="4" t="s">
        <v>97</v>
      </c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0.4793362055</v>
      </c>
      <c r="E67" s="133">
        <v>3004.0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205"/>
      <c r="R67" s="134"/>
      <c r="S67" s="135"/>
      <c r="T67" s="4" t="s">
        <v>97</v>
      </c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0.6063442211</v>
      </c>
      <c r="E68" s="130">
        <v>9653.0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205"/>
      <c r="R68" s="134"/>
      <c r="S68" s="135"/>
      <c r="T68" s="4" t="s">
        <v>97</v>
      </c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0.4467005076</v>
      </c>
      <c r="E69" s="131">
        <v>4312.0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205"/>
      <c r="R69" s="134"/>
      <c r="S69" s="135"/>
      <c r="T69" s="4" t="s">
        <v>97</v>
      </c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0.5532994924</v>
      </c>
      <c r="E70" s="131">
        <v>5341.0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290"/>
      <c r="R70" s="138"/>
      <c r="S70" s="139"/>
      <c r="T70" s="4" t="s">
        <v>97</v>
      </c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"/>
      <c r="T71" s="4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459">
        <v>1.0</v>
      </c>
      <c r="C72" s="142">
        <v>459482.0</v>
      </c>
      <c r="D72" s="459">
        <v>1.0</v>
      </c>
      <c r="E72" s="142">
        <v>29588.0</v>
      </c>
      <c r="F72" s="459">
        <v>1.0</v>
      </c>
      <c r="G72" s="142">
        <v>2586.0</v>
      </c>
      <c r="H72" s="459">
        <v>1.0</v>
      </c>
      <c r="I72" s="142">
        <v>4942.0</v>
      </c>
      <c r="J72" s="459">
        <v>1.0</v>
      </c>
      <c r="K72" s="142">
        <v>4700.0</v>
      </c>
      <c r="L72" s="459">
        <v>1.0</v>
      </c>
      <c r="M72" s="142">
        <v>7566.0</v>
      </c>
      <c r="N72" s="459">
        <v>1.0</v>
      </c>
      <c r="O72" s="142">
        <v>2355.0</v>
      </c>
      <c r="P72" s="459">
        <v>1.0</v>
      </c>
      <c r="Q72" s="142">
        <v>1243.0</v>
      </c>
      <c r="R72" s="459">
        <v>1.0</v>
      </c>
      <c r="S72" s="142">
        <v>6196.0</v>
      </c>
      <c r="T72" s="29" t="s">
        <v>101</v>
      </c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5">C73/$C$72</f>
        <v>0.1907931105</v>
      </c>
      <c r="C73" s="52">
        <v>87666.0</v>
      </c>
      <c r="D73" s="145">
        <f t="shared" ref="D73:D76" si="36">E73/$E$72</f>
        <v>0.1832161687</v>
      </c>
      <c r="E73" s="52">
        <v>5421.0</v>
      </c>
      <c r="F73" s="145">
        <f t="shared" ref="F73:F76" si="37">G73/$G$72</f>
        <v>0.1616395978</v>
      </c>
      <c r="G73" s="146">
        <v>418.0</v>
      </c>
      <c r="H73" s="145">
        <f t="shared" ref="H73:H76" si="38">I73/$I$72</f>
        <v>0.1893970053</v>
      </c>
      <c r="I73" s="146">
        <v>936.0</v>
      </c>
      <c r="J73" s="145">
        <f t="shared" ref="J73:J76" si="39">K73/$K$72</f>
        <v>0.1731914894</v>
      </c>
      <c r="K73" s="146">
        <v>814.0</v>
      </c>
      <c r="L73" s="145">
        <f t="shared" ref="L73:L76" si="40">M73/$M$72</f>
        <v>0.1871530531</v>
      </c>
      <c r="M73" s="52">
        <v>1416.0</v>
      </c>
      <c r="N73" s="145">
        <f t="shared" ref="N73:N76" si="41">O73/$O$72</f>
        <v>0.1966029724</v>
      </c>
      <c r="O73" s="146">
        <v>463.0</v>
      </c>
      <c r="P73" s="145">
        <f t="shared" ref="P73:P76" si="42">Q73/$Q$72</f>
        <v>0.2429605792</v>
      </c>
      <c r="Q73" s="146">
        <v>302.0</v>
      </c>
      <c r="R73" s="145">
        <f t="shared" ref="R73:R76" si="43">S73/$S$72</f>
        <v>0.1730148483</v>
      </c>
      <c r="S73" s="52">
        <v>1072.0</v>
      </c>
      <c r="T73" s="4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5"/>
        <v>0.1931065852</v>
      </c>
      <c r="C74" s="52">
        <v>88729.0</v>
      </c>
      <c r="D74" s="145">
        <f t="shared" si="36"/>
        <v>0.186088955</v>
      </c>
      <c r="E74" s="52">
        <v>5506.0</v>
      </c>
      <c r="F74" s="145">
        <f t="shared" si="37"/>
        <v>0.1655065739</v>
      </c>
      <c r="G74" s="146">
        <v>428.0</v>
      </c>
      <c r="H74" s="145">
        <f t="shared" si="38"/>
        <v>0.1861594496</v>
      </c>
      <c r="I74" s="146">
        <v>920.0</v>
      </c>
      <c r="J74" s="145">
        <f t="shared" si="39"/>
        <v>0.1787234043</v>
      </c>
      <c r="K74" s="146">
        <v>840.0</v>
      </c>
      <c r="L74" s="145">
        <f t="shared" si="40"/>
        <v>0.1920433518</v>
      </c>
      <c r="M74" s="52">
        <v>1453.0</v>
      </c>
      <c r="N74" s="145">
        <f t="shared" si="41"/>
        <v>0.1893842887</v>
      </c>
      <c r="O74" s="146">
        <v>446.0</v>
      </c>
      <c r="P74" s="145">
        <f t="shared" si="42"/>
        <v>0.2341110217</v>
      </c>
      <c r="Q74" s="146">
        <v>291.0</v>
      </c>
      <c r="R74" s="145">
        <f t="shared" si="43"/>
        <v>0.1820529374</v>
      </c>
      <c r="S74" s="52">
        <v>1128.0</v>
      </c>
      <c r="T74" s="4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5"/>
        <v>0.3794969117</v>
      </c>
      <c r="C75" s="52">
        <v>174372.0</v>
      </c>
      <c r="D75" s="145">
        <f t="shared" si="36"/>
        <v>0.3835676626</v>
      </c>
      <c r="E75" s="52">
        <v>11349.0</v>
      </c>
      <c r="F75" s="145">
        <f t="shared" si="37"/>
        <v>0.3994586234</v>
      </c>
      <c r="G75" s="52">
        <v>1033.0</v>
      </c>
      <c r="H75" s="145">
        <f t="shared" si="38"/>
        <v>0.379198705</v>
      </c>
      <c r="I75" s="52">
        <v>1874.0</v>
      </c>
      <c r="J75" s="145">
        <f t="shared" si="39"/>
        <v>0.3876595745</v>
      </c>
      <c r="K75" s="52">
        <v>1822.0</v>
      </c>
      <c r="L75" s="145">
        <f t="shared" si="40"/>
        <v>0.3712661909</v>
      </c>
      <c r="M75" s="52">
        <v>2809.0</v>
      </c>
      <c r="N75" s="145">
        <f t="shared" si="41"/>
        <v>0.3919320594</v>
      </c>
      <c r="O75" s="146">
        <v>923.0</v>
      </c>
      <c r="P75" s="145">
        <f t="shared" si="42"/>
        <v>0.35076428</v>
      </c>
      <c r="Q75" s="146">
        <v>436.0</v>
      </c>
      <c r="R75" s="145">
        <f t="shared" si="43"/>
        <v>0.3957391866</v>
      </c>
      <c r="S75" s="52">
        <v>2452.0</v>
      </c>
      <c r="T75" s="4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5"/>
        <v>0.2366033925</v>
      </c>
      <c r="C76" s="152">
        <v>108715.0</v>
      </c>
      <c r="D76" s="158">
        <f t="shared" si="36"/>
        <v>0.2471272137</v>
      </c>
      <c r="E76" s="152">
        <v>7312.0</v>
      </c>
      <c r="F76" s="158">
        <f t="shared" si="37"/>
        <v>0.2733952049</v>
      </c>
      <c r="G76" s="153">
        <v>707.0</v>
      </c>
      <c r="H76" s="158">
        <f t="shared" si="38"/>
        <v>0.2452448401</v>
      </c>
      <c r="I76" s="152">
        <v>1212.0</v>
      </c>
      <c r="J76" s="158">
        <f t="shared" si="39"/>
        <v>0.2604255319</v>
      </c>
      <c r="K76" s="152">
        <v>1224.0</v>
      </c>
      <c r="L76" s="158">
        <f t="shared" si="40"/>
        <v>0.2495374042</v>
      </c>
      <c r="M76" s="152">
        <v>1888.0</v>
      </c>
      <c r="N76" s="158">
        <f t="shared" si="41"/>
        <v>0.2220806794</v>
      </c>
      <c r="O76" s="153">
        <v>523.0</v>
      </c>
      <c r="P76" s="158">
        <f t="shared" si="42"/>
        <v>0.1721641191</v>
      </c>
      <c r="Q76" s="153">
        <v>214.0</v>
      </c>
      <c r="R76" s="158">
        <f t="shared" si="43"/>
        <v>0.2491930278</v>
      </c>
      <c r="S76" s="152">
        <v>1544.0</v>
      </c>
      <c r="T76" s="4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5"/>
        <v>0.5110972791</v>
      </c>
      <c r="C77" s="155">
        <v>234840.0</v>
      </c>
      <c r="D77" s="38">
        <f>E77/E72</f>
        <v>0.5095646884</v>
      </c>
      <c r="E77" s="155">
        <v>15077.0</v>
      </c>
      <c r="F77" s="38">
        <f>G77/G72</f>
        <v>0.5123743233</v>
      </c>
      <c r="G77" s="155">
        <v>1325.0</v>
      </c>
      <c r="H77" s="38">
        <f>I77/I72</f>
        <v>0.5194253339</v>
      </c>
      <c r="I77" s="155">
        <v>2567.0</v>
      </c>
      <c r="J77" s="38">
        <f>K77/K72</f>
        <v>0.5208510638</v>
      </c>
      <c r="K77" s="155">
        <v>2448.0</v>
      </c>
      <c r="L77" s="38">
        <f>M77/M72</f>
        <v>0.495506212</v>
      </c>
      <c r="M77" s="155">
        <v>3749.0</v>
      </c>
      <c r="N77" s="38">
        <f>O77/O72</f>
        <v>0.510403397</v>
      </c>
      <c r="O77" s="155">
        <v>1202.0</v>
      </c>
      <c r="P77" s="38">
        <f>Q77/Q72</f>
        <v>0.5172968624</v>
      </c>
      <c r="Q77" s="156">
        <v>643.0</v>
      </c>
      <c r="R77" s="38">
        <f>S77/S72</f>
        <v>0.5072627502</v>
      </c>
      <c r="S77" s="155">
        <v>3143.0</v>
      </c>
      <c r="T77" s="29" t="s">
        <v>101</v>
      </c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44">C78/$C$77</f>
        <v>0.1912706524</v>
      </c>
      <c r="C78" s="52">
        <v>44918.0</v>
      </c>
      <c r="D78" s="145">
        <f t="shared" ref="D78:D81" si="45">E78/$E$77</f>
        <v>0.1833255953</v>
      </c>
      <c r="E78" s="52">
        <v>2764.0</v>
      </c>
      <c r="F78" s="145">
        <f t="shared" ref="F78:F81" si="46">G78/$G$77</f>
        <v>0.1547169811</v>
      </c>
      <c r="G78" s="146">
        <v>205.0</v>
      </c>
      <c r="H78" s="145">
        <f t="shared" ref="H78:H81" si="47">I78/$I$77</f>
        <v>0.1869887028</v>
      </c>
      <c r="I78" s="146">
        <v>480.0</v>
      </c>
      <c r="J78" s="145">
        <f t="shared" ref="J78:J81" si="48">K78/$K$77</f>
        <v>0.1711601307</v>
      </c>
      <c r="K78" s="146">
        <v>419.0</v>
      </c>
      <c r="L78" s="145">
        <f t="shared" ref="L78:L81" si="49">M78/$M$77</f>
        <v>0.1917844759</v>
      </c>
      <c r="M78" s="146">
        <v>719.0</v>
      </c>
      <c r="N78" s="145">
        <f t="shared" ref="N78:N81" si="50">O78/$O$77</f>
        <v>0.1946755408</v>
      </c>
      <c r="O78" s="146">
        <v>234.0</v>
      </c>
      <c r="P78" s="145">
        <f t="shared" ref="P78:P81" si="51">Q78/$Q$77</f>
        <v>0.2410575428</v>
      </c>
      <c r="Q78" s="146">
        <v>155.0</v>
      </c>
      <c r="R78" s="145">
        <f t="shared" ref="R78:R81" si="52">S78/$S$77</f>
        <v>0.1756283805</v>
      </c>
      <c r="S78" s="146">
        <v>552.0</v>
      </c>
      <c r="T78" s="4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44"/>
        <v>0.1927908363</v>
      </c>
      <c r="C79" s="52">
        <v>45275.0</v>
      </c>
      <c r="D79" s="145">
        <f t="shared" si="45"/>
        <v>0.1834582477</v>
      </c>
      <c r="E79" s="52">
        <v>2766.0</v>
      </c>
      <c r="F79" s="145">
        <f t="shared" si="46"/>
        <v>0.161509434</v>
      </c>
      <c r="G79" s="146">
        <v>214.0</v>
      </c>
      <c r="H79" s="145">
        <f t="shared" si="47"/>
        <v>0.1869887028</v>
      </c>
      <c r="I79" s="146">
        <v>480.0</v>
      </c>
      <c r="J79" s="145">
        <f t="shared" si="48"/>
        <v>0.1703431373</v>
      </c>
      <c r="K79" s="146">
        <v>417.0</v>
      </c>
      <c r="L79" s="145">
        <f t="shared" si="49"/>
        <v>0.1888503601</v>
      </c>
      <c r="M79" s="146">
        <v>708.0</v>
      </c>
      <c r="N79" s="145">
        <f t="shared" si="50"/>
        <v>0.1930116473</v>
      </c>
      <c r="O79" s="146">
        <v>232.0</v>
      </c>
      <c r="P79" s="145">
        <f t="shared" si="51"/>
        <v>0.2410575428</v>
      </c>
      <c r="Q79" s="146">
        <v>155.0</v>
      </c>
      <c r="R79" s="145">
        <f t="shared" si="52"/>
        <v>0.1781737194</v>
      </c>
      <c r="S79" s="146">
        <v>560.0</v>
      </c>
      <c r="T79" s="4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44"/>
        <v>0.3801652189</v>
      </c>
      <c r="C80" s="52">
        <v>89278.0</v>
      </c>
      <c r="D80" s="145">
        <f t="shared" si="45"/>
        <v>0.386482722</v>
      </c>
      <c r="E80" s="52">
        <v>5827.0</v>
      </c>
      <c r="F80" s="145">
        <f t="shared" si="46"/>
        <v>0.3916981132</v>
      </c>
      <c r="G80" s="146">
        <v>519.0</v>
      </c>
      <c r="H80" s="145">
        <f t="shared" si="47"/>
        <v>0.386443319</v>
      </c>
      <c r="I80" s="146">
        <v>992.0</v>
      </c>
      <c r="J80" s="145">
        <f t="shared" si="48"/>
        <v>0.3974673203</v>
      </c>
      <c r="K80" s="146">
        <v>973.0</v>
      </c>
      <c r="L80" s="145">
        <f t="shared" si="49"/>
        <v>0.3715657509</v>
      </c>
      <c r="M80" s="52">
        <v>1393.0</v>
      </c>
      <c r="N80" s="145">
        <f t="shared" si="50"/>
        <v>0.381031614</v>
      </c>
      <c r="O80" s="146">
        <v>458.0</v>
      </c>
      <c r="P80" s="145">
        <f t="shared" si="51"/>
        <v>0.33281493</v>
      </c>
      <c r="Q80" s="146">
        <v>214.0</v>
      </c>
      <c r="R80" s="145">
        <f t="shared" si="52"/>
        <v>0.406617881</v>
      </c>
      <c r="S80" s="52">
        <v>1278.0</v>
      </c>
      <c r="T80" s="4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44"/>
        <v>0.2357732925</v>
      </c>
      <c r="C81" s="152">
        <v>55369.0</v>
      </c>
      <c r="D81" s="158">
        <f t="shared" si="45"/>
        <v>0.246733435</v>
      </c>
      <c r="E81" s="152">
        <v>3720.0</v>
      </c>
      <c r="F81" s="158">
        <f t="shared" si="46"/>
        <v>0.2920754717</v>
      </c>
      <c r="G81" s="153">
        <v>387.0</v>
      </c>
      <c r="H81" s="158">
        <f t="shared" si="47"/>
        <v>0.2395792754</v>
      </c>
      <c r="I81" s="153">
        <v>615.0</v>
      </c>
      <c r="J81" s="158">
        <f t="shared" si="48"/>
        <v>0.2610294118</v>
      </c>
      <c r="K81" s="153">
        <v>639.0</v>
      </c>
      <c r="L81" s="158">
        <f t="shared" si="49"/>
        <v>0.2477994132</v>
      </c>
      <c r="M81" s="153">
        <v>929.0</v>
      </c>
      <c r="N81" s="158">
        <f t="shared" si="50"/>
        <v>0.231281198</v>
      </c>
      <c r="O81" s="153">
        <v>278.0</v>
      </c>
      <c r="P81" s="158">
        <f t="shared" si="51"/>
        <v>0.1850699844</v>
      </c>
      <c r="Q81" s="153">
        <v>119.0</v>
      </c>
      <c r="R81" s="158">
        <f t="shared" si="52"/>
        <v>0.2395800191</v>
      </c>
      <c r="S81" s="153">
        <v>753.0</v>
      </c>
      <c r="T81" s="4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0.4904353116</v>
      </c>
      <c r="E82" s="155">
        <v>14511.0</v>
      </c>
      <c r="F82" s="38">
        <f>G82/G72</f>
        <v>0.4876256767</v>
      </c>
      <c r="G82" s="155">
        <v>1261.0</v>
      </c>
      <c r="H82" s="38">
        <f>I82/I72</f>
        <v>0.4805746661</v>
      </c>
      <c r="I82" s="155">
        <v>2375.0</v>
      </c>
      <c r="J82" s="38">
        <f>K82/K72</f>
        <v>0.4791489362</v>
      </c>
      <c r="K82" s="155">
        <v>2252.0</v>
      </c>
      <c r="L82" s="38">
        <f>M82/M72</f>
        <v>0.504493788</v>
      </c>
      <c r="M82" s="155">
        <v>3817.0</v>
      </c>
      <c r="N82" s="38">
        <f>O82/O72</f>
        <v>0.489596603</v>
      </c>
      <c r="O82" s="155">
        <v>1153.0</v>
      </c>
      <c r="P82" s="38">
        <f>Q82/Q72</f>
        <v>0.4827031376</v>
      </c>
      <c r="Q82" s="156">
        <v>600.0</v>
      </c>
      <c r="R82" s="38">
        <f>S82/S72</f>
        <v>0.4927372498</v>
      </c>
      <c r="S82" s="155">
        <v>3053.0</v>
      </c>
      <c r="T82" s="4" t="s">
        <v>101</v>
      </c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53">C83/$C$82</f>
        <v>0.1902938898</v>
      </c>
      <c r="C83" s="52">
        <v>42748.0</v>
      </c>
      <c r="D83" s="145">
        <f t="shared" ref="D83:D86" si="54">E83/$E$82</f>
        <v>0.183102474</v>
      </c>
      <c r="E83" s="52">
        <v>2657.0</v>
      </c>
      <c r="F83" s="145">
        <f t="shared" ref="F83:F86" si="55">G83/$G$82</f>
        <v>0.1689135607</v>
      </c>
      <c r="G83" s="146">
        <v>213.0</v>
      </c>
      <c r="H83" s="145">
        <f t="shared" ref="H83:H86" si="56">I83/$I$82</f>
        <v>0.192</v>
      </c>
      <c r="I83" s="146">
        <v>456.0</v>
      </c>
      <c r="J83" s="145">
        <f t="shared" ref="J83:J86" si="57">K83/$K$82</f>
        <v>0.1753996448</v>
      </c>
      <c r="K83" s="146">
        <v>395.0</v>
      </c>
      <c r="L83" s="145">
        <f t="shared" ref="L83:L86" si="58">M83/$M$82</f>
        <v>0.1826041394</v>
      </c>
      <c r="M83" s="146">
        <v>697.0</v>
      </c>
      <c r="N83" s="145">
        <f t="shared" ref="N83:N86" si="59">O83/$O$82</f>
        <v>0.1986123157</v>
      </c>
      <c r="O83" s="146">
        <v>229.0</v>
      </c>
      <c r="P83" s="145">
        <f t="shared" ref="P83:P86" si="60">Q83/$Q$82</f>
        <v>0.245</v>
      </c>
      <c r="Q83" s="146">
        <v>147.0</v>
      </c>
      <c r="R83" s="145">
        <f t="shared" ref="R83:R86" si="61">S83/$S$82</f>
        <v>0.1703242712</v>
      </c>
      <c r="S83" s="146">
        <v>520.0</v>
      </c>
      <c r="T83" s="4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53"/>
        <v>0.1934366681</v>
      </c>
      <c r="C84" s="52">
        <v>43454.0</v>
      </c>
      <c r="D84" s="145">
        <f t="shared" si="54"/>
        <v>0.1888222728</v>
      </c>
      <c r="E84" s="52">
        <v>2740.0</v>
      </c>
      <c r="F84" s="145">
        <f t="shared" si="55"/>
        <v>0.1697065821</v>
      </c>
      <c r="G84" s="146">
        <v>214.0</v>
      </c>
      <c r="H84" s="145">
        <f t="shared" si="56"/>
        <v>0.1852631579</v>
      </c>
      <c r="I84" s="146">
        <v>440.0</v>
      </c>
      <c r="J84" s="145">
        <f t="shared" si="57"/>
        <v>0.1878330373</v>
      </c>
      <c r="K84" s="146">
        <v>423.0</v>
      </c>
      <c r="L84" s="145">
        <f t="shared" si="58"/>
        <v>0.1951794603</v>
      </c>
      <c r="M84" s="146">
        <v>745.0</v>
      </c>
      <c r="N84" s="145">
        <f t="shared" si="59"/>
        <v>0.1856027754</v>
      </c>
      <c r="O84" s="146">
        <v>214.0</v>
      </c>
      <c r="P84" s="145">
        <f t="shared" si="60"/>
        <v>0.2266666667</v>
      </c>
      <c r="Q84" s="146">
        <v>136.0</v>
      </c>
      <c r="R84" s="145">
        <f t="shared" si="61"/>
        <v>0.1860465116</v>
      </c>
      <c r="S84" s="146">
        <v>568.0</v>
      </c>
      <c r="T84" s="4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53"/>
        <v>0.3787982657</v>
      </c>
      <c r="C85" s="52">
        <v>85094.0</v>
      </c>
      <c r="D85" s="145">
        <f t="shared" si="54"/>
        <v>0.3805389015</v>
      </c>
      <c r="E85" s="52">
        <v>5522.0</v>
      </c>
      <c r="F85" s="145">
        <f t="shared" si="55"/>
        <v>0.4076130056</v>
      </c>
      <c r="G85" s="146">
        <v>514.0</v>
      </c>
      <c r="H85" s="145">
        <f t="shared" si="56"/>
        <v>0.3713684211</v>
      </c>
      <c r="I85" s="146">
        <v>882.0</v>
      </c>
      <c r="J85" s="145">
        <f t="shared" si="57"/>
        <v>0.3769982238</v>
      </c>
      <c r="K85" s="146">
        <v>849.0</v>
      </c>
      <c r="L85" s="145">
        <f t="shared" si="58"/>
        <v>0.3709719675</v>
      </c>
      <c r="M85" s="52">
        <v>1416.0</v>
      </c>
      <c r="N85" s="145">
        <f t="shared" si="59"/>
        <v>0.4032957502</v>
      </c>
      <c r="O85" s="146">
        <v>465.0</v>
      </c>
      <c r="P85" s="145">
        <f t="shared" si="60"/>
        <v>0.37</v>
      </c>
      <c r="Q85" s="146">
        <v>222.0</v>
      </c>
      <c r="R85" s="145">
        <f t="shared" si="61"/>
        <v>0.3845397969</v>
      </c>
      <c r="S85" s="52">
        <v>1174.0</v>
      </c>
      <c r="T85" s="4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53"/>
        <v>0.2374711764</v>
      </c>
      <c r="C86" s="152">
        <v>53346.0</v>
      </c>
      <c r="D86" s="158">
        <f t="shared" si="54"/>
        <v>0.2475363517</v>
      </c>
      <c r="E86" s="152">
        <v>3592.0</v>
      </c>
      <c r="F86" s="158">
        <f t="shared" si="55"/>
        <v>0.2537668517</v>
      </c>
      <c r="G86" s="153">
        <v>320.0</v>
      </c>
      <c r="H86" s="158">
        <f t="shared" si="56"/>
        <v>0.2513684211</v>
      </c>
      <c r="I86" s="153">
        <v>597.0</v>
      </c>
      <c r="J86" s="158">
        <f t="shared" si="57"/>
        <v>0.2597690941</v>
      </c>
      <c r="K86" s="153">
        <v>585.0</v>
      </c>
      <c r="L86" s="158">
        <f t="shared" si="58"/>
        <v>0.2512444328</v>
      </c>
      <c r="M86" s="153">
        <v>959.0</v>
      </c>
      <c r="N86" s="158">
        <f t="shared" si="59"/>
        <v>0.2124891587</v>
      </c>
      <c r="O86" s="153">
        <v>245.0</v>
      </c>
      <c r="P86" s="158">
        <f t="shared" si="60"/>
        <v>0.1583333333</v>
      </c>
      <c r="Q86" s="153">
        <v>95.0</v>
      </c>
      <c r="R86" s="158">
        <f t="shared" si="61"/>
        <v>0.2590894202</v>
      </c>
      <c r="S86" s="153">
        <v>791.0</v>
      </c>
      <c r="T86" s="4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18">
        <v>1.0</v>
      </c>
      <c r="C87" s="27">
        <v>498112.0</v>
      </c>
      <c r="D87" s="318">
        <v>1.0</v>
      </c>
      <c r="E87" s="28">
        <v>33880.0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672"/>
      <c r="R87" s="583"/>
      <c r="S87" s="584"/>
      <c r="T87" s="29" t="s">
        <v>112</v>
      </c>
      <c r="U87" s="5"/>
      <c r="V87" s="5"/>
      <c r="W87" s="5"/>
      <c r="X87" s="5"/>
      <c r="Y87" s="5"/>
      <c r="Z87" s="5"/>
    </row>
    <row r="88" ht="21.75" customHeight="1">
      <c r="A88" s="463" t="s">
        <v>113</v>
      </c>
      <c r="B88" s="318">
        <v>1.0</v>
      </c>
      <c r="C88" s="27">
        <v>498112.0</v>
      </c>
      <c r="D88" s="318">
        <v>1.0</v>
      </c>
      <c r="E88" s="28">
        <v>33880.0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205"/>
      <c r="R88" s="134"/>
      <c r="S88" s="135"/>
      <c r="T88" s="4" t="s">
        <v>112</v>
      </c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62">C89/$C$88</f>
        <v>0.435920034</v>
      </c>
      <c r="C89" s="171">
        <v>217137.0</v>
      </c>
      <c r="D89" s="145">
        <f t="shared" ref="D89:D99" si="63">E89/$E$88</f>
        <v>0.5183589138</v>
      </c>
      <c r="E89" s="172">
        <v>17562.0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201"/>
      <c r="R89" s="175"/>
      <c r="S89" s="174"/>
      <c r="T89" s="4" t="s">
        <v>112</v>
      </c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62"/>
        <v>0.166819912</v>
      </c>
      <c r="C90" s="34">
        <v>83095.0</v>
      </c>
      <c r="D90" s="148">
        <f t="shared" si="63"/>
        <v>0.0893742621</v>
      </c>
      <c r="E90" s="35">
        <v>3028.0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205"/>
      <c r="R90" s="134"/>
      <c r="S90" s="135"/>
      <c r="T90" s="4" t="s">
        <v>112</v>
      </c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62"/>
        <v>0.397260054</v>
      </c>
      <c r="C91" s="34">
        <v>197880.0</v>
      </c>
      <c r="D91" s="148">
        <f t="shared" si="63"/>
        <v>0.3922668241</v>
      </c>
      <c r="E91" s="35">
        <v>13290.0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205"/>
      <c r="R91" s="134"/>
      <c r="S91" s="135"/>
      <c r="T91" s="4" t="s">
        <v>112</v>
      </c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63"/>
        <v>0.1530106257</v>
      </c>
      <c r="E92" s="28">
        <v>5184.0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205"/>
      <c r="R92" s="134"/>
      <c r="S92" s="135"/>
      <c r="T92" s="4" t="s">
        <v>112</v>
      </c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64">C93/$C$88</f>
        <v>0.03657209624</v>
      </c>
      <c r="C93" s="34">
        <v>18217.0</v>
      </c>
      <c r="D93" s="148">
        <f t="shared" si="63"/>
        <v>0.0542798111</v>
      </c>
      <c r="E93" s="35">
        <v>1839.0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205"/>
      <c r="R93" s="134"/>
      <c r="S93" s="135"/>
      <c r="T93" s="4" t="s">
        <v>112</v>
      </c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64"/>
        <v>0.007948011692</v>
      </c>
      <c r="C94" s="34">
        <v>3959.0</v>
      </c>
      <c r="D94" s="148">
        <f t="shared" si="63"/>
        <v>0.001977567887</v>
      </c>
      <c r="E94" s="49">
        <v>67.0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205"/>
      <c r="R94" s="134"/>
      <c r="S94" s="135"/>
      <c r="T94" s="4" t="s">
        <v>112</v>
      </c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64"/>
        <v>0.06960482783</v>
      </c>
      <c r="C95" s="34">
        <v>34671.0</v>
      </c>
      <c r="D95" s="148">
        <f t="shared" si="63"/>
        <v>0.09675324675</v>
      </c>
      <c r="E95" s="35">
        <v>3278.0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205"/>
      <c r="R95" s="134"/>
      <c r="S95" s="135"/>
      <c r="T95" s="4" t="s">
        <v>112</v>
      </c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65">C96/$C$87</f>
        <v>0.03610031479</v>
      </c>
      <c r="C96" s="27">
        <v>17982.0</v>
      </c>
      <c r="D96" s="40">
        <f t="shared" si="63"/>
        <v>0.03645218418</v>
      </c>
      <c r="E96" s="28">
        <v>1235.0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205"/>
      <c r="R96" s="134"/>
      <c r="S96" s="135"/>
      <c r="T96" s="4" t="s">
        <v>112</v>
      </c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65"/>
        <v>0.01799996788</v>
      </c>
      <c r="C97" s="34">
        <v>8966.0</v>
      </c>
      <c r="D97" s="128">
        <f t="shared" si="63"/>
        <v>0.01546635183</v>
      </c>
      <c r="E97" s="49">
        <v>524.0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8"/>
      <c r="R97" s="85"/>
      <c r="S97" s="86"/>
      <c r="T97" s="4" t="s">
        <v>112</v>
      </c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65"/>
        <v>0.0009295098291</v>
      </c>
      <c r="C98" s="48">
        <v>463.0</v>
      </c>
      <c r="D98" s="128">
        <f t="shared" si="63"/>
        <v>0.00005903187721</v>
      </c>
      <c r="E98" s="49">
        <v>2.0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8"/>
      <c r="R98" s="85"/>
      <c r="S98" s="86"/>
      <c r="T98" s="4" t="s">
        <v>112</v>
      </c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65"/>
        <v>0.01717083708</v>
      </c>
      <c r="C99" s="180">
        <v>8553.0</v>
      </c>
      <c r="D99" s="136">
        <f t="shared" si="63"/>
        <v>0.02092680047</v>
      </c>
      <c r="E99" s="181">
        <v>709.0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227"/>
      <c r="R99" s="138"/>
      <c r="S99" s="139"/>
      <c r="T99" s="4" t="s">
        <v>112</v>
      </c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66">C101/(C$101+C$102+C$103+C$104+C$105+C$106)</f>
        <v>0.1896207894</v>
      </c>
      <c r="C101" s="186">
        <v>464588.0</v>
      </c>
      <c r="D101" s="185">
        <f t="shared" ref="D101:D106" si="67">E101/(E$101+E$102+E$103+E$104+E$105+E$106)</f>
        <v>0.2564729922</v>
      </c>
      <c r="E101" s="186">
        <v>47695.0</v>
      </c>
      <c r="F101" s="185">
        <f t="shared" ref="F101:F106" si="68">G101/(G$101+G$102+G$103+G$104+G$105+G$106)</f>
        <v>0.2672658467</v>
      </c>
      <c r="G101" s="186">
        <v>3390.0</v>
      </c>
      <c r="H101" s="185">
        <f t="shared" ref="H101:H106" si="69">I101/(I$101+I$102+I$103+I$104+I$105+I$106)</f>
        <v>0.2438987047</v>
      </c>
      <c r="I101" s="186">
        <v>7965.0</v>
      </c>
      <c r="J101" s="185">
        <f t="shared" ref="J101:J106" si="70">K101/(K$101+K$102+K$103+K$104+K$105+K$106)</f>
        <v>0.2587425324</v>
      </c>
      <c r="K101" s="186">
        <v>7103.0</v>
      </c>
      <c r="L101" s="185">
        <f t="shared" ref="L101:L106" si="71">M101/(M$101+M$102+M$103+M$104+M$105+M$106)</f>
        <v>0.257071283</v>
      </c>
      <c r="M101" s="186">
        <v>13751.0</v>
      </c>
      <c r="N101" s="185">
        <f t="shared" ref="N101:N106" si="72">O101/(O$101+O$102+O$103+O$104+O$105+O$106)</f>
        <v>0.2310606061</v>
      </c>
      <c r="O101" s="186">
        <v>3477.0</v>
      </c>
      <c r="P101" s="185">
        <f t="shared" ref="P101:P106" si="73">Q101/(Q$101+Q$102+Q$103+Q$104+Q$105+Q$106)</f>
        <v>0.1111416026</v>
      </c>
      <c r="Q101" s="186">
        <v>405.0</v>
      </c>
      <c r="R101" s="185">
        <f t="shared" ref="R101:R106" si="74">S101/(S$101+S$102+S$103+S$104+S$105+S$106)</f>
        <v>0.283100344</v>
      </c>
      <c r="S101" s="186">
        <v>11604.0</v>
      </c>
      <c r="T101" s="4" t="s">
        <v>121</v>
      </c>
      <c r="U101" s="5"/>
      <c r="V101" s="5"/>
      <c r="W101" s="5"/>
      <c r="X101" s="5"/>
      <c r="Y101" s="5"/>
      <c r="Z101" s="5"/>
    </row>
    <row r="102" ht="22.5" customHeight="1">
      <c r="A102" s="176" t="s">
        <v>122</v>
      </c>
      <c r="B102" s="187">
        <f t="shared" si="66"/>
        <v>0.2644727337</v>
      </c>
      <c r="C102" s="159">
        <v>647982.0</v>
      </c>
      <c r="D102" s="187">
        <f t="shared" si="67"/>
        <v>0.3150216439</v>
      </c>
      <c r="E102" s="159">
        <v>58583.0</v>
      </c>
      <c r="F102" s="187">
        <f t="shared" si="68"/>
        <v>0.3116524756</v>
      </c>
      <c r="G102" s="159">
        <v>3953.0</v>
      </c>
      <c r="H102" s="187">
        <f t="shared" si="69"/>
        <v>0.3068254892</v>
      </c>
      <c r="I102" s="159">
        <v>10020.0</v>
      </c>
      <c r="J102" s="187">
        <f t="shared" si="70"/>
        <v>0.3129098062</v>
      </c>
      <c r="K102" s="159">
        <v>8590.0</v>
      </c>
      <c r="L102" s="187">
        <f t="shared" si="71"/>
        <v>0.316109252</v>
      </c>
      <c r="M102" s="159">
        <v>16909.0</v>
      </c>
      <c r="N102" s="187">
        <f t="shared" si="72"/>
        <v>0.3118022329</v>
      </c>
      <c r="O102" s="159">
        <v>4692.0</v>
      </c>
      <c r="P102" s="187">
        <f t="shared" si="73"/>
        <v>0.2535675082</v>
      </c>
      <c r="Q102" s="159">
        <v>924.0</v>
      </c>
      <c r="R102" s="187">
        <f t="shared" si="74"/>
        <v>0.3292346727</v>
      </c>
      <c r="S102" s="159">
        <v>13495.0</v>
      </c>
      <c r="T102" s="4" t="s">
        <v>123</v>
      </c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66"/>
        <v>0.1909733928</v>
      </c>
      <c r="C103" s="159">
        <v>467902.0</v>
      </c>
      <c r="D103" s="187">
        <f t="shared" si="67"/>
        <v>0.1992579249</v>
      </c>
      <c r="E103" s="159">
        <v>37055.0</v>
      </c>
      <c r="F103" s="187">
        <f t="shared" si="68"/>
        <v>0.1956007569</v>
      </c>
      <c r="G103" s="159">
        <v>2481.0</v>
      </c>
      <c r="H103" s="187">
        <f t="shared" si="69"/>
        <v>0.1992528401</v>
      </c>
      <c r="I103" s="159">
        <v>6507.0</v>
      </c>
      <c r="J103" s="187">
        <f t="shared" si="70"/>
        <v>0.1983826315</v>
      </c>
      <c r="K103" s="159">
        <v>5446.0</v>
      </c>
      <c r="L103" s="187">
        <f t="shared" si="71"/>
        <v>0.2001084295</v>
      </c>
      <c r="M103" s="159">
        <v>10704.0</v>
      </c>
      <c r="N103" s="187">
        <f t="shared" si="72"/>
        <v>0.2107256778</v>
      </c>
      <c r="O103" s="159">
        <v>3171.0</v>
      </c>
      <c r="P103" s="187">
        <f t="shared" si="73"/>
        <v>0.2338090011</v>
      </c>
      <c r="Q103" s="159">
        <v>852.0</v>
      </c>
      <c r="R103" s="187">
        <f t="shared" si="74"/>
        <v>0.1925882554</v>
      </c>
      <c r="S103" s="159">
        <v>7894.0</v>
      </c>
      <c r="T103" s="4" t="s">
        <v>125</v>
      </c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66"/>
        <v>0.09901717896</v>
      </c>
      <c r="C104" s="159">
        <v>242601.0</v>
      </c>
      <c r="D104" s="187">
        <f t="shared" si="67"/>
        <v>0.0869733552</v>
      </c>
      <c r="E104" s="159">
        <v>16174.0</v>
      </c>
      <c r="F104" s="187">
        <f t="shared" si="68"/>
        <v>0.08183538316</v>
      </c>
      <c r="G104" s="159">
        <v>1038.0</v>
      </c>
      <c r="H104" s="187">
        <f t="shared" si="69"/>
        <v>0.08374927274</v>
      </c>
      <c r="I104" s="159">
        <v>2735.0</v>
      </c>
      <c r="J104" s="187">
        <f t="shared" si="70"/>
        <v>0.08513040944</v>
      </c>
      <c r="K104" s="159">
        <v>2337.0</v>
      </c>
      <c r="L104" s="187">
        <f t="shared" si="71"/>
        <v>0.09055729001</v>
      </c>
      <c r="M104" s="159">
        <v>4844.0</v>
      </c>
      <c r="N104" s="187">
        <f t="shared" si="72"/>
        <v>0.09104199894</v>
      </c>
      <c r="O104" s="159">
        <v>1370.0</v>
      </c>
      <c r="P104" s="187">
        <f t="shared" si="73"/>
        <v>0.1641053787</v>
      </c>
      <c r="Q104" s="159">
        <v>598.0</v>
      </c>
      <c r="R104" s="187">
        <f t="shared" si="74"/>
        <v>0.07933835907</v>
      </c>
      <c r="S104" s="159">
        <v>3252.0</v>
      </c>
      <c r="T104" s="4" t="s">
        <v>127</v>
      </c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66"/>
        <v>0.2542241305</v>
      </c>
      <c r="C105" s="159">
        <v>622872.0</v>
      </c>
      <c r="D105" s="187">
        <f t="shared" si="67"/>
        <v>0.1403597451</v>
      </c>
      <c r="E105" s="159">
        <v>26102.0</v>
      </c>
      <c r="F105" s="187">
        <f t="shared" si="68"/>
        <v>0.1410438348</v>
      </c>
      <c r="G105" s="159">
        <v>1789.0</v>
      </c>
      <c r="H105" s="187">
        <f t="shared" si="69"/>
        <v>0.1645895214</v>
      </c>
      <c r="I105" s="159">
        <v>5375.0</v>
      </c>
      <c r="J105" s="187">
        <f t="shared" si="70"/>
        <v>0.1434503861</v>
      </c>
      <c r="K105" s="159">
        <v>3938.0</v>
      </c>
      <c r="L105" s="187">
        <f t="shared" si="71"/>
        <v>0.1337047354</v>
      </c>
      <c r="M105" s="159">
        <v>7152.0</v>
      </c>
      <c r="N105" s="187">
        <f t="shared" si="72"/>
        <v>0.1535087719</v>
      </c>
      <c r="O105" s="159">
        <v>2310.0</v>
      </c>
      <c r="P105" s="187">
        <f t="shared" si="73"/>
        <v>0.2373765093</v>
      </c>
      <c r="Q105" s="159">
        <v>865.0</v>
      </c>
      <c r="R105" s="187">
        <f t="shared" si="74"/>
        <v>0.1140061968</v>
      </c>
      <c r="S105" s="159">
        <v>4673.0</v>
      </c>
      <c r="T105" s="4" t="s">
        <v>129</v>
      </c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66"/>
        <v>0.001691774588</v>
      </c>
      <c r="C106" s="190">
        <v>4145.0</v>
      </c>
      <c r="D106" s="189">
        <f t="shared" si="67"/>
        <v>0.00191433872</v>
      </c>
      <c r="E106" s="190">
        <v>356.0</v>
      </c>
      <c r="F106" s="189">
        <f t="shared" si="68"/>
        <v>0.002601702933</v>
      </c>
      <c r="G106" s="190">
        <v>33.0</v>
      </c>
      <c r="H106" s="189">
        <f t="shared" si="69"/>
        <v>0.001684171847</v>
      </c>
      <c r="I106" s="190">
        <v>55.0</v>
      </c>
      <c r="J106" s="189">
        <f t="shared" si="70"/>
        <v>0.0013842343</v>
      </c>
      <c r="K106" s="190">
        <v>38.0</v>
      </c>
      <c r="L106" s="189">
        <f t="shared" si="71"/>
        <v>0.002449010114</v>
      </c>
      <c r="M106" s="190">
        <v>131.0</v>
      </c>
      <c r="N106" s="189">
        <f t="shared" si="72"/>
        <v>0.001860712387</v>
      </c>
      <c r="O106" s="190">
        <v>28.0</v>
      </c>
      <c r="P106" s="189">
        <f t="shared" si="73"/>
        <v>0</v>
      </c>
      <c r="Q106" s="190">
        <v>0.0</v>
      </c>
      <c r="R106" s="189">
        <f t="shared" si="74"/>
        <v>0.001732172046</v>
      </c>
      <c r="S106" s="190">
        <v>71.0</v>
      </c>
      <c r="T106" s="4" t="s">
        <v>131</v>
      </c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0.05957737752</v>
      </c>
      <c r="E109" s="315">
        <v>13942.0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201"/>
      <c r="R109" s="231"/>
      <c r="S109" s="200"/>
      <c r="T109" s="4" t="s">
        <v>135</v>
      </c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75">C110/$C$109</f>
        <v>0.4841445683</v>
      </c>
      <c r="C110" s="203">
        <v>83910.0</v>
      </c>
      <c r="D110" s="128">
        <f t="shared" ref="D110:D111" si="76">E110/$E$109</f>
        <v>0.4893845933</v>
      </c>
      <c r="E110" s="131">
        <v>6823.0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205"/>
      <c r="R110" s="134"/>
      <c r="S110" s="135"/>
      <c r="T110" s="4" t="s">
        <v>135</v>
      </c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75"/>
        <v>0.5158554317</v>
      </c>
      <c r="C111" s="203">
        <v>89406.0</v>
      </c>
      <c r="D111" s="128">
        <f t="shared" si="76"/>
        <v>0.5106154067</v>
      </c>
      <c r="E111" s="131">
        <v>7119.0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10"/>
      <c r="R111" s="208"/>
      <c r="S111" s="207"/>
      <c r="T111" s="4" t="s">
        <v>135</v>
      </c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58.59</v>
      </c>
      <c r="E112" s="47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205"/>
      <c r="R112" s="134"/>
      <c r="S112" s="135"/>
      <c r="T112" s="4" t="s">
        <v>135</v>
      </c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61.42</v>
      </c>
      <c r="E113" s="47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10"/>
      <c r="R113" s="208"/>
      <c r="S113" s="207"/>
      <c r="T113" s="4" t="s">
        <v>135</v>
      </c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56.11</v>
      </c>
      <c r="E114" s="47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205"/>
      <c r="R114" s="134"/>
      <c r="S114" s="135"/>
      <c r="T114" s="4" t="s">
        <v>135</v>
      </c>
      <c r="U114" s="5"/>
      <c r="V114" s="5"/>
      <c r="W114" s="5"/>
      <c r="X114" s="5"/>
      <c r="Y114" s="5"/>
      <c r="Z114" s="5"/>
    </row>
    <row r="115" ht="24.0" customHeight="1">
      <c r="A115" s="221" t="s">
        <v>137</v>
      </c>
      <c r="B115" s="222">
        <v>106.549874865928</v>
      </c>
      <c r="C115" s="223"/>
      <c r="D115" s="224">
        <v>104.34</v>
      </c>
      <c r="E115" s="25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290"/>
      <c r="R115" s="138"/>
      <c r="S115" s="139"/>
      <c r="T115" s="4" t="s">
        <v>135</v>
      </c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200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83"/>
      <c r="R117" s="231"/>
      <c r="S117" s="200"/>
      <c r="T117" s="4" t="s">
        <v>66</v>
      </c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205"/>
      <c r="R118" s="134"/>
      <c r="S118" s="135"/>
      <c r="T118" s="4" t="s">
        <v>66</v>
      </c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205"/>
      <c r="R119" s="134"/>
      <c r="S119" s="135"/>
      <c r="T119" s="4" t="s">
        <v>66</v>
      </c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205"/>
      <c r="R120" s="134"/>
      <c r="S120" s="135"/>
      <c r="T120" s="4" t="s">
        <v>66</v>
      </c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205"/>
      <c r="R121" s="134"/>
      <c r="S121" s="135"/>
      <c r="T121" s="4" t="s">
        <v>66</v>
      </c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205"/>
      <c r="R122" s="134"/>
      <c r="S122" s="135"/>
      <c r="T122" s="4" t="s">
        <v>66</v>
      </c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205"/>
      <c r="R123" s="134"/>
      <c r="S123" s="135"/>
      <c r="T123" s="4" t="s">
        <v>66</v>
      </c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205"/>
      <c r="R124" s="134"/>
      <c r="S124" s="135"/>
      <c r="T124" s="4" t="s">
        <v>66</v>
      </c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205"/>
      <c r="R125" s="134"/>
      <c r="S125" s="135"/>
      <c r="T125" s="4" t="s">
        <v>66</v>
      </c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205"/>
      <c r="R126" s="134"/>
      <c r="S126" s="135"/>
      <c r="T126" s="4" t="s">
        <v>66</v>
      </c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205"/>
      <c r="R127" s="134"/>
      <c r="S127" s="135"/>
      <c r="T127" s="4" t="s">
        <v>66</v>
      </c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205"/>
      <c r="R128" s="134"/>
      <c r="S128" s="135"/>
      <c r="T128" s="4" t="s">
        <v>66</v>
      </c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205"/>
      <c r="R129" s="134"/>
      <c r="S129" s="135"/>
      <c r="T129" s="4" t="s">
        <v>66</v>
      </c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205"/>
      <c r="R130" s="134"/>
      <c r="S130" s="135"/>
      <c r="T130" s="4" t="s">
        <v>66</v>
      </c>
      <c r="U130" s="5"/>
      <c r="V130" s="5"/>
      <c r="W130" s="5"/>
      <c r="X130" s="5"/>
      <c r="Y130" s="5"/>
      <c r="Z130" s="5"/>
    </row>
    <row r="131" ht="14.25" customHeight="1">
      <c r="A131" s="176" t="s">
        <v>153</v>
      </c>
      <c r="B131" s="26"/>
      <c r="C131" s="233">
        <v>0.1255</v>
      </c>
      <c r="D131" s="134"/>
      <c r="E131" s="135"/>
      <c r="F131" s="134"/>
      <c r="G131" s="135"/>
      <c r="H131" s="134"/>
      <c r="I131" s="135"/>
      <c r="J131" s="134"/>
      <c r="K131" s="135"/>
      <c r="L131" s="134"/>
      <c r="M131" s="135"/>
      <c r="N131" s="134"/>
      <c r="O131" s="135"/>
      <c r="P131" s="134"/>
      <c r="Q131" s="205"/>
      <c r="R131" s="134"/>
      <c r="S131" s="135"/>
      <c r="T131" s="4" t="s">
        <v>66</v>
      </c>
      <c r="U131" s="5"/>
      <c r="V131" s="5"/>
      <c r="W131" s="5"/>
      <c r="X131" s="5"/>
      <c r="Y131" s="5"/>
      <c r="Z131" s="5"/>
    </row>
    <row r="132" ht="15.0" customHeight="1">
      <c r="A132" s="277" t="s">
        <v>154</v>
      </c>
      <c r="B132" s="278"/>
      <c r="C132" s="278"/>
      <c r="D132" s="278"/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  <c r="S132" s="279"/>
      <c r="T132" s="4" t="s">
        <v>155</v>
      </c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79.4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201"/>
      <c r="R133" s="231"/>
      <c r="S133" s="200"/>
      <c r="T133" s="4" t="s">
        <v>155</v>
      </c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75.0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205"/>
      <c r="R134" s="134"/>
      <c r="S134" s="135"/>
      <c r="T134" s="4" t="s">
        <v>158</v>
      </c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64.6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205"/>
      <c r="R135" s="134"/>
      <c r="S135" s="135"/>
      <c r="T135" s="4" t="s">
        <v>155</v>
      </c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63.5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205"/>
      <c r="R136" s="134"/>
      <c r="S136" s="135"/>
      <c r="T136" s="4" t="s">
        <v>158</v>
      </c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45.3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227"/>
      <c r="R137" s="183"/>
      <c r="S137" s="184"/>
      <c r="T137" s="4" t="s">
        <v>155</v>
      </c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1"/>
      <c r="T138" s="4" t="s">
        <v>155</v>
      </c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71.9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201"/>
      <c r="R139" s="175"/>
      <c r="S139" s="174"/>
      <c r="T139" s="4" t="s">
        <v>155</v>
      </c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73.5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205"/>
      <c r="R140" s="134"/>
      <c r="S140" s="135"/>
      <c r="T140" s="4" t="s">
        <v>155</v>
      </c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53.1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205"/>
      <c r="R141" s="134"/>
      <c r="S141" s="135"/>
      <c r="T141" s="4" t="s">
        <v>155</v>
      </c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57.9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205"/>
      <c r="R142" s="134"/>
      <c r="S142" s="135"/>
      <c r="T142" s="4" t="s">
        <v>155</v>
      </c>
      <c r="U142" s="5"/>
      <c r="V142" s="5"/>
      <c r="W142" s="5"/>
      <c r="X142" s="5"/>
      <c r="Y142" s="5"/>
      <c r="Z142" s="5"/>
    </row>
    <row r="143" ht="22.5" customHeight="1">
      <c r="A143" s="176" t="s">
        <v>167</v>
      </c>
      <c r="B143" s="33">
        <v>0.125</v>
      </c>
      <c r="C143" s="47"/>
      <c r="D143" s="33">
        <v>0.142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205"/>
      <c r="R143" s="134"/>
      <c r="S143" s="135"/>
      <c r="T143" s="4" t="s">
        <v>155</v>
      </c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0.158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227"/>
      <c r="R144" s="183"/>
      <c r="S144" s="184"/>
      <c r="T144" s="4" t="s">
        <v>155</v>
      </c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1"/>
      <c r="T145" s="4" t="s">
        <v>155</v>
      </c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9">
        <v>6.7</v>
      </c>
      <c r="C146" s="641"/>
      <c r="D146" s="470">
        <v>7.3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201"/>
      <c r="R146" s="175"/>
      <c r="S146" s="174"/>
      <c r="T146" s="4" t="s">
        <v>155</v>
      </c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641"/>
      <c r="D147" s="470">
        <v>3.5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205"/>
      <c r="R147" s="134"/>
      <c r="S147" s="135"/>
      <c r="T147" s="4" t="s">
        <v>155</v>
      </c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641"/>
      <c r="D148" s="470">
        <v>4.8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205"/>
      <c r="R148" s="134"/>
      <c r="S148" s="135"/>
      <c r="T148" s="4" t="s">
        <v>155</v>
      </c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673"/>
      <c r="D149" s="674">
        <v>5.1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205"/>
      <c r="R149" s="138"/>
      <c r="S149" s="139"/>
      <c r="T149" s="4" t="s">
        <v>155</v>
      </c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 t="s">
        <v>176</v>
      </c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77">E152/C152</f>
        <v>0.1401468788</v>
      </c>
      <c r="E152" s="172">
        <v>8702.0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83"/>
      <c r="R152" s="231"/>
      <c r="S152" s="200"/>
      <c r="T152" s="4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77"/>
        <v>0.159886927</v>
      </c>
      <c r="E153" s="35">
        <v>89592.0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205"/>
      <c r="R153" s="134"/>
      <c r="S153" s="135"/>
      <c r="T153" s="4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78">C155/$C$155</f>
        <v>1</v>
      </c>
      <c r="C155" s="172">
        <v>1530955.0</v>
      </c>
      <c r="D155" s="262">
        <f>E155/C155</f>
        <v>0.07544310577</v>
      </c>
      <c r="E155" s="172">
        <v>115500.0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201"/>
      <c r="R155" s="175"/>
      <c r="S155" s="174"/>
      <c r="T155" s="4" t="s">
        <v>181</v>
      </c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78"/>
        <v>0.6935703531</v>
      </c>
      <c r="C156" s="172">
        <v>1061825.0</v>
      </c>
      <c r="D156" s="262">
        <f t="shared" ref="D156:D161" si="79">E156/$E$155</f>
        <v>0.8252813853</v>
      </c>
      <c r="E156" s="172">
        <v>95320.0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201"/>
      <c r="R156" s="175"/>
      <c r="S156" s="174"/>
      <c r="T156" s="4" t="s">
        <v>181</v>
      </c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78"/>
        <v>0.002250229432</v>
      </c>
      <c r="C157" s="35">
        <v>3445.0</v>
      </c>
      <c r="D157" s="187">
        <f t="shared" si="79"/>
        <v>0.002164502165</v>
      </c>
      <c r="E157" s="35">
        <v>250.0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205"/>
      <c r="R157" s="134"/>
      <c r="S157" s="135"/>
      <c r="T157" s="4" t="s">
        <v>181</v>
      </c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78"/>
        <v>0.008298741635</v>
      </c>
      <c r="C158" s="35">
        <v>12705.0</v>
      </c>
      <c r="D158" s="187">
        <f t="shared" si="79"/>
        <v>0.007012987013</v>
      </c>
      <c r="E158" s="35">
        <v>810.0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205"/>
      <c r="R158" s="134"/>
      <c r="S158" s="135"/>
      <c r="T158" s="4" t="s">
        <v>181</v>
      </c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78"/>
        <v>0.04361656613</v>
      </c>
      <c r="C159" s="35">
        <v>66775.0</v>
      </c>
      <c r="D159" s="187">
        <f t="shared" si="79"/>
        <v>0.04541125541</v>
      </c>
      <c r="E159" s="35">
        <v>5245.0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205"/>
      <c r="R159" s="134"/>
      <c r="S159" s="135"/>
      <c r="T159" s="4" t="s">
        <v>181</v>
      </c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78"/>
        <v>0.927698724</v>
      </c>
      <c r="C160" s="35">
        <v>1420265.0</v>
      </c>
      <c r="D160" s="187">
        <f t="shared" si="79"/>
        <v>0.9303463203</v>
      </c>
      <c r="E160" s="35">
        <v>107455.0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205"/>
      <c r="R160" s="134"/>
      <c r="S160" s="135"/>
      <c r="T160" s="4" t="s">
        <v>181</v>
      </c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78"/>
        <v>0.01813900474</v>
      </c>
      <c r="C161" s="35">
        <v>27770.0</v>
      </c>
      <c r="D161" s="187">
        <f t="shared" si="79"/>
        <v>0.01502164502</v>
      </c>
      <c r="E161" s="35">
        <v>1735.0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205"/>
      <c r="R161" s="134"/>
      <c r="S161" s="135"/>
      <c r="T161" s="4" t="s">
        <v>181</v>
      </c>
      <c r="U161" s="5"/>
      <c r="V161" s="5"/>
      <c r="W161" s="5"/>
      <c r="X161" s="5"/>
      <c r="Y161" s="5"/>
      <c r="Z161" s="5"/>
    </row>
    <row r="162" ht="21.75" customHeight="1">
      <c r="A162" s="263" t="s">
        <v>188</v>
      </c>
      <c r="B162" s="60"/>
      <c r="C162" s="47"/>
      <c r="D162" s="60"/>
      <c r="E162" s="47"/>
      <c r="F162" s="60"/>
      <c r="G162" s="81">
        <v>78610.4448</v>
      </c>
      <c r="H162" s="60"/>
      <c r="I162" s="81">
        <v>75826.7145</v>
      </c>
      <c r="J162" s="60"/>
      <c r="K162" s="81">
        <v>69155.3979</v>
      </c>
      <c r="L162" s="60"/>
      <c r="M162" s="81">
        <v>68069.5929</v>
      </c>
      <c r="N162" s="60"/>
      <c r="O162" s="81">
        <v>93113.6898</v>
      </c>
      <c r="P162" s="60"/>
      <c r="Q162" s="81">
        <v>124638.6707</v>
      </c>
      <c r="R162" s="60"/>
      <c r="S162" s="81">
        <v>66136.5176</v>
      </c>
      <c r="T162" s="4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0.5334026212</v>
      </c>
      <c r="E163" s="267">
        <v>70839.0218018933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183"/>
      <c r="S163" s="135"/>
      <c r="T163" s="4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69.43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205"/>
      <c r="R164" s="134"/>
      <c r="S164" s="135"/>
      <c r="T164" s="29" t="s">
        <v>191</v>
      </c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307.0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290"/>
      <c r="R165" s="138"/>
      <c r="S165" s="139"/>
      <c r="T165" s="4" t="s">
        <v>193</v>
      </c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 t="s">
        <v>195</v>
      </c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80">C167/$C$167</f>
        <v>1</v>
      </c>
      <c r="C167" s="473">
        <v>1378931.0</v>
      </c>
      <c r="D167" s="262">
        <f t="shared" ref="D167:D171" si="81">E167/$E$167</f>
        <v>1</v>
      </c>
      <c r="E167" s="473">
        <v>105362.0</v>
      </c>
      <c r="F167" s="262">
        <f t="shared" ref="F167:F171" si="82">G167/$G$167</f>
        <v>1</v>
      </c>
      <c r="G167" s="473">
        <v>6632.0</v>
      </c>
      <c r="H167" s="262">
        <f t="shared" ref="H167:H171" si="83">I167/$I$167</f>
        <v>1</v>
      </c>
      <c r="I167" s="473">
        <v>21243.0</v>
      </c>
      <c r="J167" s="262">
        <f t="shared" ref="J167:J171" si="84">K167/$K$167</f>
        <v>1</v>
      </c>
      <c r="K167" s="473">
        <v>15712.0</v>
      </c>
      <c r="L167" s="262">
        <f t="shared" ref="L167:L171" si="85">M167/$M$167</f>
        <v>1</v>
      </c>
      <c r="M167" s="473">
        <v>30218.0</v>
      </c>
      <c r="N167" s="262">
        <f t="shared" ref="N167:N171" si="86">O167/$O$167</f>
        <v>1</v>
      </c>
      <c r="O167" s="473">
        <v>8305.0</v>
      </c>
      <c r="P167" s="262">
        <f t="shared" ref="P167:P171" si="87">Q167/$Q$167</f>
        <v>1</v>
      </c>
      <c r="Q167" s="473">
        <v>254.0</v>
      </c>
      <c r="R167" s="262">
        <f t="shared" ref="R167:R171" si="88">S167/$S$167</f>
        <v>1</v>
      </c>
      <c r="S167" s="473">
        <v>22998.0</v>
      </c>
      <c r="T167" s="275"/>
      <c r="U167" s="5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80"/>
        <v>0.7834373148</v>
      </c>
      <c r="C168" s="159">
        <v>1080306.0</v>
      </c>
      <c r="D168" s="187">
        <f t="shared" si="81"/>
        <v>0.8463867428</v>
      </c>
      <c r="E168" s="159">
        <v>89177.0</v>
      </c>
      <c r="F168" s="187">
        <f t="shared" si="82"/>
        <v>0.8365500603</v>
      </c>
      <c r="G168" s="159">
        <v>5548.0</v>
      </c>
      <c r="H168" s="187">
        <f t="shared" si="83"/>
        <v>0.7801158029</v>
      </c>
      <c r="I168" s="159">
        <v>16572.0</v>
      </c>
      <c r="J168" s="187">
        <f t="shared" si="84"/>
        <v>0.8564154786</v>
      </c>
      <c r="K168" s="159">
        <v>13456.0</v>
      </c>
      <c r="L168" s="187">
        <f t="shared" si="85"/>
        <v>0.8716989874</v>
      </c>
      <c r="M168" s="159">
        <v>26341.0</v>
      </c>
      <c r="N168" s="187">
        <f t="shared" si="86"/>
        <v>0.8167369055</v>
      </c>
      <c r="O168" s="159">
        <v>6783.0</v>
      </c>
      <c r="P168" s="187">
        <f t="shared" si="87"/>
        <v>0.8503937008</v>
      </c>
      <c r="Q168" s="159">
        <v>216.0</v>
      </c>
      <c r="R168" s="187">
        <f t="shared" si="88"/>
        <v>0.8809896513</v>
      </c>
      <c r="S168" s="159">
        <v>20261.0</v>
      </c>
      <c r="T168" s="4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80"/>
        <v>0.07701037978</v>
      </c>
      <c r="C169" s="159">
        <v>106192.0</v>
      </c>
      <c r="D169" s="187">
        <f t="shared" si="81"/>
        <v>0.05713634897</v>
      </c>
      <c r="E169" s="159">
        <v>6020.0</v>
      </c>
      <c r="F169" s="187">
        <f t="shared" si="82"/>
        <v>0.06363088058</v>
      </c>
      <c r="G169" s="159">
        <v>422.0</v>
      </c>
      <c r="H169" s="187">
        <f t="shared" si="83"/>
        <v>0.06689262345</v>
      </c>
      <c r="I169" s="159">
        <v>1421.0</v>
      </c>
      <c r="J169" s="187">
        <f t="shared" si="84"/>
        <v>0.05218940937</v>
      </c>
      <c r="K169" s="159">
        <v>820.0</v>
      </c>
      <c r="L169" s="187">
        <f t="shared" si="85"/>
        <v>0.05847508108</v>
      </c>
      <c r="M169" s="159">
        <v>1767.0</v>
      </c>
      <c r="N169" s="187">
        <f t="shared" si="86"/>
        <v>0.08464780253</v>
      </c>
      <c r="O169" s="159">
        <v>703.0</v>
      </c>
      <c r="P169" s="187">
        <f t="shared" si="87"/>
        <v>0.0905511811</v>
      </c>
      <c r="Q169" s="159">
        <v>23.0</v>
      </c>
      <c r="R169" s="187">
        <f t="shared" si="88"/>
        <v>0.03756848422</v>
      </c>
      <c r="S169" s="159">
        <v>864.0</v>
      </c>
      <c r="T169" s="4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80"/>
        <v>0.1293589019</v>
      </c>
      <c r="C170" s="159">
        <v>178377.0</v>
      </c>
      <c r="D170" s="187">
        <f t="shared" si="81"/>
        <v>0.09299367894</v>
      </c>
      <c r="E170" s="159">
        <v>9798.0</v>
      </c>
      <c r="F170" s="187">
        <f t="shared" si="82"/>
        <v>0.09770808203</v>
      </c>
      <c r="G170" s="159">
        <v>648.0</v>
      </c>
      <c r="H170" s="187">
        <f t="shared" si="83"/>
        <v>0.1465423904</v>
      </c>
      <c r="I170" s="159">
        <v>3113.0</v>
      </c>
      <c r="J170" s="187">
        <f t="shared" si="84"/>
        <v>0.09005855397</v>
      </c>
      <c r="K170" s="159">
        <v>1415.0</v>
      </c>
      <c r="L170" s="187">
        <f t="shared" si="85"/>
        <v>0.0672446886</v>
      </c>
      <c r="M170" s="159">
        <v>2032.0</v>
      </c>
      <c r="N170" s="187">
        <f t="shared" si="86"/>
        <v>0.09223359422</v>
      </c>
      <c r="O170" s="159">
        <v>766.0</v>
      </c>
      <c r="P170" s="187">
        <f t="shared" si="87"/>
        <v>0.05905511811</v>
      </c>
      <c r="Q170" s="159">
        <v>15.0</v>
      </c>
      <c r="R170" s="187">
        <f t="shared" si="88"/>
        <v>0.07865901383</v>
      </c>
      <c r="S170" s="159">
        <v>1809.0</v>
      </c>
      <c r="T170" s="4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80"/>
        <v>0.01015134187</v>
      </c>
      <c r="C171" s="159">
        <v>13998.0</v>
      </c>
      <c r="D171" s="187">
        <f t="shared" si="81"/>
        <v>0.003483229248</v>
      </c>
      <c r="E171" s="159">
        <v>367.0</v>
      </c>
      <c r="F171" s="187">
        <f t="shared" si="82"/>
        <v>0.002110977081</v>
      </c>
      <c r="G171" s="159">
        <v>14.0</v>
      </c>
      <c r="H171" s="187">
        <f t="shared" si="83"/>
        <v>0.00644918326</v>
      </c>
      <c r="I171" s="159">
        <v>137.0</v>
      </c>
      <c r="J171" s="187">
        <f t="shared" si="84"/>
        <v>0.001336558045</v>
      </c>
      <c r="K171" s="159">
        <v>21.0</v>
      </c>
      <c r="L171" s="187">
        <f t="shared" si="85"/>
        <v>0.002581242968</v>
      </c>
      <c r="M171" s="159">
        <v>78.0</v>
      </c>
      <c r="N171" s="187">
        <f t="shared" si="86"/>
        <v>0.006381697772</v>
      </c>
      <c r="O171" s="159">
        <v>53.0</v>
      </c>
      <c r="P171" s="187">
        <f t="shared" si="87"/>
        <v>0</v>
      </c>
      <c r="Q171" s="159">
        <v>0.0</v>
      </c>
      <c r="R171" s="187">
        <f t="shared" si="88"/>
        <v>0.002782850683</v>
      </c>
      <c r="S171" s="159">
        <v>64.0</v>
      </c>
      <c r="T171" s="4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9"/>
      <c r="T172" s="4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 t="s">
        <v>202</v>
      </c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48"/>
      <c r="Q174" s="201"/>
      <c r="R174" s="248"/>
      <c r="S174" s="200"/>
      <c r="T174" s="4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48"/>
      <c r="Q175" s="205"/>
      <c r="R175" s="248"/>
      <c r="S175" s="135"/>
      <c r="T175" s="4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48"/>
      <c r="Q176" s="205"/>
      <c r="R176" s="248"/>
      <c r="S176" s="135"/>
      <c r="T176" s="4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48"/>
      <c r="Q177" s="205"/>
      <c r="R177" s="248"/>
      <c r="S177" s="135"/>
      <c r="T177" s="4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48"/>
      <c r="Q178" s="205"/>
      <c r="R178" s="248"/>
      <c r="S178" s="135"/>
      <c r="T178" s="4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48"/>
      <c r="Q179" s="205"/>
      <c r="R179" s="248"/>
      <c r="S179" s="135"/>
      <c r="T179" s="4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48"/>
      <c r="Q180" s="205"/>
      <c r="R180" s="248"/>
      <c r="S180" s="135"/>
      <c r="T180" s="4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48"/>
      <c r="Q181" s="205"/>
      <c r="R181" s="248"/>
      <c r="S181" s="135"/>
      <c r="T181" s="4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48"/>
      <c r="Q182" s="205"/>
      <c r="R182" s="248"/>
      <c r="S182" s="135"/>
      <c r="T182" s="4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48"/>
      <c r="Q183" s="205"/>
      <c r="R183" s="248"/>
      <c r="S183" s="135"/>
      <c r="T183" s="4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48"/>
      <c r="Q184" s="227"/>
      <c r="R184" s="248"/>
      <c r="S184" s="139"/>
      <c r="T184" s="4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29" t="s">
        <v>221</v>
      </c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3"/>
      <c r="T186" s="4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299">
        <v>316.0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3"/>
      <c r="R187" s="304"/>
      <c r="S187" s="305"/>
      <c r="T187" s="4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1"/>
      <c r="T188" s="29" t="s">
        <v>225</v>
      </c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307">
        <v>281.627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201"/>
      <c r="R189" s="175"/>
      <c r="S189" s="174"/>
      <c r="T189" s="4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310">
        <v>0.772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227"/>
      <c r="R190" s="138"/>
      <c r="S190" s="139"/>
      <c r="T190" s="4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 t="s">
        <v>229</v>
      </c>
      <c r="U191" s="5"/>
      <c r="V191" s="5"/>
      <c r="W191" s="5"/>
      <c r="X191" s="5"/>
      <c r="Y191" s="5"/>
      <c r="Z191" s="5"/>
    </row>
    <row r="192" ht="22.5" customHeight="1">
      <c r="A192" s="313" t="s">
        <v>230</v>
      </c>
      <c r="B192" s="314">
        <f t="shared" ref="B192:B222" si="89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201"/>
      <c r="R192" s="284"/>
      <c r="S192" s="200"/>
      <c r="T192" s="4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9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05"/>
      <c r="R193" s="286"/>
      <c r="S193" s="135"/>
      <c r="T193" s="4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9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05"/>
      <c r="R194" s="286"/>
      <c r="S194" s="135"/>
      <c r="T194" s="4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9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05"/>
      <c r="R195" s="286"/>
      <c r="S195" s="135"/>
      <c r="T195" s="4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9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05"/>
      <c r="R196" s="286"/>
      <c r="S196" s="135"/>
      <c r="T196" s="4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9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05"/>
      <c r="R197" s="286"/>
      <c r="S197" s="135"/>
      <c r="T197" s="4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9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05"/>
      <c r="R198" s="286"/>
      <c r="S198" s="135"/>
      <c r="T198" s="4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9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05"/>
      <c r="R199" s="286"/>
      <c r="S199" s="135"/>
      <c r="T199" s="4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9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05"/>
      <c r="R200" s="286"/>
      <c r="S200" s="135"/>
      <c r="T200" s="4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9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05"/>
      <c r="R201" s="286"/>
      <c r="S201" s="135"/>
      <c r="T201" s="4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9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05"/>
      <c r="R202" s="286"/>
      <c r="S202" s="135"/>
      <c r="T202" s="4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9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05"/>
      <c r="R203" s="286"/>
      <c r="S203" s="135"/>
      <c r="T203" s="4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9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05"/>
      <c r="R204" s="286"/>
      <c r="S204" s="135"/>
      <c r="T204" s="4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9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05"/>
      <c r="R205" s="286"/>
      <c r="S205" s="135"/>
      <c r="T205" s="4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9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05"/>
      <c r="R206" s="286"/>
      <c r="S206" s="135"/>
      <c r="T206" s="4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9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05"/>
      <c r="R207" s="286"/>
      <c r="S207" s="135"/>
      <c r="T207" s="4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9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05"/>
      <c r="R208" s="286"/>
      <c r="S208" s="135"/>
      <c r="T208" s="4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9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135"/>
      <c r="T209" s="4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9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135"/>
      <c r="T210" s="4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9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135"/>
      <c r="T211" s="4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9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135"/>
      <c r="T212" s="4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9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135"/>
      <c r="T213" s="4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9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135"/>
      <c r="T214" s="4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9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135"/>
      <c r="T215" s="4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9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135"/>
      <c r="T216" s="4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9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135"/>
      <c r="T217" s="4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9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135"/>
      <c r="T218" s="4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9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135"/>
      <c r="T219" s="4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9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135"/>
      <c r="T220" s="4"/>
      <c r="U220" s="5"/>
      <c r="V220" s="5"/>
      <c r="W220" s="5"/>
      <c r="X220" s="5"/>
      <c r="Y220" s="5"/>
      <c r="Z220" s="5"/>
    </row>
    <row r="221" ht="20.25" customHeight="1">
      <c r="A221" s="263" t="s">
        <v>259</v>
      </c>
      <c r="B221" s="321">
        <f t="shared" si="89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135"/>
      <c r="T221" s="4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89"/>
        <v>0.0002497424531</v>
      </c>
      <c r="C222" s="32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326"/>
      <c r="R222" s="326"/>
      <c r="S222" s="139"/>
      <c r="T222" s="4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 t="s">
        <v>262</v>
      </c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90">C224/$C$224</f>
        <v>1</v>
      </c>
      <c r="C224" s="329">
        <v>2388047.0</v>
      </c>
      <c r="D224" s="334">
        <f t="shared" ref="D224:D231" si="91">E224/E$224</f>
        <v>1</v>
      </c>
      <c r="E224" s="332">
        <v>178993.0</v>
      </c>
      <c r="F224" s="331">
        <f t="shared" ref="F224:F231" si="92">G224/G$224</f>
        <v>1</v>
      </c>
      <c r="G224" s="332">
        <v>12574.0</v>
      </c>
      <c r="H224" s="331">
        <f t="shared" ref="H224:H231" si="93">I224/I$224</f>
        <v>1</v>
      </c>
      <c r="I224" s="332">
        <v>30334.0</v>
      </c>
      <c r="J224" s="331">
        <f t="shared" ref="J224:J231" si="94">K224/K$224</f>
        <v>1</v>
      </c>
      <c r="K224" s="332">
        <v>26536.0</v>
      </c>
      <c r="L224" s="331">
        <f t="shared" ref="L224:L231" si="95">M224/M$224</f>
        <v>1</v>
      </c>
      <c r="M224" s="332">
        <v>51146.0</v>
      </c>
      <c r="N224" s="331">
        <f t="shared" ref="N224:N231" si="96">O224/O$224</f>
        <v>1</v>
      </c>
      <c r="O224" s="332">
        <v>14171.0</v>
      </c>
      <c r="P224" s="331">
        <f t="shared" ref="P224:P231" si="97">Q224/Q$224</f>
        <v>1</v>
      </c>
      <c r="Q224" s="332">
        <v>3393.0</v>
      </c>
      <c r="R224" s="331">
        <f t="shared" ref="R224:R231" si="98">S224/S$224</f>
        <v>1</v>
      </c>
      <c r="S224" s="332">
        <v>40839.0</v>
      </c>
      <c r="T224" s="4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90"/>
        <v>0.3115323945</v>
      </c>
      <c r="C225" s="335">
        <v>743954.0</v>
      </c>
      <c r="D225" s="334">
        <f t="shared" si="91"/>
        <v>0.3147218048</v>
      </c>
      <c r="E225" s="332">
        <v>56333.0</v>
      </c>
      <c r="F225" s="336">
        <f t="shared" si="92"/>
        <v>0.3477811357</v>
      </c>
      <c r="G225" s="332">
        <v>4373.0</v>
      </c>
      <c r="H225" s="336">
        <f t="shared" si="93"/>
        <v>0.3575525813</v>
      </c>
      <c r="I225" s="332">
        <v>10846.0</v>
      </c>
      <c r="J225" s="336">
        <f t="shared" si="94"/>
        <v>0.3294392523</v>
      </c>
      <c r="K225" s="332">
        <v>8742.0</v>
      </c>
      <c r="L225" s="336">
        <f t="shared" si="95"/>
        <v>0.2940796934</v>
      </c>
      <c r="M225" s="332">
        <v>15041.0</v>
      </c>
      <c r="N225" s="336">
        <f t="shared" si="96"/>
        <v>0.3135276268</v>
      </c>
      <c r="O225" s="332">
        <v>4443.0</v>
      </c>
      <c r="P225" s="336">
        <f t="shared" si="97"/>
        <v>0.3188918361</v>
      </c>
      <c r="Q225" s="332">
        <v>1082.0</v>
      </c>
      <c r="R225" s="336">
        <f t="shared" si="98"/>
        <v>0.2890864125</v>
      </c>
      <c r="S225" s="332">
        <v>11806.0</v>
      </c>
      <c r="T225" s="4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90"/>
        <v>0.006626753996</v>
      </c>
      <c r="C226" s="335">
        <v>15825.0</v>
      </c>
      <c r="D226" s="334">
        <f t="shared" si="91"/>
        <v>0.006268401558</v>
      </c>
      <c r="E226" s="332">
        <v>1122.0</v>
      </c>
      <c r="F226" s="337">
        <f t="shared" si="92"/>
        <v>0.005169397169</v>
      </c>
      <c r="G226" s="332">
        <v>65.0</v>
      </c>
      <c r="H226" s="337">
        <f t="shared" si="93"/>
        <v>0.005637238742</v>
      </c>
      <c r="I226" s="332">
        <v>171.0</v>
      </c>
      <c r="J226" s="337">
        <f t="shared" si="94"/>
        <v>0.006670183901</v>
      </c>
      <c r="K226" s="332">
        <v>177.0</v>
      </c>
      <c r="L226" s="337">
        <f t="shared" si="95"/>
        <v>0.006725843663</v>
      </c>
      <c r="M226" s="332">
        <v>344.0</v>
      </c>
      <c r="N226" s="337">
        <f t="shared" si="96"/>
        <v>0.005998165267</v>
      </c>
      <c r="O226" s="332">
        <v>85.0</v>
      </c>
      <c r="P226" s="337">
        <f t="shared" si="97"/>
        <v>0.00559976422</v>
      </c>
      <c r="Q226" s="332">
        <v>19.0</v>
      </c>
      <c r="R226" s="337">
        <f t="shared" si="98"/>
        <v>0.006390949827</v>
      </c>
      <c r="S226" s="332">
        <v>261.0</v>
      </c>
      <c r="T226" s="4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90"/>
        <v>0.6767944685</v>
      </c>
      <c r="C227" s="257">
        <v>1616217.0</v>
      </c>
      <c r="D227" s="334">
        <f t="shared" si="91"/>
        <v>0.6726966976</v>
      </c>
      <c r="E227" s="35">
        <v>120408.0</v>
      </c>
      <c r="F227" s="337">
        <f t="shared" si="92"/>
        <v>0.6413233657</v>
      </c>
      <c r="G227" s="35">
        <v>8064.0</v>
      </c>
      <c r="H227" s="337">
        <f t="shared" si="93"/>
        <v>0.6317004022</v>
      </c>
      <c r="I227" s="35">
        <v>19162.0</v>
      </c>
      <c r="J227" s="337">
        <f t="shared" si="94"/>
        <v>0.6579363883</v>
      </c>
      <c r="K227" s="35">
        <v>17459.0</v>
      </c>
      <c r="L227" s="337">
        <f t="shared" si="95"/>
        <v>0.6928987604</v>
      </c>
      <c r="M227" s="35">
        <v>35439.0</v>
      </c>
      <c r="N227" s="337">
        <f t="shared" si="96"/>
        <v>0.6717239433</v>
      </c>
      <c r="O227" s="35">
        <v>9519.0</v>
      </c>
      <c r="P227" s="337">
        <f t="shared" si="97"/>
        <v>0.6690244621</v>
      </c>
      <c r="Q227" s="35">
        <v>2270.0</v>
      </c>
      <c r="R227" s="337">
        <f t="shared" si="98"/>
        <v>0.6977399055</v>
      </c>
      <c r="S227" s="35">
        <v>28495.0</v>
      </c>
      <c r="T227" s="4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90"/>
        <v>0.236240744</v>
      </c>
      <c r="C228" s="340">
        <v>564154.0</v>
      </c>
      <c r="D228" s="38">
        <f t="shared" si="91"/>
        <v>0.2237741141</v>
      </c>
      <c r="E228" s="340">
        <v>40054.0</v>
      </c>
      <c r="F228" s="341">
        <f t="shared" si="92"/>
        <v>0.1733736281</v>
      </c>
      <c r="G228" s="340">
        <v>2180.0</v>
      </c>
      <c r="H228" s="341">
        <f t="shared" si="93"/>
        <v>0.2028746621</v>
      </c>
      <c r="I228" s="340">
        <v>6154.0</v>
      </c>
      <c r="J228" s="341">
        <f t="shared" si="94"/>
        <v>0.2121646066</v>
      </c>
      <c r="K228" s="340">
        <v>5630.0</v>
      </c>
      <c r="L228" s="341">
        <f t="shared" si="95"/>
        <v>0.2496773941</v>
      </c>
      <c r="M228" s="340">
        <v>12770.0</v>
      </c>
      <c r="N228" s="341">
        <f t="shared" si="96"/>
        <v>0.2909462988</v>
      </c>
      <c r="O228" s="340">
        <v>4123.0</v>
      </c>
      <c r="P228" s="341">
        <f t="shared" si="97"/>
        <v>0.1485411141</v>
      </c>
      <c r="Q228" s="340">
        <v>504.0</v>
      </c>
      <c r="R228" s="341">
        <f t="shared" si="98"/>
        <v>0.2128602561</v>
      </c>
      <c r="S228" s="340">
        <v>8693.0</v>
      </c>
      <c r="T228" s="4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90"/>
        <v>0.1043890677</v>
      </c>
      <c r="C229" s="340">
        <v>249286.0</v>
      </c>
      <c r="D229" s="38">
        <f t="shared" si="91"/>
        <v>0.118999067</v>
      </c>
      <c r="E229" s="340">
        <v>21300.0</v>
      </c>
      <c r="F229" s="341">
        <f t="shared" si="92"/>
        <v>0.1143629712</v>
      </c>
      <c r="G229" s="340">
        <v>1438.0</v>
      </c>
      <c r="H229" s="341">
        <f t="shared" si="93"/>
        <v>0.1060526142</v>
      </c>
      <c r="I229" s="340">
        <v>3217.0</v>
      </c>
      <c r="J229" s="341">
        <f t="shared" si="94"/>
        <v>0.1121872174</v>
      </c>
      <c r="K229" s="340">
        <v>2977.0</v>
      </c>
      <c r="L229" s="341">
        <f t="shared" si="95"/>
        <v>0.1268329879</v>
      </c>
      <c r="M229" s="340">
        <v>6487.0</v>
      </c>
      <c r="N229" s="341">
        <f t="shared" si="96"/>
        <v>0.08834944605</v>
      </c>
      <c r="O229" s="340">
        <v>1252.0</v>
      </c>
      <c r="P229" s="341">
        <f t="shared" si="97"/>
        <v>0.09549071618</v>
      </c>
      <c r="Q229" s="340">
        <v>324.0</v>
      </c>
      <c r="R229" s="341">
        <f t="shared" si="98"/>
        <v>0.1372462597</v>
      </c>
      <c r="S229" s="340">
        <v>5605.0</v>
      </c>
      <c r="T229" s="4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90"/>
        <v>0.2176343263</v>
      </c>
      <c r="C230" s="340">
        <v>519721.0</v>
      </c>
      <c r="D230" s="38">
        <f t="shared" si="91"/>
        <v>0.2251652299</v>
      </c>
      <c r="E230" s="340">
        <v>40303.0</v>
      </c>
      <c r="F230" s="341">
        <f t="shared" si="92"/>
        <v>0.2543343407</v>
      </c>
      <c r="G230" s="340">
        <v>3198.0</v>
      </c>
      <c r="H230" s="341">
        <f t="shared" si="93"/>
        <v>0.2310938221</v>
      </c>
      <c r="I230" s="340">
        <v>7010.0</v>
      </c>
      <c r="J230" s="341">
        <f t="shared" si="94"/>
        <v>0.2326650588</v>
      </c>
      <c r="K230" s="340">
        <v>6174.0</v>
      </c>
      <c r="L230" s="341">
        <f t="shared" si="95"/>
        <v>0.2151487897</v>
      </c>
      <c r="M230" s="340">
        <v>11004.0</v>
      </c>
      <c r="N230" s="341">
        <f t="shared" si="96"/>
        <v>0.1714063933</v>
      </c>
      <c r="O230" s="340">
        <v>2429.0</v>
      </c>
      <c r="P230" s="341">
        <f t="shared" si="97"/>
        <v>0.2567049808</v>
      </c>
      <c r="Q230" s="340">
        <v>871.0</v>
      </c>
      <c r="R230" s="341">
        <f t="shared" si="98"/>
        <v>0.2354856877</v>
      </c>
      <c r="S230" s="340">
        <v>9617.0</v>
      </c>
      <c r="T230" s="4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90"/>
        <v>0.0780918466</v>
      </c>
      <c r="C231" s="343">
        <v>186487.0</v>
      </c>
      <c r="D231" s="342">
        <f t="shared" si="91"/>
        <v>0.06251082445</v>
      </c>
      <c r="E231" s="345">
        <v>11189.0</v>
      </c>
      <c r="F231" s="344">
        <f t="shared" si="92"/>
        <v>0.05948783203</v>
      </c>
      <c r="G231" s="345">
        <v>748.0</v>
      </c>
      <c r="H231" s="344">
        <f t="shared" si="93"/>
        <v>0.05297685765</v>
      </c>
      <c r="I231" s="345">
        <v>1607.0</v>
      </c>
      <c r="J231" s="344">
        <f t="shared" si="94"/>
        <v>0.05871269219</v>
      </c>
      <c r="K231" s="345">
        <v>1558.0</v>
      </c>
      <c r="L231" s="344">
        <f t="shared" si="95"/>
        <v>0.06094318226</v>
      </c>
      <c r="M231" s="345">
        <v>3117.0</v>
      </c>
      <c r="N231" s="344">
        <f t="shared" si="96"/>
        <v>0.07734104862</v>
      </c>
      <c r="O231" s="345">
        <v>1096.0</v>
      </c>
      <c r="P231" s="344">
        <f t="shared" si="97"/>
        <v>0.1181844975</v>
      </c>
      <c r="Q231" s="345">
        <v>401.0</v>
      </c>
      <c r="R231" s="344">
        <f t="shared" si="98"/>
        <v>0.06518279096</v>
      </c>
      <c r="S231" s="345">
        <v>2662.0</v>
      </c>
      <c r="T231" s="4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99">E234/C234</f>
        <v>0.07692307692</v>
      </c>
      <c r="E234" s="259">
        <v>3.0</v>
      </c>
      <c r="F234" s="56"/>
      <c r="G234" s="259">
        <v>1.0</v>
      </c>
      <c r="H234" s="56"/>
      <c r="I234" s="259">
        <v>0.0</v>
      </c>
      <c r="J234" s="56"/>
      <c r="K234" s="259">
        <v>0.0</v>
      </c>
      <c r="L234" s="56"/>
      <c r="M234" s="259">
        <v>1.0</v>
      </c>
      <c r="N234" s="56"/>
      <c r="O234" s="349">
        <v>0.0</v>
      </c>
      <c r="P234" s="56"/>
      <c r="Q234" s="259">
        <v>0.0</v>
      </c>
      <c r="R234" s="555"/>
      <c r="S234" s="259">
        <v>1.0</v>
      </c>
      <c r="T234" s="4" t="s">
        <v>274</v>
      </c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99"/>
        <v>0.04494382022</v>
      </c>
      <c r="E235" s="35">
        <v>4.0</v>
      </c>
      <c r="F235" s="60"/>
      <c r="G235" s="35">
        <v>0.0</v>
      </c>
      <c r="H235" s="60"/>
      <c r="I235" s="35">
        <v>1.0</v>
      </c>
      <c r="J235" s="60"/>
      <c r="K235" s="35">
        <v>1.0</v>
      </c>
      <c r="L235" s="60"/>
      <c r="M235" s="35">
        <v>0.0</v>
      </c>
      <c r="N235" s="60"/>
      <c r="O235" s="34">
        <v>1.0</v>
      </c>
      <c r="P235" s="60"/>
      <c r="Q235" s="35">
        <v>0.0</v>
      </c>
      <c r="R235" s="555"/>
      <c r="S235" s="35">
        <v>1.0</v>
      </c>
      <c r="T235" s="29" t="s">
        <v>276</v>
      </c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99"/>
        <v>0.06060606061</v>
      </c>
      <c r="E236" s="35">
        <v>6.0</v>
      </c>
      <c r="F236" s="60"/>
      <c r="G236" s="35">
        <v>1.0</v>
      </c>
      <c r="H236" s="60"/>
      <c r="I236" s="35">
        <v>1.0</v>
      </c>
      <c r="J236" s="60"/>
      <c r="K236" s="35">
        <v>1.0</v>
      </c>
      <c r="L236" s="60"/>
      <c r="M236" s="35">
        <v>2.0</v>
      </c>
      <c r="N236" s="60"/>
      <c r="O236" s="34">
        <v>0.0</v>
      </c>
      <c r="P236" s="60"/>
      <c r="Q236" s="35">
        <v>0.0</v>
      </c>
      <c r="R236" s="555"/>
      <c r="S236" s="35">
        <v>1.0</v>
      </c>
      <c r="T236" s="4" t="s">
        <v>278</v>
      </c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9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555"/>
      <c r="S237" s="35">
        <v>0.0</v>
      </c>
      <c r="T237" s="4" t="s">
        <v>280</v>
      </c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9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555"/>
      <c r="S238" s="35">
        <v>0.0</v>
      </c>
      <c r="T238" s="4" t="s">
        <v>282</v>
      </c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99"/>
        <v>0.09090909091</v>
      </c>
      <c r="E239" s="271">
        <v>1.0</v>
      </c>
      <c r="F239" s="354"/>
      <c r="G239" s="355">
        <v>0.0</v>
      </c>
      <c r="H239" s="354"/>
      <c r="I239" s="355">
        <v>0.0</v>
      </c>
      <c r="J239" s="354"/>
      <c r="K239" s="355">
        <v>1.0</v>
      </c>
      <c r="L239" s="354"/>
      <c r="M239" s="355">
        <v>0.0</v>
      </c>
      <c r="N239" s="354"/>
      <c r="O239" s="355">
        <v>0.0</v>
      </c>
      <c r="P239" s="100"/>
      <c r="Q239" s="271">
        <v>0.0</v>
      </c>
      <c r="R239" s="555"/>
      <c r="S239" s="355">
        <v>0.0</v>
      </c>
      <c r="T239" s="4" t="s">
        <v>284</v>
      </c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100">E241/C241</f>
        <v>0.06451612903</v>
      </c>
      <c r="E241" s="172">
        <v>2.0</v>
      </c>
      <c r="F241" s="92"/>
      <c r="G241" s="35">
        <v>0.0</v>
      </c>
      <c r="H241" s="92"/>
      <c r="I241" s="172">
        <v>0.0</v>
      </c>
      <c r="J241" s="92"/>
      <c r="K241" s="172">
        <v>0.0</v>
      </c>
      <c r="L241" s="92"/>
      <c r="M241" s="172">
        <v>2.0</v>
      </c>
      <c r="N241" s="92"/>
      <c r="O241" s="171">
        <v>0.0</v>
      </c>
      <c r="P241" s="92"/>
      <c r="Q241" s="171">
        <v>0.0</v>
      </c>
      <c r="R241" s="248"/>
      <c r="S241" s="259">
        <v>0.0</v>
      </c>
      <c r="T241" s="4" t="s">
        <v>287</v>
      </c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100"/>
        <v>0.0625</v>
      </c>
      <c r="E242" s="35">
        <v>1.0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4">
        <v>0.0</v>
      </c>
      <c r="R242" s="248"/>
      <c r="S242" s="35">
        <v>1.0</v>
      </c>
      <c r="T242" s="29" t="s">
        <v>289</v>
      </c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100"/>
        <v>0.1315789474</v>
      </c>
      <c r="E243" s="355">
        <v>15.0</v>
      </c>
      <c r="F243" s="354"/>
      <c r="G243" s="355">
        <v>0.0</v>
      </c>
      <c r="H243" s="354"/>
      <c r="I243" s="355">
        <v>3.0</v>
      </c>
      <c r="J243" s="354"/>
      <c r="K243" s="355">
        <v>6.0</v>
      </c>
      <c r="L243" s="354"/>
      <c r="M243" s="355">
        <v>1.0</v>
      </c>
      <c r="N243" s="354"/>
      <c r="O243" s="356">
        <v>1.0</v>
      </c>
      <c r="P243" s="354"/>
      <c r="Q243" s="356">
        <v>0.0</v>
      </c>
      <c r="R243" s="248"/>
      <c r="S243" s="271">
        <v>4.0</v>
      </c>
      <c r="T243" s="29" t="s">
        <v>291</v>
      </c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101">E245/C245</f>
        <v>0.05797101449</v>
      </c>
      <c r="E245" s="588">
        <f t="shared" ref="E245:E250" si="102">SUM(G245,I245,K245,M245,O245,Q245,S245)</f>
        <v>4</v>
      </c>
      <c r="F245" s="92"/>
      <c r="G245" s="172">
        <v>1.0</v>
      </c>
      <c r="H245" s="92"/>
      <c r="I245" s="172">
        <v>0.0</v>
      </c>
      <c r="J245" s="92"/>
      <c r="K245" s="172">
        <v>1.0</v>
      </c>
      <c r="L245" s="92"/>
      <c r="M245" s="172">
        <v>0.0</v>
      </c>
      <c r="N245" s="92"/>
      <c r="O245" s="171">
        <v>0.0</v>
      </c>
      <c r="P245" s="92"/>
      <c r="Q245" s="171">
        <v>0.0</v>
      </c>
      <c r="R245" s="248"/>
      <c r="S245" s="259">
        <v>2.0</v>
      </c>
      <c r="T245" s="29" t="s">
        <v>294</v>
      </c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101"/>
        <v>0.05357142857</v>
      </c>
      <c r="E246" s="131">
        <f t="shared" si="102"/>
        <v>3</v>
      </c>
      <c r="F246" s="60"/>
      <c r="G246" s="35">
        <v>1.0</v>
      </c>
      <c r="H246" s="60"/>
      <c r="I246" s="35">
        <v>0.0</v>
      </c>
      <c r="J246" s="60"/>
      <c r="K246" s="35">
        <v>1.0</v>
      </c>
      <c r="L246" s="60"/>
      <c r="M246" s="35">
        <v>0.0</v>
      </c>
      <c r="N246" s="60"/>
      <c r="O246" s="34">
        <v>0.0</v>
      </c>
      <c r="P246" s="60"/>
      <c r="Q246" s="34">
        <v>0.0</v>
      </c>
      <c r="R246" s="248"/>
      <c r="S246" s="35">
        <v>1.0</v>
      </c>
      <c r="T246" s="29" t="s">
        <v>294</v>
      </c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101"/>
        <v>0.07692307692</v>
      </c>
      <c r="E247" s="131">
        <f t="shared" si="102"/>
        <v>1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4">
        <v>0.0</v>
      </c>
      <c r="R247" s="248"/>
      <c r="S247" s="35">
        <v>1.0</v>
      </c>
      <c r="T247" s="29" t="s">
        <v>294</v>
      </c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101"/>
        <v>0.1087401841</v>
      </c>
      <c r="E248" s="35">
        <f t="shared" si="102"/>
        <v>214768.25</v>
      </c>
      <c r="F248" s="60"/>
      <c r="G248" s="35">
        <v>63896.0</v>
      </c>
      <c r="H248" s="60"/>
      <c r="I248" s="35">
        <v>0.0</v>
      </c>
      <c r="J248" s="60"/>
      <c r="K248" s="35">
        <v>2660.0</v>
      </c>
      <c r="L248" s="60"/>
      <c r="M248" s="35">
        <v>0.0</v>
      </c>
      <c r="N248" s="60"/>
      <c r="O248" s="34">
        <v>0.0</v>
      </c>
      <c r="P248" s="60"/>
      <c r="Q248" s="34">
        <v>0.0</v>
      </c>
      <c r="R248" s="248"/>
      <c r="S248" s="35">
        <f>SUM(S249,S250)</f>
        <v>148212.25</v>
      </c>
      <c r="T248" s="29" t="s">
        <v>298</v>
      </c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101"/>
        <v>0.110431998</v>
      </c>
      <c r="E249" s="35">
        <f t="shared" si="102"/>
        <v>206156</v>
      </c>
      <c r="F249" s="60"/>
      <c r="G249" s="35">
        <v>63896.0</v>
      </c>
      <c r="H249" s="60"/>
      <c r="I249" s="35">
        <v>0.0</v>
      </c>
      <c r="J249" s="60"/>
      <c r="K249" s="35">
        <v>2660.0</v>
      </c>
      <c r="L249" s="60"/>
      <c r="M249" s="35">
        <v>0.0</v>
      </c>
      <c r="N249" s="60"/>
      <c r="O249" s="34">
        <v>0.0</v>
      </c>
      <c r="P249" s="60"/>
      <c r="Q249" s="34">
        <v>0.0</v>
      </c>
      <c r="R249" s="248"/>
      <c r="S249" s="35">
        <v>139600.0</v>
      </c>
      <c r="T249" s="29" t="s">
        <v>298</v>
      </c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101"/>
        <v>0.07956276486</v>
      </c>
      <c r="E250" s="35">
        <f t="shared" si="102"/>
        <v>8612.25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4">
        <v>0.0</v>
      </c>
      <c r="R250" s="248"/>
      <c r="S250" s="35">
        <v>8612.25</v>
      </c>
      <c r="T250" s="29" t="s">
        <v>301</v>
      </c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101"/>
        <v>0.07643312102</v>
      </c>
      <c r="E251" s="363">
        <v>36.0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205"/>
      <c r="R251" s="248"/>
      <c r="S251" s="135"/>
      <c r="T251" s="29" t="s">
        <v>298</v>
      </c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101"/>
        <v>0.09375</v>
      </c>
      <c r="E252" s="351">
        <v>9.0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205"/>
      <c r="R252" s="248"/>
      <c r="S252" s="135"/>
      <c r="T252" s="29" t="s">
        <v>298</v>
      </c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101"/>
        <v>0.09586925164</v>
      </c>
      <c r="E253" s="35">
        <v>77893.0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205"/>
      <c r="R253" s="248"/>
      <c r="S253" s="135"/>
      <c r="T253" s="29" t="s">
        <v>298</v>
      </c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101"/>
        <v>0.072</v>
      </c>
      <c r="E254" s="35">
        <v>27.0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205"/>
      <c r="R254" s="248"/>
      <c r="S254" s="135"/>
      <c r="T254" s="29" t="s">
        <v>298</v>
      </c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101"/>
        <v>0.06958017894</v>
      </c>
      <c r="E255" s="35">
        <v>54594.0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205"/>
      <c r="R255" s="248"/>
      <c r="S255" s="135"/>
      <c r="T255" s="29" t="s">
        <v>298</v>
      </c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101"/>
        <v>0.1</v>
      </c>
      <c r="E256" s="351">
        <v>2.0</v>
      </c>
      <c r="F256" s="60"/>
      <c r="G256" s="34">
        <v>0.0</v>
      </c>
      <c r="H256" s="60"/>
      <c r="I256" s="34">
        <v>0.0</v>
      </c>
      <c r="J256" s="60"/>
      <c r="K256" s="34">
        <v>0.0</v>
      </c>
      <c r="L256" s="60"/>
      <c r="M256" s="34">
        <v>0.0</v>
      </c>
      <c r="N256" s="60"/>
      <c r="O256" s="34">
        <v>0.0</v>
      </c>
      <c r="P256" s="60"/>
      <c r="Q256" s="34">
        <v>0.0</v>
      </c>
      <c r="R256" s="248"/>
      <c r="S256" s="35">
        <v>2.0</v>
      </c>
      <c r="T256" s="4" t="s">
        <v>308</v>
      </c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101"/>
        <v>0.1666666667</v>
      </c>
      <c r="E257" s="351">
        <v>1.0</v>
      </c>
      <c r="F257" s="60"/>
      <c r="G257" s="34">
        <v>0.0</v>
      </c>
      <c r="H257" s="60"/>
      <c r="I257" s="34">
        <v>0.0</v>
      </c>
      <c r="J257" s="60"/>
      <c r="K257" s="34">
        <v>0.0</v>
      </c>
      <c r="L257" s="60"/>
      <c r="M257" s="34">
        <v>0.0</v>
      </c>
      <c r="N257" s="60"/>
      <c r="O257" s="34">
        <v>0.0</v>
      </c>
      <c r="P257" s="60"/>
      <c r="Q257" s="34">
        <v>0.0</v>
      </c>
      <c r="R257" s="248"/>
      <c r="S257" s="35">
        <v>1.0</v>
      </c>
      <c r="T257" s="4" t="s">
        <v>310</v>
      </c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101"/>
        <v>0.0652173913</v>
      </c>
      <c r="E258" s="351">
        <v>3.0</v>
      </c>
      <c r="F258" s="60"/>
      <c r="G258" s="34">
        <v>1.0</v>
      </c>
      <c r="H258" s="60"/>
      <c r="I258" s="34">
        <v>0.0</v>
      </c>
      <c r="J258" s="60"/>
      <c r="K258" s="34">
        <v>0.0</v>
      </c>
      <c r="L258" s="60"/>
      <c r="M258" s="34">
        <v>0.0</v>
      </c>
      <c r="N258" s="60"/>
      <c r="O258" s="34">
        <v>0.0</v>
      </c>
      <c r="P258" s="60"/>
      <c r="Q258" s="34">
        <v>0.0</v>
      </c>
      <c r="R258" s="248"/>
      <c r="S258" s="35">
        <v>2.0</v>
      </c>
      <c r="T258" s="29" t="s">
        <v>312</v>
      </c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101"/>
        <v>0.04347826087</v>
      </c>
      <c r="E259" s="591">
        <v>1.0</v>
      </c>
      <c r="F259" s="354"/>
      <c r="G259" s="355">
        <v>0.0</v>
      </c>
      <c r="H259" s="354"/>
      <c r="I259" s="355">
        <v>0.0</v>
      </c>
      <c r="J259" s="354"/>
      <c r="K259" s="355">
        <v>0.0</v>
      </c>
      <c r="L259" s="354"/>
      <c r="M259" s="355">
        <v>0.0</v>
      </c>
      <c r="N259" s="354"/>
      <c r="O259" s="356">
        <v>0.0</v>
      </c>
      <c r="P259" s="354"/>
      <c r="Q259" s="356">
        <v>0.0</v>
      </c>
      <c r="R259" s="248"/>
      <c r="S259" s="271">
        <v>1.0</v>
      </c>
      <c r="T259" s="29" t="s">
        <v>314</v>
      </c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185">
        <f>E261/C261</f>
        <v>0.04652030568</v>
      </c>
      <c r="E261" s="592">
        <v>280.51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201"/>
      <c r="R261" s="248"/>
      <c r="S261" s="174"/>
      <c r="T261" s="4" t="s">
        <v>317</v>
      </c>
      <c r="U261" s="5"/>
      <c r="V261" s="5"/>
      <c r="W261" s="5"/>
      <c r="X261" s="5"/>
      <c r="Y261" s="5"/>
      <c r="Z261" s="5"/>
    </row>
    <row r="262" ht="21.0" customHeight="1">
      <c r="A262" s="369" t="s">
        <v>318</v>
      </c>
      <c r="B262" s="281"/>
      <c r="C262" s="372">
        <v>19.044827597098035</v>
      </c>
      <c r="D262" s="373"/>
      <c r="E262" s="374">
        <v>11.788462427454162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489"/>
      <c r="R262" s="685"/>
      <c r="S262" s="376"/>
      <c r="T262" s="4"/>
      <c r="U262" s="5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103">E264/C264</f>
        <v>0.07142857143</v>
      </c>
      <c r="E264" s="172">
        <v>4.0</v>
      </c>
      <c r="F264" s="92"/>
      <c r="G264" s="172">
        <v>1.0</v>
      </c>
      <c r="H264" s="92"/>
      <c r="I264" s="172">
        <v>0.0</v>
      </c>
      <c r="J264" s="92"/>
      <c r="K264" s="172">
        <v>0.0</v>
      </c>
      <c r="L264" s="92"/>
      <c r="M264" s="172">
        <v>0.0</v>
      </c>
      <c r="N264" s="92"/>
      <c r="O264" s="172">
        <v>0.0</v>
      </c>
      <c r="P264" s="92"/>
      <c r="Q264" s="171">
        <v>1.0</v>
      </c>
      <c r="R264" s="248"/>
      <c r="S264" s="172">
        <v>2.0</v>
      </c>
      <c r="T264" s="4" t="s">
        <v>321</v>
      </c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103"/>
        <v>0.06617647059</v>
      </c>
      <c r="E265" s="35">
        <v>9.0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681"/>
      <c r="R265" s="685"/>
      <c r="S265" s="567"/>
      <c r="T265" s="4" t="s">
        <v>323</v>
      </c>
      <c r="U265" s="5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103"/>
        <v>0.06553398058</v>
      </c>
      <c r="E266" s="35">
        <v>27.0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681"/>
      <c r="R266" s="685"/>
      <c r="S266" s="567"/>
      <c r="T266" s="4" t="s">
        <v>323</v>
      </c>
      <c r="U266" s="5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103"/>
        <v>0.08163265306</v>
      </c>
      <c r="E267" s="35">
        <v>20.0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681"/>
      <c r="R267" s="685"/>
      <c r="S267" s="567"/>
      <c r="T267" s="4" t="s">
        <v>323</v>
      </c>
      <c r="U267" s="5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103"/>
        <v>0.07207207207</v>
      </c>
      <c r="E268" s="35">
        <v>8.0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681"/>
      <c r="R268" s="685"/>
      <c r="S268" s="567"/>
      <c r="T268" s="4" t="s">
        <v>323</v>
      </c>
      <c r="U268" s="5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103"/>
        <v>0.07954545455</v>
      </c>
      <c r="E269" s="35">
        <v>7.0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681"/>
      <c r="R269" s="685"/>
      <c r="S269" s="567"/>
      <c r="T269" s="4" t="s">
        <v>323</v>
      </c>
      <c r="U269" s="5"/>
      <c r="V269" s="378"/>
      <c r="W269" s="378"/>
      <c r="X269" s="378"/>
      <c r="Y269" s="378"/>
      <c r="Z269" s="378"/>
    </row>
    <row r="270" ht="15.0" customHeight="1">
      <c r="A270" s="686" t="s">
        <v>328</v>
      </c>
      <c r="B270" s="377"/>
      <c r="C270" s="687">
        <f>261+13</f>
        <v>274</v>
      </c>
      <c r="D270" s="486">
        <f t="shared" si="103"/>
        <v>0.07299270073</v>
      </c>
      <c r="E270" s="355">
        <v>20.0</v>
      </c>
      <c r="F270" s="377"/>
      <c r="G270" s="688"/>
      <c r="H270" s="377"/>
      <c r="I270" s="688"/>
      <c r="J270" s="377"/>
      <c r="K270" s="688"/>
      <c r="L270" s="377"/>
      <c r="M270" s="688"/>
      <c r="N270" s="377"/>
      <c r="O270" s="688"/>
      <c r="P270" s="377"/>
      <c r="Q270" s="689"/>
      <c r="R270" s="690"/>
      <c r="S270" s="688"/>
      <c r="T270" s="4" t="s">
        <v>323</v>
      </c>
      <c r="U270" s="5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0.0652173913</v>
      </c>
      <c r="E272" s="172">
        <v>3.0</v>
      </c>
      <c r="F272" s="92"/>
      <c r="G272" s="172">
        <v>0.0</v>
      </c>
      <c r="H272" s="92"/>
      <c r="I272" s="172">
        <v>2.0</v>
      </c>
      <c r="J272" s="92"/>
      <c r="K272" s="172">
        <v>0.0</v>
      </c>
      <c r="L272" s="92"/>
      <c r="M272" s="172">
        <v>0.0</v>
      </c>
      <c r="N272" s="92"/>
      <c r="O272" s="172">
        <v>0.0</v>
      </c>
      <c r="P272" s="92"/>
      <c r="Q272" s="171">
        <v>0.0</v>
      </c>
      <c r="R272" s="248"/>
      <c r="S272" s="172">
        <v>1.0</v>
      </c>
      <c r="T272" s="4" t="s">
        <v>331</v>
      </c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104">E274/C274</f>
        <v>0.06659328564</v>
      </c>
      <c r="E274" s="594">
        <v>121.0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88"/>
      <c r="R274" s="56"/>
      <c r="S274" s="80"/>
      <c r="T274" s="4" t="s">
        <v>334</v>
      </c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104"/>
        <v>0.0329218107</v>
      </c>
      <c r="E275" s="49">
        <v>8.0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6"/>
      <c r="R275" s="60"/>
      <c r="S275" s="47"/>
      <c r="T275" s="4" t="s">
        <v>334</v>
      </c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104"/>
        <v>0.1</v>
      </c>
      <c r="E276" s="181">
        <v>18.0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682"/>
      <c r="R276" s="100"/>
      <c r="S276" s="255"/>
      <c r="T276" s="4" t="s">
        <v>334</v>
      </c>
      <c r="U276" s="5"/>
      <c r="V276" s="5"/>
      <c r="W276" s="5"/>
      <c r="X276" s="5"/>
      <c r="Y276" s="5"/>
      <c r="Z276" s="5"/>
    </row>
    <row r="277" ht="14.25" customHeight="1">
      <c r="A277" s="683"/>
      <c r="B277" s="683"/>
      <c r="C277" s="683"/>
      <c r="D277" s="683"/>
      <c r="E277" s="683"/>
      <c r="F277" s="683"/>
      <c r="G277" s="683"/>
      <c r="H277" s="683"/>
      <c r="I277" s="683"/>
      <c r="J277" s="683"/>
      <c r="K277" s="683"/>
      <c r="L277" s="683"/>
      <c r="M277" s="683"/>
      <c r="N277" s="683"/>
      <c r="O277" s="683"/>
      <c r="P277" s="683"/>
      <c r="Q277" s="683"/>
      <c r="R277" s="683"/>
      <c r="S277" s="683"/>
      <c r="T277" s="4"/>
      <c r="U277" s="5"/>
      <c r="V277" s="5"/>
      <c r="W277" s="5"/>
      <c r="X277" s="5"/>
      <c r="Y277" s="5"/>
      <c r="Z277" s="5"/>
    </row>
    <row r="278" ht="15.0" customHeight="1">
      <c r="A278" s="683"/>
      <c r="B278" s="683"/>
      <c r="C278" s="683"/>
      <c r="D278" s="683"/>
      <c r="E278" s="683"/>
      <c r="F278" s="683"/>
      <c r="G278" s="683"/>
      <c r="H278" s="683"/>
      <c r="I278" s="683"/>
      <c r="J278" s="683"/>
      <c r="K278" s="683"/>
      <c r="L278" s="683"/>
      <c r="M278" s="683"/>
      <c r="N278" s="683"/>
      <c r="O278" s="683"/>
      <c r="P278" s="683"/>
      <c r="Q278" s="683"/>
      <c r="R278" s="683"/>
      <c r="S278" s="683"/>
      <c r="T278" s="4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691"/>
      <c r="R279" s="692"/>
      <c r="S279" s="504"/>
      <c r="T279" s="4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693"/>
      <c r="C280" s="694" t="s">
        <v>339</v>
      </c>
      <c r="D280" s="607"/>
      <c r="E280" s="607"/>
      <c r="F280" s="607"/>
      <c r="G280" s="607"/>
      <c r="H280" s="607"/>
      <c r="I280" s="607"/>
      <c r="J280" s="607"/>
      <c r="K280" s="607"/>
      <c r="L280" s="607"/>
      <c r="M280" s="607"/>
      <c r="N280" s="607"/>
      <c r="O280" s="607"/>
      <c r="P280" s="607"/>
      <c r="Q280" s="608"/>
      <c r="R280" s="506"/>
      <c r="S280" s="506"/>
      <c r="T280" s="4" t="s">
        <v>340</v>
      </c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508"/>
      <c r="S281" s="508"/>
      <c r="T281" s="4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126000.0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105">SUM(C282:P282)</f>
        <v>126000</v>
      </c>
      <c r="R282" s="388"/>
      <c r="S282" s="388"/>
      <c r="T282" s="4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105"/>
        <v>0</v>
      </c>
      <c r="R283" s="388"/>
      <c r="S283" s="388"/>
      <c r="T283" s="4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162212.0</v>
      </c>
      <c r="F284" s="397"/>
      <c r="G284" s="402"/>
      <c r="H284" s="397"/>
      <c r="I284" s="402">
        <v>428435.0</v>
      </c>
      <c r="J284" s="397"/>
      <c r="K284" s="402"/>
      <c r="L284" s="397"/>
      <c r="M284" s="402"/>
      <c r="N284" s="397"/>
      <c r="O284" s="402"/>
      <c r="P284" s="397"/>
      <c r="Q284" s="569">
        <f t="shared" si="105"/>
        <v>590647</v>
      </c>
      <c r="R284" s="388"/>
      <c r="S284" s="388"/>
      <c r="T284" s="4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1.2850661E7</v>
      </c>
      <c r="F285" s="397"/>
      <c r="G285" s="408"/>
      <c r="H285" s="397"/>
      <c r="I285" s="408">
        <v>61825.0</v>
      </c>
      <c r="J285" s="397"/>
      <c r="K285" s="408"/>
      <c r="L285" s="397"/>
      <c r="M285" s="408">
        <v>35000.0</v>
      </c>
      <c r="N285" s="397"/>
      <c r="O285" s="408">
        <v>35369.0</v>
      </c>
      <c r="P285" s="397"/>
      <c r="Q285" s="570">
        <f t="shared" si="105"/>
        <v>12982855</v>
      </c>
      <c r="R285" s="388"/>
      <c r="S285" s="388"/>
      <c r="T285" s="4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3075642.0</v>
      </c>
      <c r="D286" s="397"/>
      <c r="E286" s="402">
        <v>193797.0</v>
      </c>
      <c r="F286" s="397"/>
      <c r="G286" s="402"/>
      <c r="H286" s="397"/>
      <c r="I286" s="402">
        <v>136308.0</v>
      </c>
      <c r="J286" s="397"/>
      <c r="K286" s="402"/>
      <c r="L286" s="397"/>
      <c r="M286" s="402">
        <v>45000.0</v>
      </c>
      <c r="N286" s="397"/>
      <c r="O286" s="402"/>
      <c r="P286" s="397"/>
      <c r="Q286" s="569">
        <f t="shared" si="105"/>
        <v>3450747</v>
      </c>
      <c r="R286" s="388"/>
      <c r="S286" s="388"/>
      <c r="T286" s="4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188000.0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105"/>
        <v>188000</v>
      </c>
      <c r="R287" s="388"/>
      <c r="S287" s="388"/>
      <c r="T287" s="4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487482.0</v>
      </c>
      <c r="D288" s="397"/>
      <c r="E288" s="402">
        <v>10565.0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105"/>
        <v>498047</v>
      </c>
      <c r="R288" s="388"/>
      <c r="S288" s="388"/>
      <c r="T288" s="4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2790032.0</v>
      </c>
      <c r="F289" s="397"/>
      <c r="G289" s="408"/>
      <c r="H289" s="397"/>
      <c r="I289" s="408"/>
      <c r="J289" s="397"/>
      <c r="K289" s="408"/>
      <c r="L289" s="397"/>
      <c r="M289" s="408">
        <v>1473097.0</v>
      </c>
      <c r="N289" s="397"/>
      <c r="O289" s="408"/>
      <c r="P289" s="397"/>
      <c r="Q289" s="570">
        <f t="shared" si="105"/>
        <v>4263129</v>
      </c>
      <c r="R289" s="388"/>
      <c r="S289" s="388"/>
      <c r="T289" s="4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72000.0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105"/>
        <v>72000</v>
      </c>
      <c r="R290" s="388"/>
      <c r="S290" s="388"/>
      <c r="T290" s="4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168180.0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105"/>
        <v>168180</v>
      </c>
      <c r="R291" s="388"/>
      <c r="S291" s="388"/>
      <c r="T291" s="4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840867.0</v>
      </c>
      <c r="D292" s="397"/>
      <c r="E292" s="402">
        <v>1339780.0</v>
      </c>
      <c r="F292" s="397"/>
      <c r="G292" s="402"/>
      <c r="H292" s="397"/>
      <c r="I292" s="402"/>
      <c r="J292" s="397"/>
      <c r="K292" s="402"/>
      <c r="L292" s="397"/>
      <c r="M292" s="402"/>
      <c r="N292" s="397"/>
      <c r="O292" s="402"/>
      <c r="P292" s="397"/>
      <c r="Q292" s="569">
        <f t="shared" si="105"/>
        <v>2180647</v>
      </c>
      <c r="R292" s="388"/>
      <c r="S292" s="388"/>
      <c r="T292" s="4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44180.0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105"/>
        <v>44180</v>
      </c>
      <c r="R293" s="388"/>
      <c r="S293" s="388"/>
      <c r="T293" s="4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6221034.0</v>
      </c>
      <c r="D294" s="397"/>
      <c r="E294" s="402">
        <v>891000.0</v>
      </c>
      <c r="F294" s="397"/>
      <c r="G294" s="402"/>
      <c r="H294" s="397"/>
      <c r="I294" s="402">
        <v>28778.0</v>
      </c>
      <c r="J294" s="397"/>
      <c r="K294" s="402"/>
      <c r="L294" s="397"/>
      <c r="M294" s="402">
        <v>1175079.0</v>
      </c>
      <c r="N294" s="397"/>
      <c r="O294" s="402"/>
      <c r="P294" s="397"/>
      <c r="Q294" s="569">
        <f t="shared" si="105"/>
        <v>8315891</v>
      </c>
      <c r="R294" s="388"/>
      <c r="S294" s="388"/>
      <c r="T294" s="4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74479.0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105"/>
        <v>74479</v>
      </c>
      <c r="R295" s="388"/>
      <c r="S295" s="388"/>
      <c r="T295" s="4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354205.0</v>
      </c>
      <c r="D296" s="397"/>
      <c r="E296" s="402">
        <v>2000.0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105"/>
        <v>356205</v>
      </c>
      <c r="R296" s="388"/>
      <c r="S296" s="388"/>
      <c r="T296" s="4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3930525.0</v>
      </c>
      <c r="D297" s="397"/>
      <c r="E297" s="408">
        <v>292175.0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105"/>
        <v>4222700</v>
      </c>
      <c r="R297" s="388"/>
      <c r="S297" s="388"/>
      <c r="T297" s="4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47452.0</v>
      </c>
      <c r="J298" s="397"/>
      <c r="K298" s="402"/>
      <c r="L298" s="397"/>
      <c r="M298" s="402"/>
      <c r="N298" s="397"/>
      <c r="O298" s="402">
        <v>7056.0</v>
      </c>
      <c r="P298" s="397"/>
      <c r="Q298" s="569">
        <f t="shared" si="105"/>
        <v>54508</v>
      </c>
      <c r="R298" s="388"/>
      <c r="S298" s="388"/>
      <c r="T298" s="4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2312016.0</v>
      </c>
      <c r="F299" s="397"/>
      <c r="G299" s="408"/>
      <c r="H299" s="397"/>
      <c r="I299" s="408"/>
      <c r="J299" s="397"/>
      <c r="K299" s="408"/>
      <c r="L299" s="397"/>
      <c r="M299" s="408">
        <v>433321.0</v>
      </c>
      <c r="N299" s="397"/>
      <c r="O299" s="408"/>
      <c r="P299" s="397"/>
      <c r="Q299" s="570">
        <f t="shared" si="105"/>
        <v>2745337</v>
      </c>
      <c r="R299" s="388"/>
      <c r="S299" s="388"/>
      <c r="T299" s="4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14984234</v>
      </c>
      <c r="D300" s="397"/>
      <c r="E300" s="411">
        <f>SUM(E282:F299)</f>
        <v>21442598</v>
      </c>
      <c r="F300" s="397"/>
      <c r="G300" s="411">
        <f>SUM(G282:H299)</f>
        <v>0</v>
      </c>
      <c r="H300" s="397"/>
      <c r="I300" s="411">
        <f>SUM(I282:J299)</f>
        <v>702798</v>
      </c>
      <c r="J300" s="397"/>
      <c r="K300" s="411">
        <f>SUM(K282:L299)</f>
        <v>0</v>
      </c>
      <c r="L300" s="397"/>
      <c r="M300" s="411">
        <f>SUM(M282:N299)</f>
        <v>3161497</v>
      </c>
      <c r="N300" s="397"/>
      <c r="O300" s="411">
        <f>SUM(O282:P299)</f>
        <v>42425</v>
      </c>
      <c r="P300" s="397"/>
      <c r="Q300" s="571">
        <f>SUM(Q282:Q299)</f>
        <v>40333552</v>
      </c>
      <c r="R300" s="386"/>
      <c r="S300" s="386"/>
      <c r="T300" s="4"/>
      <c r="U300" s="5"/>
      <c r="V300" s="5"/>
      <c r="W300" s="5"/>
      <c r="X300" s="5"/>
      <c r="Y300" s="5"/>
      <c r="Z300" s="5"/>
    </row>
    <row r="301" ht="15.0" customHeight="1">
      <c r="A301" s="413" t="s">
        <v>499</v>
      </c>
      <c r="B301" s="414"/>
      <c r="C301" s="415">
        <f>SUM(C282:D299)</f>
        <v>14984234</v>
      </c>
      <c r="D301" s="416"/>
      <c r="E301" s="415">
        <f>SUM(E282:F299)</f>
        <v>21442598</v>
      </c>
      <c r="F301" s="416"/>
      <c r="G301" s="415">
        <f>SUM(G282:H299)</f>
        <v>0</v>
      </c>
      <c r="H301" s="416"/>
      <c r="I301" s="415">
        <f>SUM(I282:J299)</f>
        <v>702798</v>
      </c>
      <c r="J301" s="416"/>
      <c r="K301" s="415">
        <f>SUM(K282:L299)</f>
        <v>0</v>
      </c>
      <c r="L301" s="416"/>
      <c r="M301" s="415">
        <f>SUM(M282:N299)</f>
        <v>3161497</v>
      </c>
      <c r="N301" s="416"/>
      <c r="O301" s="415">
        <f>SUM(O282:P299)</f>
        <v>42425</v>
      </c>
      <c r="P301" s="416"/>
      <c r="Q301" s="572">
        <f>SUM(Q282:Q299)</f>
        <v>40333552</v>
      </c>
      <c r="R301" s="386"/>
      <c r="S301" s="386"/>
      <c r="T301" s="4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418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418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418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418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418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418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418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418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418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418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418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418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418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418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418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418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418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418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418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418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418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418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418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418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418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418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418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418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418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418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418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418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418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418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418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418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418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418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418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418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418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418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418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418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418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418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418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418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418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418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418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418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418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418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418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418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418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418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418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418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418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418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418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418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418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418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418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418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418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418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418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418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418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418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418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418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418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418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418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418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418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418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418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418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418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418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418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418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418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418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418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418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418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418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418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418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418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418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418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418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418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418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418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418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418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418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418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418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418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418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418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418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418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418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418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418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418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418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418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418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418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418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418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418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418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418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418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418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418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418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418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418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418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418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418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418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418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418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418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418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418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418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418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418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418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418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418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418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418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418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418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418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418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418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418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418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418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418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418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418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418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418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418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418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418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418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418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418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418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418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418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418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418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418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418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418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418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418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418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418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418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418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418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418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418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418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418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418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418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418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418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418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418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418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418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418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418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418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418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418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418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418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418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418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418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418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418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418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418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418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418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418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418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418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418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418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418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418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418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418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418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418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418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418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418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418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418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418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418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418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418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418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418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418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418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418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418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418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418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418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418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418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418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418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418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418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418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418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418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418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418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418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418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418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418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418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418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418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418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418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418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418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418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418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418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418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418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418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418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418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418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418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418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418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418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418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418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418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418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418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418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418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418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418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418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418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418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418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418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418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418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418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418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418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418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418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418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418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418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418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418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418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418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418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418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418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418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418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418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418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418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418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418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418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418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418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418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418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418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418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418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418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418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418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418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418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418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418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418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418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418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418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418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418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418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418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418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418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418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418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418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418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418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418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418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418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418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418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418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418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418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418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418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418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418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418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418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418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418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418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418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418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418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418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418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418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418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418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418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418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418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418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418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418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418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418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418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418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418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418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418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418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418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418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418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418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418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418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418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418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418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418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418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418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418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418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418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418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418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418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418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418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418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418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418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418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418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418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418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418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418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418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418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418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418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418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418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418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418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418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418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418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418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418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418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418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418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418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418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418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418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418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418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418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418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418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418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418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418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418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418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418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418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418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418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418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418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418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418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418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418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418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418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418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418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418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418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418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418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418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418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418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418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418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418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418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418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418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418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418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418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418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418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418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418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18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418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418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18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418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418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418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418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418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418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418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418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418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418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418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418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418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418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418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418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418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418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418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418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418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418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418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418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418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418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418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418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418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418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418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418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418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418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418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418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418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418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418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418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418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18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418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418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418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418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418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418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418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418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418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418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18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418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418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418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418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418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418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418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418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418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418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418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418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18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418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418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418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18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418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418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418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418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418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418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418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418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418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418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418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418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418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418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418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418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418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418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418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418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418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418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418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418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418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418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418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18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418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418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18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418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418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418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418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18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418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418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418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418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418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418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418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18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418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418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418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418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418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418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418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418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418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418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418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418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418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418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418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418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418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418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418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418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418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418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418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418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418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418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418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418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418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418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418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418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418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418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418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418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418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418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418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418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418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418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418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418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418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418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418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418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418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418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418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418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418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418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418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418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418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418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418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418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418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418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418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418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418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418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418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418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418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418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418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18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418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418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418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418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418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418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418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418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418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418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418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418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418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418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418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418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418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418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418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418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418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418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418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418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418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418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418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418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418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418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418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418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418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418"/>
      <c r="U1000" s="5"/>
      <c r="V1000" s="5"/>
      <c r="W1000" s="5"/>
      <c r="X1000" s="5"/>
      <c r="Y1000" s="5"/>
      <c r="Z1000" s="5"/>
    </row>
  </sheetData>
  <mergeCells count="209">
    <mergeCell ref="C299:D299"/>
    <mergeCell ref="E299:F299"/>
    <mergeCell ref="G299:H299"/>
    <mergeCell ref="I299:J299"/>
    <mergeCell ref="K299:L299"/>
    <mergeCell ref="M299:N299"/>
    <mergeCell ref="O299:P299"/>
    <mergeCell ref="C300:D300"/>
    <mergeCell ref="E300:F300"/>
    <mergeCell ref="G300:H300"/>
    <mergeCell ref="I300:J300"/>
    <mergeCell ref="K300:L300"/>
    <mergeCell ref="M300:N300"/>
    <mergeCell ref="O300:P300"/>
    <mergeCell ref="C281:D281"/>
    <mergeCell ref="E281:F281"/>
    <mergeCell ref="C282:D282"/>
    <mergeCell ref="E282:F282"/>
    <mergeCell ref="C283:D283"/>
    <mergeCell ref="E283:F283"/>
    <mergeCell ref="E284:F284"/>
    <mergeCell ref="K287:L287"/>
    <mergeCell ref="M287:N287"/>
    <mergeCell ref="O287:P287"/>
    <mergeCell ref="C284:D284"/>
    <mergeCell ref="C285:D285"/>
    <mergeCell ref="C286:D286"/>
    <mergeCell ref="C287:D287"/>
    <mergeCell ref="E287:F287"/>
    <mergeCell ref="G287:H287"/>
    <mergeCell ref="I287:J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301:D301"/>
    <mergeCell ref="E301:F301"/>
    <mergeCell ref="G301:H301"/>
    <mergeCell ref="I301:J301"/>
    <mergeCell ref="K301:L301"/>
    <mergeCell ref="M301:N301"/>
    <mergeCell ref="O301:P301"/>
    <mergeCell ref="A71:S71"/>
    <mergeCell ref="A100:S100"/>
    <mergeCell ref="A107:S107"/>
    <mergeCell ref="A108:S108"/>
    <mergeCell ref="A116:S116"/>
    <mergeCell ref="A132:S132"/>
    <mergeCell ref="A138:S138"/>
    <mergeCell ref="A145:S145"/>
    <mergeCell ref="A150:S150"/>
    <mergeCell ref="A151:S151"/>
    <mergeCell ref="A154:S154"/>
    <mergeCell ref="A166:S166"/>
    <mergeCell ref="A172:S172"/>
    <mergeCell ref="A173:S173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P5:Q5"/>
    <mergeCell ref="R5:S5"/>
    <mergeCell ref="A6:S6"/>
    <mergeCell ref="A7:S7"/>
    <mergeCell ref="A28:S28"/>
    <mergeCell ref="A35:S35"/>
    <mergeCell ref="A42:S42"/>
    <mergeCell ref="A48:S48"/>
    <mergeCell ref="A185:S185"/>
    <mergeCell ref="A186:S186"/>
    <mergeCell ref="A188:S188"/>
    <mergeCell ref="A191:S191"/>
    <mergeCell ref="A223:S223"/>
    <mergeCell ref="A232:S232"/>
    <mergeCell ref="A233:S233"/>
    <mergeCell ref="A279:Q279"/>
    <mergeCell ref="C280:Q280"/>
    <mergeCell ref="A240:S240"/>
    <mergeCell ref="A244:S244"/>
    <mergeCell ref="A260:S260"/>
    <mergeCell ref="A263:S263"/>
    <mergeCell ref="A271:S271"/>
    <mergeCell ref="A273:S273"/>
    <mergeCell ref="A280:A281"/>
    <mergeCell ref="O281:P281"/>
    <mergeCell ref="K283:L283"/>
    <mergeCell ref="K284:L284"/>
    <mergeCell ref="M284:N284"/>
    <mergeCell ref="O284:P284"/>
    <mergeCell ref="K285:L285"/>
    <mergeCell ref="M285:N285"/>
    <mergeCell ref="O285:P285"/>
    <mergeCell ref="K281:L281"/>
    <mergeCell ref="M281:N281"/>
    <mergeCell ref="K282:L282"/>
    <mergeCell ref="M282:N282"/>
    <mergeCell ref="O282:P282"/>
    <mergeCell ref="M283:N283"/>
    <mergeCell ref="O283:P283"/>
    <mergeCell ref="G284:H284"/>
    <mergeCell ref="G285:H285"/>
    <mergeCell ref="G286:H286"/>
    <mergeCell ref="E285:F285"/>
    <mergeCell ref="E286:F286"/>
    <mergeCell ref="I285:J285"/>
    <mergeCell ref="I286:J286"/>
    <mergeCell ref="K286:L286"/>
    <mergeCell ref="M286:N286"/>
    <mergeCell ref="O286:P286"/>
    <mergeCell ref="G281:H281"/>
    <mergeCell ref="I281:J281"/>
    <mergeCell ref="G282:H282"/>
    <mergeCell ref="I282:J282"/>
    <mergeCell ref="G283:H283"/>
    <mergeCell ref="I283:J283"/>
    <mergeCell ref="I284:J284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  <mergeCell ref="C297:D297"/>
    <mergeCell ref="E297:F297"/>
    <mergeCell ref="G297:H297"/>
    <mergeCell ref="I297:J297"/>
    <mergeCell ref="K297:L297"/>
    <mergeCell ref="M297:N297"/>
    <mergeCell ref="O297:P297"/>
    <mergeCell ref="C298:D298"/>
    <mergeCell ref="E298:F298"/>
    <mergeCell ref="G298:H298"/>
    <mergeCell ref="I298:J298"/>
    <mergeCell ref="K298:L298"/>
    <mergeCell ref="M298:N298"/>
    <mergeCell ref="O298:P298"/>
  </mergeCells>
  <hyperlinks>
    <hyperlink r:id="rId1" ref="A4"/>
    <hyperlink r:id="rId2" ref="A5"/>
    <hyperlink r:id="rId3" ref="A8"/>
    <hyperlink r:id="rId4" ref="A9"/>
    <hyperlink r:id="rId5" ref="T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T17"/>
    <hyperlink r:id="rId14" ref="A18"/>
    <hyperlink r:id="rId15" ref="A19"/>
    <hyperlink r:id="rId16" ref="A20"/>
    <hyperlink r:id="rId17" ref="A21"/>
    <hyperlink r:id="rId18" ref="T21"/>
    <hyperlink r:id="rId19" ref="A22"/>
    <hyperlink r:id="rId20" ref="A23"/>
    <hyperlink r:id="rId21" ref="T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T43"/>
    <hyperlink r:id="rId39" ref="A44"/>
    <hyperlink r:id="rId40" ref="A45"/>
    <hyperlink r:id="rId41" ref="A46"/>
    <hyperlink r:id="rId42" ref="A47"/>
    <hyperlink r:id="rId43" ref="T49"/>
    <hyperlink r:id="rId44" ref="A52"/>
    <hyperlink r:id="rId45" ref="A53"/>
    <hyperlink r:id="rId46" ref="T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T62"/>
    <hyperlink r:id="rId57" ref="A63"/>
    <hyperlink r:id="rId58" ref="T63"/>
    <hyperlink r:id="rId59" ref="A64"/>
    <hyperlink r:id="rId60" ref="T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T72"/>
    <hyperlink r:id="rId69" ref="A77"/>
    <hyperlink r:id="rId70" ref="T77"/>
    <hyperlink r:id="rId71" ref="A82"/>
    <hyperlink r:id="rId72" ref="A87"/>
    <hyperlink r:id="rId73" ref="T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T164"/>
    <hyperlink r:id="rId132" ref="A165"/>
    <hyperlink r:id="rId133" ref="T185"/>
    <hyperlink r:id="rId134" ref="T188"/>
    <hyperlink r:id="rId135" ref="A234"/>
    <hyperlink r:id="rId136" ref="A235"/>
    <hyperlink r:id="rId137" ref="T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T242"/>
    <hyperlink r:id="rId145" ref="A243"/>
    <hyperlink r:id="rId146" ref="T243"/>
    <hyperlink r:id="rId147" ref="A245"/>
    <hyperlink r:id="rId148" ref="T245"/>
    <hyperlink r:id="rId149" ref="A246"/>
    <hyperlink r:id="rId150" ref="T246"/>
    <hyperlink r:id="rId151" ref="A247"/>
    <hyperlink r:id="rId152" ref="T247"/>
    <hyperlink r:id="rId153" ref="A248"/>
    <hyperlink r:id="rId154" ref="T248"/>
    <hyperlink r:id="rId155" ref="A249"/>
    <hyperlink r:id="rId156" ref="T249"/>
    <hyperlink r:id="rId157" ref="A250"/>
    <hyperlink r:id="rId158" ref="T250"/>
    <hyperlink r:id="rId159" ref="A251"/>
    <hyperlink r:id="rId160" ref="T251"/>
    <hyperlink r:id="rId161" ref="A252"/>
    <hyperlink r:id="rId162" ref="T252"/>
    <hyperlink r:id="rId163" ref="A253"/>
    <hyperlink r:id="rId164" ref="T253"/>
    <hyperlink r:id="rId165" ref="A254"/>
    <hyperlink r:id="rId166" ref="T254"/>
    <hyperlink r:id="rId167" ref="A255"/>
    <hyperlink r:id="rId168" ref="T255"/>
    <hyperlink r:id="rId169" ref="A256"/>
    <hyperlink r:id="rId170" ref="A257"/>
    <hyperlink r:id="rId171" ref="A258"/>
    <hyperlink r:id="rId172" ref="T258"/>
    <hyperlink r:id="rId173" ref="A259"/>
    <hyperlink r:id="rId174" ref="T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52.0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0"/>
    <col customWidth="1" min="14" max="14" width="6.0"/>
    <col customWidth="1" min="15" max="15" width="10.29"/>
    <col customWidth="1" min="16" max="16" width="6.71"/>
    <col customWidth="1" min="17" max="17" width="10.0"/>
    <col customWidth="1" min="18" max="18" width="8.57"/>
    <col customWidth="1" min="19" max="19" width="9.29"/>
    <col customWidth="1" min="20" max="20" width="46.14"/>
    <col customWidth="1" min="21" max="21" width="24.0"/>
    <col customWidth="1" min="22" max="26" width="10.0"/>
  </cols>
  <sheetData>
    <row r="1" ht="16.5" customHeight="1">
      <c r="A1" s="1" t="s">
        <v>500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5"/>
      <c r="V1" s="5"/>
      <c r="W1" s="5"/>
      <c r="X1" s="5"/>
      <c r="Y1" s="5"/>
      <c r="Z1" s="5"/>
    </row>
    <row r="2" ht="15.75" customHeight="1">
      <c r="A2" s="695" t="s">
        <v>1</v>
      </c>
      <c r="B2" s="7" t="s">
        <v>2</v>
      </c>
      <c r="C2" s="3"/>
      <c r="D2" s="696" t="s">
        <v>501</v>
      </c>
      <c r="E2" s="697"/>
      <c r="F2" s="696" t="s">
        <v>502</v>
      </c>
      <c r="G2" s="697"/>
      <c r="H2" s="696" t="s">
        <v>503</v>
      </c>
      <c r="I2" s="697"/>
      <c r="J2" s="696" t="s">
        <v>504</v>
      </c>
      <c r="K2" s="697"/>
      <c r="L2" s="696" t="s">
        <v>505</v>
      </c>
      <c r="M2" s="697"/>
      <c r="N2" s="696" t="s">
        <v>506</v>
      </c>
      <c r="O2" s="697"/>
      <c r="P2" s="696" t="s">
        <v>507</v>
      </c>
      <c r="Q2" s="697"/>
      <c r="R2" s="696" t="s">
        <v>508</v>
      </c>
      <c r="S2" s="697"/>
      <c r="T2" s="4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1"/>
      <c r="T3" s="4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229"/>
      <c r="C4" s="698">
        <v>60436.69</v>
      </c>
      <c r="D4" s="420">
        <v>1404.84</v>
      </c>
      <c r="E4" s="393"/>
      <c r="F4" s="516">
        <v>66.61</v>
      </c>
      <c r="G4" s="393"/>
      <c r="H4" s="516">
        <v>110.73</v>
      </c>
      <c r="I4" s="393"/>
      <c r="J4" s="516">
        <v>189.93</v>
      </c>
      <c r="K4" s="393"/>
      <c r="L4" s="517">
        <v>158.92</v>
      </c>
      <c r="M4" s="16"/>
      <c r="N4" s="517">
        <v>160.86</v>
      </c>
      <c r="O4" s="16"/>
      <c r="P4" s="517">
        <v>561.32</v>
      </c>
      <c r="Q4" s="664"/>
      <c r="R4" s="516">
        <v>156.46</v>
      </c>
      <c r="S4" s="393"/>
      <c r="T4" s="4" t="s">
        <v>12</v>
      </c>
      <c r="U4" s="5"/>
      <c r="V4" s="5"/>
      <c r="W4" s="5"/>
      <c r="X4" s="5"/>
      <c r="Y4" s="5"/>
      <c r="Z4" s="5"/>
    </row>
    <row r="5" ht="15.0" customHeight="1">
      <c r="A5" s="422" t="s">
        <v>13</v>
      </c>
      <c r="B5" s="699"/>
      <c r="C5" s="478">
        <v>52.38</v>
      </c>
      <c r="D5" s="665">
        <v>172.26</v>
      </c>
      <c r="E5" s="666"/>
      <c r="F5" s="667">
        <v>334.16</v>
      </c>
      <c r="G5" s="666"/>
      <c r="H5" s="667">
        <v>284.82</v>
      </c>
      <c r="I5" s="666"/>
      <c r="J5" s="667">
        <v>199.18</v>
      </c>
      <c r="K5" s="666"/>
      <c r="L5" s="667">
        <v>277.88</v>
      </c>
      <c r="M5" s="666"/>
      <c r="N5" s="667">
        <v>203.9</v>
      </c>
      <c r="O5" s="666"/>
      <c r="P5" s="667">
        <v>78.98</v>
      </c>
      <c r="Q5" s="668"/>
      <c r="R5" s="667">
        <v>185.88</v>
      </c>
      <c r="S5" s="666"/>
      <c r="T5" s="4" t="s">
        <v>12</v>
      </c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  <c r="T6" s="4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"/>
      <c r="T7" s="4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242000.0</v>
      </c>
      <c r="F8" s="51"/>
      <c r="G8" s="626">
        <v>22258.0</v>
      </c>
      <c r="H8" s="51"/>
      <c r="I8" s="626">
        <v>31538.0</v>
      </c>
      <c r="J8" s="51"/>
      <c r="K8" s="626">
        <v>37830.0</v>
      </c>
      <c r="L8" s="51"/>
      <c r="M8" s="626">
        <v>44161.0</v>
      </c>
      <c r="N8" s="51"/>
      <c r="O8" s="626">
        <v>32800.0</v>
      </c>
      <c r="P8" s="51"/>
      <c r="Q8" s="626">
        <v>44331.0</v>
      </c>
      <c r="R8" s="51"/>
      <c r="S8" s="627">
        <v>29082.0</v>
      </c>
      <c r="T8" s="4" t="s">
        <v>17</v>
      </c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43.4</v>
      </c>
      <c r="F9" s="26"/>
      <c r="G9" s="30">
        <v>46.4</v>
      </c>
      <c r="H9" s="26"/>
      <c r="I9" s="30">
        <v>45.14</v>
      </c>
      <c r="J9" s="26"/>
      <c r="K9" s="30">
        <v>43.84</v>
      </c>
      <c r="L9" s="26"/>
      <c r="M9" s="30">
        <v>45.6</v>
      </c>
      <c r="N9" s="26"/>
      <c r="O9" s="30">
        <v>43.28</v>
      </c>
      <c r="P9" s="26"/>
      <c r="Q9" s="30">
        <v>38.77</v>
      </c>
      <c r="R9" s="26"/>
      <c r="S9" s="31">
        <v>42.54</v>
      </c>
      <c r="T9" s="29" t="s">
        <v>17</v>
      </c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0.143946281</v>
      </c>
      <c r="E10" s="34">
        <v>34835.0</v>
      </c>
      <c r="F10" s="33">
        <f t="shared" ref="F10:F16" si="3">G10/$G$8</f>
        <v>0.1102524935</v>
      </c>
      <c r="G10" s="34">
        <v>2454.0</v>
      </c>
      <c r="H10" s="33">
        <f t="shared" ref="H10:H16" si="4">I10/$I$8</f>
        <v>0.1170651278</v>
      </c>
      <c r="I10" s="34">
        <v>3692.0</v>
      </c>
      <c r="J10" s="33">
        <f t="shared" ref="J10:J16" si="5">K10/$K$8</f>
        <v>0.1318265927</v>
      </c>
      <c r="K10" s="34">
        <v>4987.0</v>
      </c>
      <c r="L10" s="33">
        <f t="shared" ref="L10:L16" si="6">M10/$M$8</f>
        <v>0.1199248205</v>
      </c>
      <c r="M10" s="34">
        <v>5296.0</v>
      </c>
      <c r="N10" s="33">
        <f t="shared" ref="N10:N16" si="7">O10/$O$8</f>
        <v>0.1431402439</v>
      </c>
      <c r="O10" s="34">
        <v>4695.0</v>
      </c>
      <c r="P10" s="33">
        <f t="shared" ref="P10:P16" si="8">Q10/$Q$8</f>
        <v>0.2034693555</v>
      </c>
      <c r="Q10" s="34">
        <v>9020.0</v>
      </c>
      <c r="R10" s="33">
        <f t="shared" ref="R10:R16" si="9">S10/$S$8</f>
        <v>0.1613025239</v>
      </c>
      <c r="S10" s="35">
        <v>4691.0</v>
      </c>
      <c r="T10" s="4" t="s">
        <v>20</v>
      </c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0.147338843</v>
      </c>
      <c r="E11" s="34">
        <v>35656.0</v>
      </c>
      <c r="F11" s="33">
        <f t="shared" si="3"/>
        <v>0.1465091203</v>
      </c>
      <c r="G11" s="34">
        <v>3261.0</v>
      </c>
      <c r="H11" s="33">
        <f t="shared" si="4"/>
        <v>0.1511509925</v>
      </c>
      <c r="I11" s="34">
        <v>4767.0</v>
      </c>
      <c r="J11" s="33">
        <f t="shared" si="5"/>
        <v>0.1575469204</v>
      </c>
      <c r="K11" s="34">
        <v>5960.0</v>
      </c>
      <c r="L11" s="33">
        <f t="shared" si="6"/>
        <v>0.1489323158</v>
      </c>
      <c r="M11" s="34">
        <v>6577.0</v>
      </c>
      <c r="N11" s="33">
        <f t="shared" si="7"/>
        <v>0.1579878049</v>
      </c>
      <c r="O11" s="34">
        <v>5182.0</v>
      </c>
      <c r="P11" s="33">
        <f t="shared" si="8"/>
        <v>0.1303151294</v>
      </c>
      <c r="Q11" s="34">
        <v>5777.0</v>
      </c>
      <c r="R11" s="33">
        <f t="shared" si="9"/>
        <v>0.1420810123</v>
      </c>
      <c r="S11" s="35">
        <v>4132.0</v>
      </c>
      <c r="T11" s="4" t="s">
        <v>20</v>
      </c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0.2454834711</v>
      </c>
      <c r="E12" s="34">
        <v>59407.0</v>
      </c>
      <c r="F12" s="33">
        <f t="shared" si="3"/>
        <v>0.2300745799</v>
      </c>
      <c r="G12" s="34">
        <v>5121.0</v>
      </c>
      <c r="H12" s="33">
        <f t="shared" si="4"/>
        <v>0.238125436</v>
      </c>
      <c r="I12" s="34">
        <v>7510.0</v>
      </c>
      <c r="J12" s="33">
        <f t="shared" si="5"/>
        <v>0.2368490616</v>
      </c>
      <c r="K12" s="34">
        <v>8960.0</v>
      </c>
      <c r="L12" s="33">
        <f t="shared" si="6"/>
        <v>0.2286406558</v>
      </c>
      <c r="M12" s="34">
        <v>10097.0</v>
      </c>
      <c r="N12" s="33">
        <f t="shared" si="7"/>
        <v>0.2363109756</v>
      </c>
      <c r="O12" s="34">
        <v>7751.0</v>
      </c>
      <c r="P12" s="33">
        <f t="shared" si="8"/>
        <v>0.2915341409</v>
      </c>
      <c r="Q12" s="34">
        <v>12924.0</v>
      </c>
      <c r="R12" s="33">
        <f t="shared" si="9"/>
        <v>0.2422116773</v>
      </c>
      <c r="S12" s="35">
        <v>7044.0</v>
      </c>
      <c r="T12" s="4" t="s">
        <v>509</v>
      </c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0.2625082645</v>
      </c>
      <c r="E13" s="34">
        <v>63527.0</v>
      </c>
      <c r="F13" s="33">
        <f t="shared" si="3"/>
        <v>0.2709138287</v>
      </c>
      <c r="G13" s="34">
        <v>6030.0</v>
      </c>
      <c r="H13" s="33">
        <f t="shared" si="4"/>
        <v>0.27693576</v>
      </c>
      <c r="I13" s="34">
        <v>8734.0</v>
      </c>
      <c r="J13" s="33">
        <f t="shared" si="5"/>
        <v>0.2740417658</v>
      </c>
      <c r="K13" s="34">
        <v>10367.0</v>
      </c>
      <c r="L13" s="33">
        <f t="shared" si="6"/>
        <v>0.2660039401</v>
      </c>
      <c r="M13" s="34">
        <v>11747.0</v>
      </c>
      <c r="N13" s="33">
        <f t="shared" si="7"/>
        <v>0.2626219512</v>
      </c>
      <c r="O13" s="34">
        <v>8614.0</v>
      </c>
      <c r="P13" s="33">
        <f t="shared" si="8"/>
        <v>0.2333581467</v>
      </c>
      <c r="Q13" s="34">
        <v>10345.0</v>
      </c>
      <c r="R13" s="33">
        <f t="shared" si="9"/>
        <v>0.2644247301</v>
      </c>
      <c r="S13" s="35">
        <v>7690.0</v>
      </c>
      <c r="T13" s="4" t="s">
        <v>509</v>
      </c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0.1267809917</v>
      </c>
      <c r="E14" s="34">
        <v>30681.0</v>
      </c>
      <c r="F14" s="33">
        <f t="shared" si="3"/>
        <v>0.1482612993</v>
      </c>
      <c r="G14" s="34">
        <v>3300.0</v>
      </c>
      <c r="H14" s="33">
        <f t="shared" si="4"/>
        <v>0.130794597</v>
      </c>
      <c r="I14" s="34">
        <v>4125.0</v>
      </c>
      <c r="J14" s="33">
        <f t="shared" si="5"/>
        <v>0.1237906423</v>
      </c>
      <c r="K14" s="34">
        <v>4683.0</v>
      </c>
      <c r="L14" s="33">
        <f t="shared" si="6"/>
        <v>0.1544801975</v>
      </c>
      <c r="M14" s="34">
        <v>6822.0</v>
      </c>
      <c r="N14" s="33">
        <f t="shared" si="7"/>
        <v>0.1221036585</v>
      </c>
      <c r="O14" s="34">
        <v>4005.0</v>
      </c>
      <c r="P14" s="33">
        <f t="shared" si="8"/>
        <v>0.09747129548</v>
      </c>
      <c r="Q14" s="34">
        <v>4321.0</v>
      </c>
      <c r="R14" s="33">
        <f t="shared" si="9"/>
        <v>0.1177704422</v>
      </c>
      <c r="S14" s="35">
        <v>3425.0</v>
      </c>
      <c r="T14" s="4" t="s">
        <v>509</v>
      </c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0.07394214876</v>
      </c>
      <c r="E15" s="34">
        <v>17894.0</v>
      </c>
      <c r="F15" s="33">
        <f t="shared" si="3"/>
        <v>0.09398867823</v>
      </c>
      <c r="G15" s="34">
        <v>2092.0</v>
      </c>
      <c r="H15" s="33">
        <f t="shared" si="4"/>
        <v>0.08592808675</v>
      </c>
      <c r="I15" s="34">
        <v>2710.0</v>
      </c>
      <c r="J15" s="33">
        <f t="shared" si="5"/>
        <v>0.07594501718</v>
      </c>
      <c r="K15" s="34">
        <v>2873.0</v>
      </c>
      <c r="L15" s="33">
        <f t="shared" si="6"/>
        <v>0.08201807024</v>
      </c>
      <c r="M15" s="34">
        <v>3622.0</v>
      </c>
      <c r="N15" s="33">
        <f t="shared" si="7"/>
        <v>0.07783536585</v>
      </c>
      <c r="O15" s="34">
        <v>2553.0</v>
      </c>
      <c r="P15" s="33">
        <f t="shared" si="8"/>
        <v>0.04385193206</v>
      </c>
      <c r="Q15" s="34">
        <v>1944.0</v>
      </c>
      <c r="R15" s="33">
        <f t="shared" si="9"/>
        <v>0.07220961419</v>
      </c>
      <c r="S15" s="35">
        <v>2100.0</v>
      </c>
      <c r="T15" s="4" t="s">
        <v>509</v>
      </c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0.2007231405</v>
      </c>
      <c r="E16" s="34">
        <f>E14+E15</f>
        <v>48575</v>
      </c>
      <c r="F16" s="33">
        <f t="shared" si="3"/>
        <v>0.2422499775</v>
      </c>
      <c r="G16" s="34">
        <f>G14+G15</f>
        <v>5392</v>
      </c>
      <c r="H16" s="33">
        <f t="shared" si="4"/>
        <v>0.2167226837</v>
      </c>
      <c r="I16" s="34">
        <f>I14+I15</f>
        <v>6835</v>
      </c>
      <c r="J16" s="33">
        <f t="shared" si="5"/>
        <v>0.1997356595</v>
      </c>
      <c r="K16" s="34">
        <f>K14+K15</f>
        <v>7556</v>
      </c>
      <c r="L16" s="33">
        <f t="shared" si="6"/>
        <v>0.2364982677</v>
      </c>
      <c r="M16" s="34">
        <f>M14+M15</f>
        <v>10444</v>
      </c>
      <c r="N16" s="33">
        <f t="shared" si="7"/>
        <v>0.1999390244</v>
      </c>
      <c r="O16" s="34">
        <f>O14+O15</f>
        <v>6558</v>
      </c>
      <c r="P16" s="33">
        <f t="shared" si="8"/>
        <v>0.1413232275</v>
      </c>
      <c r="Q16" s="34">
        <f>Q14+Q15</f>
        <v>6265</v>
      </c>
      <c r="R16" s="33">
        <f t="shared" si="9"/>
        <v>0.1899800564</v>
      </c>
      <c r="S16" s="35">
        <f>S14+S15</f>
        <v>5525</v>
      </c>
      <c r="T16" s="4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0.1239793388</v>
      </c>
      <c r="E17" s="427">
        <v>30003.0</v>
      </c>
      <c r="F17" s="40">
        <f>G17/G8</f>
        <v>0.09219157157</v>
      </c>
      <c r="G17" s="427">
        <v>2052.0</v>
      </c>
      <c r="H17" s="40">
        <f>I17/I8</f>
        <v>0.1005136661</v>
      </c>
      <c r="I17" s="427">
        <v>3170.0</v>
      </c>
      <c r="J17" s="40">
        <f>K17/K8</f>
        <v>0.1126090404</v>
      </c>
      <c r="K17" s="427">
        <v>4260.0</v>
      </c>
      <c r="L17" s="40">
        <f>M17/M8</f>
        <v>0.1029867983</v>
      </c>
      <c r="M17" s="427">
        <v>4548.0</v>
      </c>
      <c r="N17" s="40">
        <f>O17/O8</f>
        <v>0.1257012195</v>
      </c>
      <c r="O17" s="427">
        <v>4123.0</v>
      </c>
      <c r="P17" s="40">
        <f>Q17/Q8</f>
        <v>0.1749791342</v>
      </c>
      <c r="Q17" s="427">
        <v>7757.0</v>
      </c>
      <c r="R17" s="40">
        <f>S17/S8</f>
        <v>0.1407399766</v>
      </c>
      <c r="S17" s="364">
        <v>4093.0</v>
      </c>
      <c r="T17" s="29" t="s">
        <v>28</v>
      </c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0.1521</v>
      </c>
      <c r="E18" s="44"/>
      <c r="F18" s="40">
        <v>0.1162</v>
      </c>
      <c r="G18" s="44"/>
      <c r="H18" s="40">
        <v>0.1247</v>
      </c>
      <c r="I18" s="44"/>
      <c r="J18" s="40">
        <v>0.1398</v>
      </c>
      <c r="K18" s="44"/>
      <c r="L18" s="40">
        <v>0.12710000000000002</v>
      </c>
      <c r="M18" s="44"/>
      <c r="N18" s="40">
        <v>0.15259999999999999</v>
      </c>
      <c r="O18" s="44"/>
      <c r="P18" s="40">
        <v>0.21289999999999998</v>
      </c>
      <c r="Q18" s="44"/>
      <c r="R18" s="40">
        <v>0.17</v>
      </c>
      <c r="S18" s="44"/>
      <c r="T18" s="4" t="s">
        <v>30</v>
      </c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0.2007</v>
      </c>
      <c r="E19" s="44"/>
      <c r="F19" s="40">
        <v>0.2422</v>
      </c>
      <c r="G19" s="44"/>
      <c r="H19" s="40">
        <v>0.2167</v>
      </c>
      <c r="I19" s="44"/>
      <c r="J19" s="40">
        <v>0.1997</v>
      </c>
      <c r="K19" s="44"/>
      <c r="L19" s="40">
        <v>0.2365</v>
      </c>
      <c r="M19" s="44"/>
      <c r="N19" s="40">
        <v>0.1999</v>
      </c>
      <c r="O19" s="44"/>
      <c r="P19" s="40">
        <v>0.1413</v>
      </c>
      <c r="Q19" s="44"/>
      <c r="R19" s="40">
        <v>0.19</v>
      </c>
      <c r="S19" s="44"/>
      <c r="T19" s="4" t="s">
        <v>30</v>
      </c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0.36840000000000006</v>
      </c>
      <c r="E20" s="44"/>
      <c r="F20" s="40">
        <v>0.38799999999999996</v>
      </c>
      <c r="G20" s="44"/>
      <c r="H20" s="40">
        <v>0.39649999999999996</v>
      </c>
      <c r="I20" s="44"/>
      <c r="J20" s="40">
        <v>0.38020000000000004</v>
      </c>
      <c r="K20" s="44"/>
      <c r="L20" s="40">
        <v>0.3468</v>
      </c>
      <c r="M20" s="44"/>
      <c r="N20" s="40">
        <v>0.3893</v>
      </c>
      <c r="O20" s="44"/>
      <c r="P20" s="40">
        <v>0.3103</v>
      </c>
      <c r="Q20" s="44"/>
      <c r="R20" s="40">
        <v>0.3801</v>
      </c>
      <c r="S20" s="44"/>
      <c r="T20" s="4" t="s">
        <v>30</v>
      </c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0.5451</v>
      </c>
      <c r="E21" s="44"/>
      <c r="F21" s="40">
        <v>0.5587</v>
      </c>
      <c r="G21" s="44"/>
      <c r="H21" s="40">
        <v>0.5184000000000001</v>
      </c>
      <c r="I21" s="44"/>
      <c r="J21" s="40">
        <v>0.514</v>
      </c>
      <c r="K21" s="44"/>
      <c r="L21" s="40">
        <v>0.5711999999999999</v>
      </c>
      <c r="M21" s="44"/>
      <c r="N21" s="40">
        <v>0.5445</v>
      </c>
      <c r="O21" s="44"/>
      <c r="P21" s="40">
        <v>0.5484</v>
      </c>
      <c r="Q21" s="44"/>
      <c r="R21" s="40">
        <v>0.5625</v>
      </c>
      <c r="S21" s="44"/>
      <c r="T21" s="29" t="s">
        <v>30</v>
      </c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10">C22/$C$8</f>
        <v>0.8780953055</v>
      </c>
      <c r="C22" s="34">
        <v>2779947.0</v>
      </c>
      <c r="D22" s="33">
        <f t="shared" ref="D22:D23" si="11">E22/$E$8</f>
        <v>0.8396818182</v>
      </c>
      <c r="E22" s="34">
        <v>203203.0</v>
      </c>
      <c r="F22" s="33">
        <f t="shared" ref="F22:F23" si="12">G22/$G$8</f>
        <v>0.8411357714</v>
      </c>
      <c r="G22" s="34">
        <v>18722.0</v>
      </c>
      <c r="H22" s="33">
        <f t="shared" ref="H22:H23" si="13">I22/$I$8</f>
        <v>0.8225315492</v>
      </c>
      <c r="I22" s="34">
        <v>25941.0</v>
      </c>
      <c r="J22" s="33">
        <f t="shared" ref="J22:J23" si="14">K22/$K$8</f>
        <v>0.8293946603</v>
      </c>
      <c r="K22" s="34">
        <v>31376.0</v>
      </c>
      <c r="L22" s="33">
        <f t="shared" ref="L22:L23" si="15">M22/$M$8</f>
        <v>0.8172369285</v>
      </c>
      <c r="M22" s="34">
        <v>36090.0</v>
      </c>
      <c r="N22" s="33">
        <f t="shared" ref="N22:N23" si="16">O22/$O$8</f>
        <v>0.8222865854</v>
      </c>
      <c r="O22" s="34">
        <v>26971.0</v>
      </c>
      <c r="P22" s="33">
        <f t="shared" ref="P22:P23" si="17">Q22/$Q$8</f>
        <v>0.8937086914</v>
      </c>
      <c r="Q22" s="34">
        <v>39619.0</v>
      </c>
      <c r="R22" s="33">
        <f t="shared" ref="R22:R23" si="18">S22/$S$8</f>
        <v>0.8418953304</v>
      </c>
      <c r="S22" s="35">
        <v>24484.0</v>
      </c>
      <c r="T22" s="4" t="s">
        <v>35</v>
      </c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10"/>
        <v>0.1218974296</v>
      </c>
      <c r="C23" s="34">
        <v>385913.0</v>
      </c>
      <c r="D23" s="33">
        <f t="shared" si="11"/>
        <v>0.1603099174</v>
      </c>
      <c r="E23" s="34">
        <v>38795.0</v>
      </c>
      <c r="F23" s="33">
        <f t="shared" si="12"/>
        <v>0.1588642286</v>
      </c>
      <c r="G23" s="34">
        <v>3536.0</v>
      </c>
      <c r="H23" s="33">
        <f t="shared" si="13"/>
        <v>0.177436743</v>
      </c>
      <c r="I23" s="34">
        <v>5596.0</v>
      </c>
      <c r="J23" s="33">
        <f t="shared" si="14"/>
        <v>0.1706053397</v>
      </c>
      <c r="K23" s="34">
        <v>6454.0</v>
      </c>
      <c r="L23" s="33">
        <f t="shared" si="15"/>
        <v>0.1827630715</v>
      </c>
      <c r="M23" s="34">
        <v>8071.0</v>
      </c>
      <c r="N23" s="33">
        <f t="shared" si="16"/>
        <v>0.1777134146</v>
      </c>
      <c r="O23" s="34">
        <v>5829.0</v>
      </c>
      <c r="P23" s="33">
        <f t="shared" si="17"/>
        <v>0.106268751</v>
      </c>
      <c r="Q23" s="34">
        <v>4711.0</v>
      </c>
      <c r="R23" s="33">
        <f t="shared" si="18"/>
        <v>0.1581046696</v>
      </c>
      <c r="S23" s="35">
        <v>4598.0</v>
      </c>
      <c r="T23" s="29" t="s">
        <v>37</v>
      </c>
      <c r="U23" s="5"/>
      <c r="V23" s="5"/>
      <c r="W23" s="5"/>
      <c r="X23" s="5"/>
      <c r="Y23" s="5"/>
      <c r="Z23" s="5"/>
    </row>
    <row r="24" ht="14.25" customHeight="1">
      <c r="A24" s="632" t="s">
        <v>495</v>
      </c>
      <c r="B24" s="33">
        <v>0.0818195113338048</v>
      </c>
      <c r="C24" s="46"/>
      <c r="D24" s="33">
        <v>0.1193</v>
      </c>
      <c r="E24" s="46"/>
      <c r="F24" s="33">
        <v>0.11699999999999999</v>
      </c>
      <c r="G24" s="46"/>
      <c r="H24" s="33">
        <v>0.13949999999999999</v>
      </c>
      <c r="I24" s="46"/>
      <c r="J24" s="33">
        <v>0.12359999999999999</v>
      </c>
      <c r="K24" s="46"/>
      <c r="L24" s="33">
        <v>0.1434</v>
      </c>
      <c r="M24" s="46"/>
      <c r="N24" s="33">
        <v>0.1331</v>
      </c>
      <c r="O24" s="46"/>
      <c r="P24" s="33">
        <v>0.0669</v>
      </c>
      <c r="Q24" s="46"/>
      <c r="R24" s="33">
        <v>0.1211</v>
      </c>
      <c r="S24" s="47"/>
      <c r="T24" s="4" t="s">
        <v>39</v>
      </c>
      <c r="U24" s="5"/>
      <c r="V24" s="5"/>
      <c r="W24" s="5"/>
      <c r="X24" s="5"/>
      <c r="Y24" s="5"/>
      <c r="Z24" s="5"/>
    </row>
    <row r="25" ht="14.25" customHeight="1">
      <c r="A25" s="628" t="s">
        <v>480</v>
      </c>
      <c r="B25" s="33">
        <f>C25/C23</f>
        <v>0.1221104239</v>
      </c>
      <c r="C25" s="34">
        <v>47124.0</v>
      </c>
      <c r="D25" s="33">
        <f t="shared" ref="D25:D27" si="19">E25/$E$23</f>
        <v>0.1564119088</v>
      </c>
      <c r="E25" s="34">
        <v>6068.0</v>
      </c>
      <c r="F25" s="33">
        <f t="shared" ref="F25:F27" si="20">G25/$G$23</f>
        <v>0.151300905</v>
      </c>
      <c r="G25" s="48">
        <v>535.0</v>
      </c>
      <c r="H25" s="33">
        <f t="shared" ref="H25:H27" si="21">I25/$I$23</f>
        <v>0.123838456</v>
      </c>
      <c r="I25" s="48">
        <v>693.0</v>
      </c>
      <c r="J25" s="33">
        <f t="shared" ref="J25:J27" si="22">K25/$K$23</f>
        <v>0.1637744035</v>
      </c>
      <c r="K25" s="34">
        <v>1057.0</v>
      </c>
      <c r="L25" s="33">
        <f t="shared" ref="L25:L27" si="23">M25/$M$23</f>
        <v>0.1297237021</v>
      </c>
      <c r="M25" s="34">
        <v>1047.0</v>
      </c>
      <c r="N25" s="33">
        <f t="shared" ref="N25:N27" si="24">O25/$O$23</f>
        <v>0.1588608681</v>
      </c>
      <c r="O25" s="48">
        <v>926.0</v>
      </c>
      <c r="P25" s="33">
        <f t="shared" ref="P25:P27" si="25">Q25/$Q$23</f>
        <v>0.2413500318</v>
      </c>
      <c r="Q25" s="34">
        <v>1137.0</v>
      </c>
      <c r="R25" s="33">
        <f t="shared" ref="R25:R27" si="26">S25/$S$23</f>
        <v>0.1461505002</v>
      </c>
      <c r="S25" s="49">
        <v>672.0</v>
      </c>
      <c r="T25" s="4" t="s">
        <v>41</v>
      </c>
      <c r="U25" s="5"/>
      <c r="V25" s="5"/>
      <c r="W25" s="5"/>
      <c r="X25" s="5"/>
      <c r="Y25" s="5"/>
      <c r="Z25" s="5"/>
    </row>
    <row r="26" ht="14.25" customHeight="1">
      <c r="A26" s="628" t="s">
        <v>481</v>
      </c>
      <c r="B26" s="33">
        <f>C26/C23</f>
        <v>0.1221104239</v>
      </c>
      <c r="C26" s="34">
        <v>47124.0</v>
      </c>
      <c r="D26" s="33">
        <f t="shared" si="19"/>
        <v>0.1564119088</v>
      </c>
      <c r="E26" s="34">
        <v>6068.0</v>
      </c>
      <c r="F26" s="33">
        <f t="shared" si="20"/>
        <v>0.151300905</v>
      </c>
      <c r="G26" s="48">
        <v>535.0</v>
      </c>
      <c r="H26" s="33">
        <f t="shared" si="21"/>
        <v>0.123838456</v>
      </c>
      <c r="I26" s="48">
        <v>693.0</v>
      </c>
      <c r="J26" s="33">
        <f t="shared" si="22"/>
        <v>0.1637744035</v>
      </c>
      <c r="K26" s="34">
        <v>1057.0</v>
      </c>
      <c r="L26" s="33">
        <f t="shared" si="23"/>
        <v>0.1297237021</v>
      </c>
      <c r="M26" s="34">
        <v>1047.0</v>
      </c>
      <c r="N26" s="33">
        <f t="shared" si="24"/>
        <v>0.1588608681</v>
      </c>
      <c r="O26" s="48">
        <v>926.0</v>
      </c>
      <c r="P26" s="33">
        <f t="shared" si="25"/>
        <v>0.2413500318</v>
      </c>
      <c r="Q26" s="34">
        <v>1137.0</v>
      </c>
      <c r="R26" s="33">
        <f t="shared" si="26"/>
        <v>0.1461505002</v>
      </c>
      <c r="S26" s="49">
        <v>672.0</v>
      </c>
      <c r="T26" s="4" t="s">
        <v>41</v>
      </c>
      <c r="U26" s="5"/>
      <c r="V26" s="5"/>
      <c r="W26" s="5"/>
      <c r="X26" s="5"/>
      <c r="Y26" s="5"/>
      <c r="Z26" s="5"/>
    </row>
    <row r="27" ht="15.0" customHeight="1">
      <c r="A27" s="629" t="s">
        <v>496</v>
      </c>
      <c r="B27" s="33">
        <f>C27/C23</f>
        <v>0.069927678</v>
      </c>
      <c r="C27" s="34">
        <v>26986.0</v>
      </c>
      <c r="D27" s="33">
        <f t="shared" si="19"/>
        <v>0.1058383812</v>
      </c>
      <c r="E27" s="34">
        <v>4106.0</v>
      </c>
      <c r="F27" s="33">
        <f t="shared" si="20"/>
        <v>0.0871040724</v>
      </c>
      <c r="G27" s="48">
        <v>308.0</v>
      </c>
      <c r="H27" s="33">
        <f t="shared" si="21"/>
        <v>0.1004288778</v>
      </c>
      <c r="I27" s="48">
        <v>562.0</v>
      </c>
      <c r="J27" s="33">
        <f t="shared" si="22"/>
        <v>0.09219088937</v>
      </c>
      <c r="K27" s="48">
        <v>595.0</v>
      </c>
      <c r="L27" s="33">
        <f t="shared" si="23"/>
        <v>0.1217940776</v>
      </c>
      <c r="M27" s="48">
        <v>983.0</v>
      </c>
      <c r="N27" s="33">
        <f t="shared" si="24"/>
        <v>0.1211185452</v>
      </c>
      <c r="O27" s="48">
        <v>706.0</v>
      </c>
      <c r="P27" s="33">
        <f t="shared" si="25"/>
        <v>0.08214816387</v>
      </c>
      <c r="Q27" s="48">
        <v>387.0</v>
      </c>
      <c r="R27" s="33">
        <f t="shared" si="26"/>
        <v>0.1228795128</v>
      </c>
      <c r="S27" s="49">
        <v>565.0</v>
      </c>
      <c r="T27" s="4" t="s">
        <v>41</v>
      </c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93037.0</v>
      </c>
      <c r="F29" s="51"/>
      <c r="G29" s="52">
        <v>9369.0</v>
      </c>
      <c r="H29" s="51"/>
      <c r="I29" s="52">
        <v>12746.0</v>
      </c>
      <c r="J29" s="51"/>
      <c r="K29" s="52">
        <v>14787.0</v>
      </c>
      <c r="L29" s="51"/>
      <c r="M29" s="52">
        <v>16934.0</v>
      </c>
      <c r="N29" s="51"/>
      <c r="O29" s="52">
        <v>12107.0</v>
      </c>
      <c r="P29" s="51"/>
      <c r="Q29" s="52">
        <v>16339.0</v>
      </c>
      <c r="R29" s="51"/>
      <c r="S29" s="52">
        <v>10755.0</v>
      </c>
      <c r="T29" s="4" t="s">
        <v>46</v>
      </c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2.6</v>
      </c>
      <c r="F30" s="51"/>
      <c r="G30" s="54">
        <v>2.38</v>
      </c>
      <c r="H30" s="51"/>
      <c r="I30" s="54">
        <v>2.47</v>
      </c>
      <c r="J30" s="51"/>
      <c r="K30" s="54">
        <v>2.56</v>
      </c>
      <c r="L30" s="51"/>
      <c r="M30" s="54">
        <v>2.61</v>
      </c>
      <c r="N30" s="51"/>
      <c r="O30" s="54">
        <v>2.71</v>
      </c>
      <c r="P30" s="51"/>
      <c r="Q30" s="54">
        <v>2.71</v>
      </c>
      <c r="R30" s="51"/>
      <c r="S30" s="54">
        <v>2.7</v>
      </c>
      <c r="T30" s="4" t="s">
        <v>48</v>
      </c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7">E31/$E$29</f>
        <v>0.1051947075</v>
      </c>
      <c r="E31" s="34">
        <v>9787.0</v>
      </c>
      <c r="F31" s="33">
        <f t="shared" ref="F31:F34" si="28">G31/$G$29</f>
        <v>0.1337389262</v>
      </c>
      <c r="G31" s="34">
        <v>1253.0</v>
      </c>
      <c r="H31" s="33">
        <f t="shared" ref="H31:H34" si="29">I31/$I$29</f>
        <v>0.119174643</v>
      </c>
      <c r="I31" s="34">
        <v>1519.0</v>
      </c>
      <c r="J31" s="33">
        <f t="shared" ref="J31:J34" si="30">K31/$K$29</f>
        <v>0.1067153581</v>
      </c>
      <c r="K31" s="34">
        <v>1578.0</v>
      </c>
      <c r="L31" s="33">
        <f t="shared" ref="L31:L34" si="31">M31/$M$29</f>
        <v>0.1238927601</v>
      </c>
      <c r="M31" s="34">
        <v>2098.0</v>
      </c>
      <c r="N31" s="33">
        <f t="shared" ref="N31:N34" si="32">O31/$O$29</f>
        <v>0.1024200876</v>
      </c>
      <c r="O31" s="34">
        <v>1240.0</v>
      </c>
      <c r="P31" s="33">
        <f t="shared" ref="P31:P34" si="33">Q31/$Q$29</f>
        <v>0.05606218251</v>
      </c>
      <c r="Q31" s="48">
        <v>916.0</v>
      </c>
      <c r="R31" s="33">
        <f t="shared" ref="R31:R34" si="34">S31/$S$29</f>
        <v>0.109995351</v>
      </c>
      <c r="S31" s="35">
        <v>1183.0</v>
      </c>
      <c r="T31" s="4" t="s">
        <v>50</v>
      </c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7"/>
        <v>0.02776314799</v>
      </c>
      <c r="E32" s="34">
        <v>2583.0</v>
      </c>
      <c r="F32" s="33">
        <f t="shared" si="28"/>
        <v>0.03511580745</v>
      </c>
      <c r="G32" s="48">
        <v>329.0</v>
      </c>
      <c r="H32" s="33">
        <f t="shared" si="29"/>
        <v>0.03310842617</v>
      </c>
      <c r="I32" s="48">
        <v>422.0</v>
      </c>
      <c r="J32" s="33">
        <f t="shared" si="30"/>
        <v>0.02935010482</v>
      </c>
      <c r="K32" s="48">
        <v>434.0</v>
      </c>
      <c r="L32" s="33">
        <f t="shared" si="31"/>
        <v>0.02899492146</v>
      </c>
      <c r="M32" s="48">
        <v>491.0</v>
      </c>
      <c r="N32" s="33">
        <f t="shared" si="32"/>
        <v>0.03014784835</v>
      </c>
      <c r="O32" s="48">
        <v>365.0</v>
      </c>
      <c r="P32" s="33">
        <f t="shared" si="33"/>
        <v>0.01670848889</v>
      </c>
      <c r="Q32" s="48">
        <v>273.0</v>
      </c>
      <c r="R32" s="33">
        <f t="shared" si="34"/>
        <v>0.0250116225</v>
      </c>
      <c r="S32" s="49">
        <v>269.0</v>
      </c>
      <c r="T32" s="4" t="s">
        <v>52</v>
      </c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7"/>
        <v>0.02244268409</v>
      </c>
      <c r="E33" s="34">
        <v>2088.0</v>
      </c>
      <c r="F33" s="33">
        <f t="shared" si="28"/>
        <v>0.01899882592</v>
      </c>
      <c r="G33" s="48">
        <v>178.0</v>
      </c>
      <c r="H33" s="33">
        <f t="shared" si="29"/>
        <v>0.01804487682</v>
      </c>
      <c r="I33" s="48">
        <v>230.0</v>
      </c>
      <c r="J33" s="33">
        <f t="shared" si="30"/>
        <v>0.02055859877</v>
      </c>
      <c r="K33" s="48">
        <v>304.0</v>
      </c>
      <c r="L33" s="33">
        <f t="shared" si="31"/>
        <v>0.01688909885</v>
      </c>
      <c r="M33" s="48">
        <v>286.0</v>
      </c>
      <c r="N33" s="33">
        <f t="shared" si="32"/>
        <v>0.02312711654</v>
      </c>
      <c r="O33" s="48">
        <v>280.0</v>
      </c>
      <c r="P33" s="33">
        <f t="shared" si="33"/>
        <v>0.03384540058</v>
      </c>
      <c r="Q33" s="48">
        <v>553.0</v>
      </c>
      <c r="R33" s="33">
        <f t="shared" si="34"/>
        <v>0.02389586239</v>
      </c>
      <c r="S33" s="49">
        <v>257.0</v>
      </c>
      <c r="T33" s="4" t="s">
        <v>54</v>
      </c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7"/>
        <v>0.003740447349</v>
      </c>
      <c r="E34" s="435">
        <v>348.0</v>
      </c>
      <c r="F34" s="433">
        <f t="shared" si="28"/>
        <v>0.003522254243</v>
      </c>
      <c r="G34" s="435">
        <v>33.0</v>
      </c>
      <c r="H34" s="433">
        <f t="shared" si="29"/>
        <v>0.003765887337</v>
      </c>
      <c r="I34" s="435">
        <v>48.0</v>
      </c>
      <c r="J34" s="433">
        <f t="shared" si="30"/>
        <v>0.002299316968</v>
      </c>
      <c r="K34" s="435">
        <v>34.0</v>
      </c>
      <c r="L34" s="433">
        <f t="shared" si="31"/>
        <v>0.002244006141</v>
      </c>
      <c r="M34" s="435">
        <v>38.0</v>
      </c>
      <c r="N34" s="433">
        <f t="shared" si="32"/>
        <v>0.003303873792</v>
      </c>
      <c r="O34" s="435">
        <v>40.0</v>
      </c>
      <c r="P34" s="433">
        <f t="shared" si="33"/>
        <v>0.006426341881</v>
      </c>
      <c r="Q34" s="435">
        <v>105.0</v>
      </c>
      <c r="R34" s="433">
        <f t="shared" si="34"/>
        <v>0.004649000465</v>
      </c>
      <c r="S34" s="436">
        <v>50.0</v>
      </c>
      <c r="T34" s="4" t="s">
        <v>56</v>
      </c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"/>
      <c r="T35" s="4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92"/>
      <c r="E36" s="630">
        <v>9.18</v>
      </c>
      <c r="F36" s="92"/>
      <c r="G36" s="631">
        <v>8.33</v>
      </c>
      <c r="H36" s="92"/>
      <c r="I36" s="631">
        <v>7.59</v>
      </c>
      <c r="J36" s="92"/>
      <c r="K36" s="631">
        <v>8.74</v>
      </c>
      <c r="L36" s="92"/>
      <c r="M36" s="631">
        <v>8.27</v>
      </c>
      <c r="N36" s="92"/>
      <c r="O36" s="631">
        <v>9.69</v>
      </c>
      <c r="P36" s="92"/>
      <c r="Q36" s="631">
        <v>11.7</v>
      </c>
      <c r="R36" s="92"/>
      <c r="S36" s="631">
        <v>9.09</v>
      </c>
      <c r="T36" s="4" t="s">
        <v>59</v>
      </c>
      <c r="U36" s="5"/>
      <c r="V36" s="5"/>
      <c r="W36" s="5"/>
      <c r="X36" s="5"/>
      <c r="Y36" s="5"/>
      <c r="Z36" s="5"/>
    </row>
    <row r="37" ht="14.25" customHeight="1">
      <c r="A37" s="632" t="s">
        <v>483</v>
      </c>
      <c r="B37" s="26"/>
      <c r="C37" s="55">
        <v>0.6277867947267168</v>
      </c>
      <c r="D37" s="60"/>
      <c r="E37" s="55">
        <v>0.16000000000000014</v>
      </c>
      <c r="F37" s="60"/>
      <c r="G37" s="521">
        <v>-2.1099999999999994</v>
      </c>
      <c r="H37" s="60"/>
      <c r="I37" s="521">
        <v>-2.380000000000001</v>
      </c>
      <c r="J37" s="60"/>
      <c r="K37" s="521">
        <v>-0.14000000000000057</v>
      </c>
      <c r="L37" s="60"/>
      <c r="M37" s="521">
        <v>-1.3900000000000006</v>
      </c>
      <c r="N37" s="60"/>
      <c r="O37" s="521">
        <v>-1.25</v>
      </c>
      <c r="P37" s="60"/>
      <c r="Q37" s="521">
        <v>5.6499999999999995</v>
      </c>
      <c r="R37" s="60"/>
      <c r="S37" s="521">
        <v>0.6199999999999992</v>
      </c>
      <c r="T37" s="4" t="s">
        <v>61</v>
      </c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85.47</v>
      </c>
      <c r="F38" s="63"/>
      <c r="G38" s="521">
        <v>85.9</v>
      </c>
      <c r="H38" s="63"/>
      <c r="I38" s="521">
        <v>85.46</v>
      </c>
      <c r="J38" s="63"/>
      <c r="K38" s="521">
        <v>86.04</v>
      </c>
      <c r="L38" s="63"/>
      <c r="M38" s="521">
        <v>85.11</v>
      </c>
      <c r="N38" s="63"/>
      <c r="O38" s="521">
        <v>84.63</v>
      </c>
      <c r="P38" s="63"/>
      <c r="Q38" s="521">
        <v>85.17</v>
      </c>
      <c r="R38" s="63"/>
      <c r="S38" s="521">
        <v>85.67</v>
      </c>
      <c r="T38" s="4" t="s">
        <v>63</v>
      </c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79.68</v>
      </c>
      <c r="F39" s="63"/>
      <c r="G39" s="521">
        <v>80.04</v>
      </c>
      <c r="H39" s="63"/>
      <c r="I39" s="521">
        <v>79.29</v>
      </c>
      <c r="J39" s="63"/>
      <c r="K39" s="521">
        <v>78.91</v>
      </c>
      <c r="L39" s="63"/>
      <c r="M39" s="521">
        <v>80.7</v>
      </c>
      <c r="N39" s="63"/>
      <c r="O39" s="521">
        <v>79.08</v>
      </c>
      <c r="P39" s="63"/>
      <c r="Q39" s="521">
        <v>80.24</v>
      </c>
      <c r="R39" s="63"/>
      <c r="S39" s="521">
        <v>78.89</v>
      </c>
      <c r="T39" s="4" t="s">
        <v>63</v>
      </c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23.82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444"/>
      <c r="R40" s="63"/>
      <c r="S40" s="70"/>
      <c r="T40" s="4" t="s">
        <v>66</v>
      </c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19.57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446"/>
      <c r="R41" s="74"/>
      <c r="S41" s="447"/>
      <c r="T41" s="4" t="s">
        <v>66</v>
      </c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"/>
      <c r="T42" s="4"/>
      <c r="U42" s="5"/>
      <c r="V42" s="5"/>
      <c r="W42" s="5"/>
      <c r="X42" s="5"/>
      <c r="Y42" s="5"/>
      <c r="Z42" s="5"/>
    </row>
    <row r="43" ht="15.0" customHeight="1">
      <c r="A43" s="633" t="s">
        <v>510</v>
      </c>
      <c r="B43" s="13"/>
      <c r="C43" s="78">
        <v>36093.0</v>
      </c>
      <c r="D43" s="79"/>
      <c r="E43" s="80"/>
      <c r="F43" s="56"/>
      <c r="G43" s="522">
        <v>26321.3272806828</v>
      </c>
      <c r="H43" s="56"/>
      <c r="I43" s="522">
        <v>27099.884044047238</v>
      </c>
      <c r="J43" s="56"/>
      <c r="K43" s="522">
        <v>25021.239008213553</v>
      </c>
      <c r="L43" s="56"/>
      <c r="M43" s="522">
        <v>26875.75573311859</v>
      </c>
      <c r="N43" s="56"/>
      <c r="O43" s="522">
        <v>24636.68145550088</v>
      </c>
      <c r="P43" s="56"/>
      <c r="Q43" s="522">
        <v>29610.670049859767</v>
      </c>
      <c r="R43" s="56"/>
      <c r="S43" s="522">
        <v>27438.806196786016</v>
      </c>
      <c r="T43" s="29" t="s">
        <v>70</v>
      </c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16809.213985137783</v>
      </c>
      <c r="F44" s="456"/>
      <c r="G44" s="455"/>
      <c r="H44" s="85"/>
      <c r="I44" s="86"/>
      <c r="J44" s="87"/>
      <c r="K44" s="88"/>
      <c r="L44" s="85"/>
      <c r="M44" s="86"/>
      <c r="N44" s="85"/>
      <c r="O44" s="86"/>
      <c r="P44" s="85"/>
      <c r="Q44" s="88"/>
      <c r="R44" s="85"/>
      <c r="S44" s="86"/>
      <c r="T44" s="4" t="s">
        <v>72</v>
      </c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-1050.0083194306135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8"/>
      <c r="R45" s="85"/>
      <c r="S45" s="86"/>
      <c r="T45" s="4" t="s">
        <v>72</v>
      </c>
      <c r="U45" s="5"/>
      <c r="V45" s="5"/>
      <c r="W45" s="5"/>
      <c r="X45" s="5"/>
      <c r="Y45" s="5"/>
      <c r="Z45" s="5"/>
    </row>
    <row r="46" ht="15.0" customHeight="1">
      <c r="A46" s="32" t="s">
        <v>74</v>
      </c>
      <c r="B46" s="26"/>
      <c r="C46" s="89">
        <v>1357.6040067340004</v>
      </c>
      <c r="D46" s="60"/>
      <c r="E46" s="440">
        <v>1199.03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8"/>
      <c r="R46" s="85"/>
      <c r="S46" s="86"/>
      <c r="T46" s="4" t="s">
        <v>75</v>
      </c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718.51</v>
      </c>
      <c r="F47" s="456"/>
      <c r="G47" s="455"/>
      <c r="H47" s="101"/>
      <c r="I47" s="102"/>
      <c r="J47" s="103"/>
      <c r="K47" s="104"/>
      <c r="L47" s="101"/>
      <c r="M47" s="102"/>
      <c r="N47" s="101"/>
      <c r="O47" s="102"/>
      <c r="P47" s="101"/>
      <c r="Q47" s="104"/>
      <c r="R47" s="449"/>
      <c r="S47" s="450"/>
      <c r="T47" s="4" t="s">
        <v>77</v>
      </c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"/>
      <c r="T48" s="4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7"/>
      <c r="R49" s="456"/>
      <c r="S49" s="455"/>
      <c r="T49" s="29" t="s">
        <v>80</v>
      </c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8"/>
      <c r="R50" s="85"/>
      <c r="S50" s="86"/>
      <c r="T50" s="4" t="s">
        <v>80</v>
      </c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8"/>
      <c r="R51" s="85"/>
      <c r="S51" s="86"/>
      <c r="T51" s="4" t="s">
        <v>80</v>
      </c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0.09507820362</v>
      </c>
      <c r="E52" s="39">
        <v>18802.0</v>
      </c>
      <c r="F52" s="26"/>
      <c r="G52" s="39">
        <v>1597.0</v>
      </c>
      <c r="H52" s="26"/>
      <c r="I52" s="39">
        <v>2282.0</v>
      </c>
      <c r="J52" s="26"/>
      <c r="K52" s="39">
        <v>3401.0</v>
      </c>
      <c r="L52" s="26"/>
      <c r="M52" s="39">
        <v>3329.0</v>
      </c>
      <c r="N52" s="26"/>
      <c r="O52" s="39">
        <v>2703.0</v>
      </c>
      <c r="P52" s="26"/>
      <c r="Q52" s="39">
        <v>2909.0</v>
      </c>
      <c r="R52" s="26"/>
      <c r="S52" s="39">
        <v>2218.0</v>
      </c>
      <c r="T52" s="29" t="s">
        <v>84</v>
      </c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0.1283</v>
      </c>
      <c r="F53" s="26"/>
      <c r="G53" s="119">
        <v>0.12050000000000001</v>
      </c>
      <c r="H53" s="26"/>
      <c r="I53" s="119">
        <v>0.12380000000000001</v>
      </c>
      <c r="J53" s="26"/>
      <c r="K53" s="119">
        <v>0.1479</v>
      </c>
      <c r="L53" s="26"/>
      <c r="M53" s="119">
        <v>0.1303</v>
      </c>
      <c r="N53" s="26"/>
      <c r="O53" s="119">
        <v>0.1387</v>
      </c>
      <c r="P53" s="26"/>
      <c r="Q53" s="119">
        <v>0.1091</v>
      </c>
      <c r="R53" s="26"/>
      <c r="S53" s="119">
        <v>0.128</v>
      </c>
      <c r="T53" s="29" t="s">
        <v>86</v>
      </c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0.1268</v>
      </c>
      <c r="F54" s="60"/>
      <c r="G54" s="119">
        <v>0.1197</v>
      </c>
      <c r="H54" s="60"/>
      <c r="I54" s="119">
        <v>0.1225</v>
      </c>
      <c r="J54" s="60"/>
      <c r="K54" s="119">
        <v>0.141</v>
      </c>
      <c r="L54" s="60"/>
      <c r="M54" s="119">
        <v>0.1252</v>
      </c>
      <c r="N54" s="60"/>
      <c r="O54" s="119">
        <v>0.134</v>
      </c>
      <c r="P54" s="60"/>
      <c r="Q54" s="119">
        <v>0.11539999999999999</v>
      </c>
      <c r="R54" s="60"/>
      <c r="S54" s="119">
        <v>0.1297</v>
      </c>
      <c r="T54" s="29" t="s">
        <v>86</v>
      </c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0.0793</v>
      </c>
      <c r="F55" s="60"/>
      <c r="G55" s="123">
        <v>0.0662</v>
      </c>
      <c r="H55" s="60"/>
      <c r="I55" s="123">
        <v>0.0711</v>
      </c>
      <c r="J55" s="60"/>
      <c r="K55" s="123">
        <v>0.10210000000000001</v>
      </c>
      <c r="L55" s="60"/>
      <c r="M55" s="123">
        <v>0.0747</v>
      </c>
      <c r="N55" s="60"/>
      <c r="O55" s="123">
        <v>0.08220000000000001</v>
      </c>
      <c r="P55" s="60"/>
      <c r="Q55" s="123">
        <v>0.066</v>
      </c>
      <c r="R55" s="60"/>
      <c r="S55" s="123">
        <v>0.08869999999999999</v>
      </c>
      <c r="T55" s="29" t="s">
        <v>86</v>
      </c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0.1283</v>
      </c>
      <c r="F56" s="60"/>
      <c r="G56" s="123">
        <v>0.11810000000000001</v>
      </c>
      <c r="H56" s="60"/>
      <c r="I56" s="123">
        <v>0.1233</v>
      </c>
      <c r="J56" s="60"/>
      <c r="K56" s="123">
        <v>0.1396</v>
      </c>
      <c r="L56" s="60"/>
      <c r="M56" s="123">
        <v>0.1309</v>
      </c>
      <c r="N56" s="60"/>
      <c r="O56" s="123">
        <v>0.1441</v>
      </c>
      <c r="P56" s="60"/>
      <c r="Q56" s="123">
        <v>0.1161</v>
      </c>
      <c r="R56" s="60"/>
      <c r="S56" s="123">
        <v>0.1261</v>
      </c>
      <c r="T56" s="29" t="s">
        <v>86</v>
      </c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0.1393</v>
      </c>
      <c r="F57" s="60"/>
      <c r="G57" s="123">
        <v>0.1348</v>
      </c>
      <c r="H57" s="60"/>
      <c r="I57" s="123">
        <v>0.1358</v>
      </c>
      <c r="J57" s="60"/>
      <c r="K57" s="123">
        <v>0.1542</v>
      </c>
      <c r="L57" s="60"/>
      <c r="M57" s="123">
        <v>0.134</v>
      </c>
      <c r="N57" s="60"/>
      <c r="O57" s="123">
        <v>0.1399</v>
      </c>
      <c r="P57" s="60"/>
      <c r="Q57" s="123">
        <v>0.1308</v>
      </c>
      <c r="R57" s="60"/>
      <c r="S57" s="123">
        <v>0.14529999999999998</v>
      </c>
      <c r="T57" s="29" t="s">
        <v>86</v>
      </c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0.13</v>
      </c>
      <c r="F58" s="26"/>
      <c r="G58" s="119">
        <v>0.12140000000000001</v>
      </c>
      <c r="H58" s="26"/>
      <c r="I58" s="119">
        <v>0.1251</v>
      </c>
      <c r="J58" s="26"/>
      <c r="K58" s="119">
        <v>0.15539999999999998</v>
      </c>
      <c r="L58" s="26"/>
      <c r="M58" s="119">
        <v>0.1361</v>
      </c>
      <c r="N58" s="26"/>
      <c r="O58" s="119">
        <v>0.1438</v>
      </c>
      <c r="P58" s="26"/>
      <c r="Q58" s="119">
        <v>0.1025</v>
      </c>
      <c r="R58" s="26"/>
      <c r="S58" s="119">
        <v>0.1261</v>
      </c>
      <c r="T58" s="29" t="s">
        <v>86</v>
      </c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0.08460000000000001</v>
      </c>
      <c r="F59" s="60"/>
      <c r="G59" s="123">
        <v>0.0809</v>
      </c>
      <c r="H59" s="60"/>
      <c r="I59" s="123">
        <v>0.0789</v>
      </c>
      <c r="J59" s="60"/>
      <c r="K59" s="123">
        <v>0.1035</v>
      </c>
      <c r="L59" s="60"/>
      <c r="M59" s="123">
        <v>0.0672</v>
      </c>
      <c r="N59" s="60"/>
      <c r="O59" s="123">
        <v>0.0906</v>
      </c>
      <c r="P59" s="60"/>
      <c r="Q59" s="123">
        <v>0.0883</v>
      </c>
      <c r="R59" s="60"/>
      <c r="S59" s="123">
        <v>0.08039999999999999</v>
      </c>
      <c r="T59" s="29" t="s">
        <v>86</v>
      </c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0.1197</v>
      </c>
      <c r="F60" s="60"/>
      <c r="G60" s="123">
        <v>0.1121</v>
      </c>
      <c r="H60" s="60"/>
      <c r="I60" s="123">
        <v>0.11720000000000001</v>
      </c>
      <c r="J60" s="60"/>
      <c r="K60" s="123">
        <v>0.1438</v>
      </c>
      <c r="L60" s="60"/>
      <c r="M60" s="123">
        <v>0.1278</v>
      </c>
      <c r="N60" s="60"/>
      <c r="O60" s="123">
        <v>0.13849999999999998</v>
      </c>
      <c r="P60" s="60"/>
      <c r="Q60" s="123">
        <v>0.0897</v>
      </c>
      <c r="R60" s="60"/>
      <c r="S60" s="123">
        <v>0.11449999999999999</v>
      </c>
      <c r="T60" s="29" t="s">
        <v>86</v>
      </c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0.1573</v>
      </c>
      <c r="F61" s="60"/>
      <c r="G61" s="123">
        <v>0.1452</v>
      </c>
      <c r="H61" s="60"/>
      <c r="I61" s="123">
        <v>0.1487</v>
      </c>
      <c r="J61" s="60"/>
      <c r="K61" s="123">
        <v>0.1865</v>
      </c>
      <c r="L61" s="60"/>
      <c r="M61" s="123">
        <v>0.1681</v>
      </c>
      <c r="N61" s="60"/>
      <c r="O61" s="123">
        <v>0.1686</v>
      </c>
      <c r="P61" s="60"/>
      <c r="Q61" s="123">
        <v>0.12480000000000001</v>
      </c>
      <c r="R61" s="60"/>
      <c r="S61" s="123">
        <v>0.1548</v>
      </c>
      <c r="T61" s="29" t="s">
        <v>86</v>
      </c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0.431603021</v>
      </c>
      <c r="E62" s="28">
        <v>8115.0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458"/>
      <c r="R62" s="126"/>
      <c r="S62" s="127"/>
      <c r="T62" s="29" t="s">
        <v>93</v>
      </c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0.438693777</v>
      </c>
      <c r="E63" s="35">
        <v>3560.0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458"/>
      <c r="R63" s="126"/>
      <c r="S63" s="127"/>
      <c r="T63" s="29" t="s">
        <v>93</v>
      </c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0.561306223</v>
      </c>
      <c r="E64" s="35">
        <v>4555.0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458"/>
      <c r="R64" s="126"/>
      <c r="S64" s="127"/>
      <c r="T64" s="29" t="s">
        <v>93</v>
      </c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0.3834166578</v>
      </c>
      <c r="E65" s="130">
        <v>7209.0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458"/>
      <c r="R65" s="126"/>
      <c r="S65" s="127"/>
      <c r="T65" s="4" t="s">
        <v>97</v>
      </c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0.5182410875</v>
      </c>
      <c r="E66" s="131">
        <v>3736.0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458"/>
      <c r="R66" s="126"/>
      <c r="S66" s="127"/>
      <c r="T66" s="4" t="s">
        <v>97</v>
      </c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0.4817589125</v>
      </c>
      <c r="E67" s="133">
        <v>3473.0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205"/>
      <c r="R67" s="134"/>
      <c r="S67" s="135"/>
      <c r="T67" s="4" t="s">
        <v>97</v>
      </c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0.6165833422</v>
      </c>
      <c r="E68" s="130">
        <v>11593.0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205"/>
      <c r="R68" s="134"/>
      <c r="S68" s="135"/>
      <c r="T68" s="4" t="s">
        <v>97</v>
      </c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0.4363840248</v>
      </c>
      <c r="E69" s="131">
        <v>5059.0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205"/>
      <c r="R69" s="134"/>
      <c r="S69" s="135"/>
      <c r="T69" s="4" t="s">
        <v>97</v>
      </c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0.5636159752</v>
      </c>
      <c r="E70" s="131">
        <v>6534.0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290"/>
      <c r="R70" s="138"/>
      <c r="S70" s="139"/>
      <c r="T70" s="4" t="s">
        <v>97</v>
      </c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"/>
      <c r="T71" s="4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36803.0</v>
      </c>
      <c r="F72" s="141">
        <v>1.0</v>
      </c>
      <c r="G72" s="142">
        <v>2586.0</v>
      </c>
      <c r="H72" s="141">
        <v>1.0</v>
      </c>
      <c r="I72" s="142">
        <v>3932.0</v>
      </c>
      <c r="J72" s="141">
        <v>1.0</v>
      </c>
      <c r="K72" s="142">
        <v>5288.0</v>
      </c>
      <c r="L72" s="141">
        <v>1.0</v>
      </c>
      <c r="M72" s="142">
        <v>5611.0</v>
      </c>
      <c r="N72" s="141">
        <v>1.0</v>
      </c>
      <c r="O72" s="142">
        <v>5005.0</v>
      </c>
      <c r="P72" s="141">
        <v>1.0</v>
      </c>
      <c r="Q72" s="142">
        <v>9436.0</v>
      </c>
      <c r="R72" s="141">
        <v>1.0</v>
      </c>
      <c r="S72" s="142">
        <v>4945.0</v>
      </c>
      <c r="T72" s="29" t="s">
        <v>101</v>
      </c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5">C73/$C$72</f>
        <v>0.1907931105</v>
      </c>
      <c r="C73" s="52">
        <v>87666.0</v>
      </c>
      <c r="D73" s="145">
        <f t="shared" ref="D73:D76" si="36">E73/$E$72</f>
        <v>0.1847675461</v>
      </c>
      <c r="E73" s="52">
        <v>6800.0</v>
      </c>
      <c r="F73" s="145">
        <f t="shared" ref="F73:F76" si="37">G73/$G$72</f>
        <v>0.2064965197</v>
      </c>
      <c r="G73" s="146">
        <v>534.0</v>
      </c>
      <c r="H73" s="145">
        <f t="shared" ref="H73:H76" si="38">I73/$I$72</f>
        <v>0.1937945066</v>
      </c>
      <c r="I73" s="146">
        <v>762.0</v>
      </c>
      <c r="J73" s="145">
        <f t="shared" ref="J73:J76" si="39">K73/$K$72</f>
        <v>0.1944024206</v>
      </c>
      <c r="K73" s="52">
        <v>1028.0</v>
      </c>
      <c r="L73" s="145">
        <f t="shared" ref="L73:L76" si="40">M73/$M$72</f>
        <v>0.189449296</v>
      </c>
      <c r="M73" s="52">
        <v>1063.0</v>
      </c>
      <c r="N73" s="145">
        <f t="shared" ref="N73:N76" si="41">O73/$O$72</f>
        <v>0.1762237762</v>
      </c>
      <c r="O73" s="146">
        <v>882.0</v>
      </c>
      <c r="P73" s="145">
        <f t="shared" ref="P73:P76" si="42">Q73/$Q$72</f>
        <v>0.1779355659</v>
      </c>
      <c r="Q73" s="52">
        <v>1679.0</v>
      </c>
      <c r="R73" s="145">
        <f t="shared" ref="R73:R76" si="43">S73/$S$72</f>
        <v>0.1722952477</v>
      </c>
      <c r="S73" s="146">
        <v>852.0</v>
      </c>
      <c r="T73" s="4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5"/>
        <v>0.1931065852</v>
      </c>
      <c r="C74" s="52">
        <v>88729.0</v>
      </c>
      <c r="D74" s="148">
        <f t="shared" si="36"/>
        <v>0.19539168</v>
      </c>
      <c r="E74" s="52">
        <v>7191.0</v>
      </c>
      <c r="F74" s="148">
        <f t="shared" si="37"/>
        <v>0.1979891725</v>
      </c>
      <c r="G74" s="146">
        <v>512.0</v>
      </c>
      <c r="H74" s="148">
        <f t="shared" si="38"/>
        <v>0.1798067141</v>
      </c>
      <c r="I74" s="146">
        <v>707.0</v>
      </c>
      <c r="J74" s="148">
        <f t="shared" si="39"/>
        <v>0.1894856278</v>
      </c>
      <c r="K74" s="52">
        <v>1002.0</v>
      </c>
      <c r="L74" s="148">
        <f t="shared" si="40"/>
        <v>0.1839244341</v>
      </c>
      <c r="M74" s="52">
        <v>1032.0</v>
      </c>
      <c r="N74" s="148">
        <f t="shared" si="41"/>
        <v>0.1908091908</v>
      </c>
      <c r="O74" s="146">
        <v>955.0</v>
      </c>
      <c r="P74" s="148">
        <f t="shared" si="42"/>
        <v>0.2148155998</v>
      </c>
      <c r="Q74" s="52">
        <v>2027.0</v>
      </c>
      <c r="R74" s="148">
        <f t="shared" si="43"/>
        <v>0.1933265925</v>
      </c>
      <c r="S74" s="146">
        <v>956.0</v>
      </c>
      <c r="T74" s="4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5"/>
        <v>0.3794969117</v>
      </c>
      <c r="C75" s="52">
        <v>174372.0</v>
      </c>
      <c r="D75" s="148">
        <f t="shared" si="36"/>
        <v>0.3940711355</v>
      </c>
      <c r="E75" s="52">
        <v>14503.0</v>
      </c>
      <c r="F75" s="148">
        <f t="shared" si="37"/>
        <v>0.3596287703</v>
      </c>
      <c r="G75" s="146">
        <v>930.0</v>
      </c>
      <c r="H75" s="148">
        <f t="shared" si="38"/>
        <v>0.3797049847</v>
      </c>
      <c r="I75" s="52">
        <v>1493.0</v>
      </c>
      <c r="J75" s="148">
        <f t="shared" si="39"/>
        <v>0.3791603631</v>
      </c>
      <c r="K75" s="52">
        <v>2005.0</v>
      </c>
      <c r="L75" s="148">
        <f t="shared" si="40"/>
        <v>0.3863838888</v>
      </c>
      <c r="M75" s="52">
        <v>2168.0</v>
      </c>
      <c r="N75" s="148">
        <f t="shared" si="41"/>
        <v>0.3918081918</v>
      </c>
      <c r="O75" s="52">
        <v>1961.0</v>
      </c>
      <c r="P75" s="148">
        <f t="shared" si="42"/>
        <v>0.406634167</v>
      </c>
      <c r="Q75" s="52">
        <v>3837.0</v>
      </c>
      <c r="R75" s="148">
        <f t="shared" si="43"/>
        <v>0.4264914055</v>
      </c>
      <c r="S75" s="52">
        <v>2109.0</v>
      </c>
      <c r="T75" s="4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5"/>
        <v>0.2366033925</v>
      </c>
      <c r="C76" s="152">
        <v>108715.0</v>
      </c>
      <c r="D76" s="151">
        <f t="shared" si="36"/>
        <v>0.2257696383</v>
      </c>
      <c r="E76" s="152">
        <v>8309.0</v>
      </c>
      <c r="F76" s="151">
        <f t="shared" si="37"/>
        <v>0.2358855375</v>
      </c>
      <c r="G76" s="153">
        <v>610.0</v>
      </c>
      <c r="H76" s="151">
        <f t="shared" si="38"/>
        <v>0.2466937945</v>
      </c>
      <c r="I76" s="153">
        <v>970.0</v>
      </c>
      <c r="J76" s="151">
        <f t="shared" si="39"/>
        <v>0.2369515885</v>
      </c>
      <c r="K76" s="152">
        <v>1253.0</v>
      </c>
      <c r="L76" s="151">
        <f t="shared" si="40"/>
        <v>0.240242381</v>
      </c>
      <c r="M76" s="152">
        <v>1348.0</v>
      </c>
      <c r="N76" s="151">
        <f t="shared" si="41"/>
        <v>0.2411588412</v>
      </c>
      <c r="O76" s="152">
        <v>1207.0</v>
      </c>
      <c r="P76" s="151">
        <f t="shared" si="42"/>
        <v>0.2006146672</v>
      </c>
      <c r="Q76" s="152">
        <v>1893.0</v>
      </c>
      <c r="R76" s="151">
        <f t="shared" si="43"/>
        <v>0.2078867543</v>
      </c>
      <c r="S76" s="152">
        <v>1028.0</v>
      </c>
      <c r="T76" s="4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5"/>
        <v>0.5110972791</v>
      </c>
      <c r="C77" s="155">
        <v>234840.0</v>
      </c>
      <c r="D77" s="38">
        <f>E77/E72</f>
        <v>0.5117789311</v>
      </c>
      <c r="E77" s="155">
        <v>18835.0</v>
      </c>
      <c r="F77" s="38">
        <f>G77/G72</f>
        <v>0.5174013921</v>
      </c>
      <c r="G77" s="155">
        <v>1338.0</v>
      </c>
      <c r="H77" s="38">
        <f>I77/I72</f>
        <v>0.498474059</v>
      </c>
      <c r="I77" s="155">
        <v>1960.0</v>
      </c>
      <c r="J77" s="38">
        <f>K77/K72</f>
        <v>0.5183434191</v>
      </c>
      <c r="K77" s="155">
        <v>2741.0</v>
      </c>
      <c r="L77" s="38">
        <f>M77/M72</f>
        <v>0.5186241312</v>
      </c>
      <c r="M77" s="155">
        <v>2910.0</v>
      </c>
      <c r="N77" s="38">
        <f>O77/O72</f>
        <v>0.5164835165</v>
      </c>
      <c r="O77" s="155">
        <v>2585.0</v>
      </c>
      <c r="P77" s="38">
        <f>Q77/Q72</f>
        <v>0.5090080543</v>
      </c>
      <c r="Q77" s="155">
        <v>4803.0</v>
      </c>
      <c r="R77" s="38">
        <f>S77/S72</f>
        <v>0.505156724</v>
      </c>
      <c r="S77" s="155">
        <v>2498.0</v>
      </c>
      <c r="T77" s="29" t="s">
        <v>101</v>
      </c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44">C78/$C$77</f>
        <v>0.1912706524</v>
      </c>
      <c r="C78" s="52">
        <v>44918.0</v>
      </c>
      <c r="D78" s="145">
        <f t="shared" ref="D78:D81" si="45">E78/$E$77</f>
        <v>0.1872046722</v>
      </c>
      <c r="E78" s="52">
        <v>3526.0</v>
      </c>
      <c r="F78" s="145">
        <f t="shared" ref="F78:F81" si="46">G78/$G$77</f>
        <v>0.2085201794</v>
      </c>
      <c r="G78" s="146">
        <v>279.0</v>
      </c>
      <c r="H78" s="145">
        <f t="shared" ref="H78:H81" si="47">I78/$I$77</f>
        <v>0.1994897959</v>
      </c>
      <c r="I78" s="146">
        <v>391.0</v>
      </c>
      <c r="J78" s="145">
        <f t="shared" ref="J78:J81" si="48">K78/$K$77</f>
        <v>0.1962787304</v>
      </c>
      <c r="K78" s="146">
        <v>538.0</v>
      </c>
      <c r="L78" s="145">
        <f t="shared" ref="L78:L81" si="49">M78/$M$77</f>
        <v>0.1917525773</v>
      </c>
      <c r="M78" s="146">
        <v>558.0</v>
      </c>
      <c r="N78" s="145">
        <f t="shared" ref="N78:N81" si="50">O78/$O$77</f>
        <v>0.1787234043</v>
      </c>
      <c r="O78" s="146">
        <v>462.0</v>
      </c>
      <c r="P78" s="145">
        <f t="shared" ref="P78:P81" si="51">Q78/$Q$77</f>
        <v>0.1798875703</v>
      </c>
      <c r="Q78" s="146">
        <v>864.0</v>
      </c>
      <c r="R78" s="145">
        <f t="shared" ref="R78:R81" si="52">S78/$S$77</f>
        <v>0.1737389912</v>
      </c>
      <c r="S78" s="146">
        <v>434.0</v>
      </c>
      <c r="T78" s="4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44"/>
        <v>0.1927908363</v>
      </c>
      <c r="C79" s="52">
        <v>45275.0</v>
      </c>
      <c r="D79" s="148">
        <f t="shared" si="45"/>
        <v>0.1943721795</v>
      </c>
      <c r="E79" s="52">
        <v>3661.0</v>
      </c>
      <c r="F79" s="148">
        <f t="shared" si="46"/>
        <v>0.2032884903</v>
      </c>
      <c r="G79" s="146">
        <v>272.0</v>
      </c>
      <c r="H79" s="148">
        <f t="shared" si="47"/>
        <v>0.1826530612</v>
      </c>
      <c r="I79" s="146">
        <v>358.0</v>
      </c>
      <c r="J79" s="148">
        <f t="shared" si="48"/>
        <v>0.1908062751</v>
      </c>
      <c r="K79" s="146">
        <v>523.0</v>
      </c>
      <c r="L79" s="148">
        <f t="shared" si="49"/>
        <v>0.1828178694</v>
      </c>
      <c r="M79" s="146">
        <v>532.0</v>
      </c>
      <c r="N79" s="148">
        <f t="shared" si="50"/>
        <v>0.1756286267</v>
      </c>
      <c r="O79" s="146">
        <v>454.0</v>
      </c>
      <c r="P79" s="148">
        <f t="shared" si="51"/>
        <v>0.2181969602</v>
      </c>
      <c r="Q79" s="52">
        <v>1048.0</v>
      </c>
      <c r="R79" s="148">
        <f t="shared" si="52"/>
        <v>0.1897518014</v>
      </c>
      <c r="S79" s="146">
        <v>474.0</v>
      </c>
      <c r="T79" s="4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44"/>
        <v>0.3801652189</v>
      </c>
      <c r="C80" s="52">
        <v>89278.0</v>
      </c>
      <c r="D80" s="148">
        <f t="shared" si="45"/>
        <v>0.3935757898</v>
      </c>
      <c r="E80" s="52">
        <v>7413.0</v>
      </c>
      <c r="F80" s="148">
        <f t="shared" si="46"/>
        <v>0.3572496263</v>
      </c>
      <c r="G80" s="146">
        <v>478.0</v>
      </c>
      <c r="H80" s="148">
        <f t="shared" si="47"/>
        <v>0.3862244898</v>
      </c>
      <c r="I80" s="146">
        <v>757.0</v>
      </c>
      <c r="J80" s="148">
        <f t="shared" si="48"/>
        <v>0.3688434878</v>
      </c>
      <c r="K80" s="52">
        <v>1011.0</v>
      </c>
      <c r="L80" s="148">
        <f t="shared" si="49"/>
        <v>0.389347079</v>
      </c>
      <c r="M80" s="52">
        <v>1133.0</v>
      </c>
      <c r="N80" s="148">
        <f t="shared" si="50"/>
        <v>0.3903288201</v>
      </c>
      <c r="O80" s="52">
        <v>1009.0</v>
      </c>
      <c r="P80" s="148">
        <f t="shared" si="51"/>
        <v>0.4007911722</v>
      </c>
      <c r="Q80" s="52">
        <v>1925.0</v>
      </c>
      <c r="R80" s="148">
        <f t="shared" si="52"/>
        <v>0.4403522818</v>
      </c>
      <c r="S80" s="52">
        <v>1100.0</v>
      </c>
      <c r="T80" s="4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44"/>
        <v>0.2357732925</v>
      </c>
      <c r="C81" s="152">
        <v>55369.0</v>
      </c>
      <c r="D81" s="151">
        <f t="shared" si="45"/>
        <v>0.2248473586</v>
      </c>
      <c r="E81" s="152">
        <v>4235.0</v>
      </c>
      <c r="F81" s="151">
        <f t="shared" si="46"/>
        <v>0.230941704</v>
      </c>
      <c r="G81" s="153">
        <v>309.0</v>
      </c>
      <c r="H81" s="151">
        <f t="shared" si="47"/>
        <v>0.2316326531</v>
      </c>
      <c r="I81" s="153">
        <v>454.0</v>
      </c>
      <c r="J81" s="151">
        <f t="shared" si="48"/>
        <v>0.2440715067</v>
      </c>
      <c r="K81" s="153">
        <v>669.0</v>
      </c>
      <c r="L81" s="151">
        <f t="shared" si="49"/>
        <v>0.2360824742</v>
      </c>
      <c r="M81" s="153">
        <v>687.0</v>
      </c>
      <c r="N81" s="151">
        <f t="shared" si="50"/>
        <v>0.2553191489</v>
      </c>
      <c r="O81" s="153">
        <v>660.0</v>
      </c>
      <c r="P81" s="151">
        <f t="shared" si="51"/>
        <v>0.2011242973</v>
      </c>
      <c r="Q81" s="153">
        <v>966.0</v>
      </c>
      <c r="R81" s="151">
        <f t="shared" si="52"/>
        <v>0.1961569255</v>
      </c>
      <c r="S81" s="153">
        <v>490.0</v>
      </c>
      <c r="T81" s="4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0.4882210689</v>
      </c>
      <c r="E82" s="155">
        <v>17968.0</v>
      </c>
      <c r="F82" s="38">
        <f>G82/G72</f>
        <v>0.4825986079</v>
      </c>
      <c r="G82" s="155">
        <v>1248.0</v>
      </c>
      <c r="H82" s="38">
        <f>I82/I72</f>
        <v>0.501525941</v>
      </c>
      <c r="I82" s="155">
        <v>1972.0</v>
      </c>
      <c r="J82" s="38">
        <f>K82/K72</f>
        <v>0.4816565809</v>
      </c>
      <c r="K82" s="155">
        <v>2547.0</v>
      </c>
      <c r="L82" s="38">
        <f>M82/M72</f>
        <v>0.4813758688</v>
      </c>
      <c r="M82" s="155">
        <v>2701.0</v>
      </c>
      <c r="N82" s="38">
        <f>O82/O72</f>
        <v>0.4835164835</v>
      </c>
      <c r="O82" s="155">
        <v>2420.0</v>
      </c>
      <c r="P82" s="38">
        <f>Q82/Q72</f>
        <v>0.4909919457</v>
      </c>
      <c r="Q82" s="155">
        <v>4633.0</v>
      </c>
      <c r="R82" s="38">
        <f>S82/S72</f>
        <v>0.494843276</v>
      </c>
      <c r="S82" s="155">
        <v>2447.0</v>
      </c>
      <c r="T82" s="4" t="s">
        <v>101</v>
      </c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53">C83/$C$82</f>
        <v>0.1902938898</v>
      </c>
      <c r="C83" s="52">
        <v>42748.0</v>
      </c>
      <c r="D83" s="145">
        <f t="shared" ref="D83:D86" si="54">E83/$E$82</f>
        <v>0.1822128228</v>
      </c>
      <c r="E83" s="52">
        <v>3274.0</v>
      </c>
      <c r="F83" s="145">
        <f t="shared" ref="F83:F86" si="55">G83/$G$82</f>
        <v>0.2043269231</v>
      </c>
      <c r="G83" s="146">
        <v>255.0</v>
      </c>
      <c r="H83" s="145">
        <f t="shared" ref="H83:H86" si="56">I83/$I$82</f>
        <v>0.1881338742</v>
      </c>
      <c r="I83" s="146">
        <v>371.0</v>
      </c>
      <c r="J83" s="145">
        <f t="shared" ref="J83:J86" si="57">K83/$K$82</f>
        <v>0.1923831959</v>
      </c>
      <c r="K83" s="146">
        <v>490.0</v>
      </c>
      <c r="L83" s="145">
        <f t="shared" ref="L83:L86" si="58">M83/$M$82</f>
        <v>0.1869677897</v>
      </c>
      <c r="M83" s="146">
        <v>505.0</v>
      </c>
      <c r="N83" s="145">
        <f t="shared" ref="N83:N86" si="59">O83/$O$82</f>
        <v>0.173553719</v>
      </c>
      <c r="O83" s="146">
        <v>420.0</v>
      </c>
      <c r="P83" s="145">
        <f t="shared" ref="P83:P86" si="60">Q83/$Q$82</f>
        <v>0.1759119361</v>
      </c>
      <c r="Q83" s="146">
        <v>815.0</v>
      </c>
      <c r="R83" s="145">
        <f t="shared" ref="R83:R86" si="61">S83/$S$82</f>
        <v>0.170821414</v>
      </c>
      <c r="S83" s="146">
        <v>418.0</v>
      </c>
      <c r="T83" s="4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53"/>
        <v>0.1934366681</v>
      </c>
      <c r="C84" s="52">
        <v>43454.0</v>
      </c>
      <c r="D84" s="148">
        <f t="shared" si="54"/>
        <v>0.196460374</v>
      </c>
      <c r="E84" s="52">
        <v>3530.0</v>
      </c>
      <c r="F84" s="148">
        <f t="shared" si="55"/>
        <v>0.1923076923</v>
      </c>
      <c r="G84" s="146">
        <v>240.0</v>
      </c>
      <c r="H84" s="148">
        <f t="shared" si="56"/>
        <v>0.1769776876</v>
      </c>
      <c r="I84" s="146">
        <v>349.0</v>
      </c>
      <c r="J84" s="148">
        <f t="shared" si="57"/>
        <v>0.1880643895</v>
      </c>
      <c r="K84" s="146">
        <v>479.0</v>
      </c>
      <c r="L84" s="148">
        <f t="shared" si="58"/>
        <v>0.1851166235</v>
      </c>
      <c r="M84" s="146">
        <v>500.0</v>
      </c>
      <c r="N84" s="148">
        <f t="shared" si="59"/>
        <v>0.2070247934</v>
      </c>
      <c r="O84" s="146">
        <v>501.0</v>
      </c>
      <c r="P84" s="148">
        <f t="shared" si="60"/>
        <v>0.2113101662</v>
      </c>
      <c r="Q84" s="146">
        <v>979.0</v>
      </c>
      <c r="R84" s="148">
        <f t="shared" si="61"/>
        <v>0.1969758888</v>
      </c>
      <c r="S84" s="146">
        <v>482.0</v>
      </c>
      <c r="T84" s="4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53"/>
        <v>0.3787982657</v>
      </c>
      <c r="C85" s="52">
        <v>85094.0</v>
      </c>
      <c r="D85" s="148">
        <f t="shared" si="54"/>
        <v>0.3945903829</v>
      </c>
      <c r="E85" s="52">
        <v>7090.0</v>
      </c>
      <c r="F85" s="148">
        <f t="shared" si="55"/>
        <v>0.3621794872</v>
      </c>
      <c r="G85" s="146">
        <v>452.0</v>
      </c>
      <c r="H85" s="148">
        <f t="shared" si="56"/>
        <v>0.3732251521</v>
      </c>
      <c r="I85" s="146">
        <v>736.0</v>
      </c>
      <c r="J85" s="148">
        <f t="shared" si="57"/>
        <v>0.3902630546</v>
      </c>
      <c r="K85" s="146">
        <v>994.0</v>
      </c>
      <c r="L85" s="148">
        <f t="shared" si="58"/>
        <v>0.3831914106</v>
      </c>
      <c r="M85" s="52">
        <v>1035.0</v>
      </c>
      <c r="N85" s="148">
        <f t="shared" si="59"/>
        <v>0.3933884298</v>
      </c>
      <c r="O85" s="146">
        <v>952.0</v>
      </c>
      <c r="P85" s="148">
        <f t="shared" si="60"/>
        <v>0.4126915605</v>
      </c>
      <c r="Q85" s="52">
        <v>1912.0</v>
      </c>
      <c r="R85" s="148">
        <f t="shared" si="61"/>
        <v>0.4123416428</v>
      </c>
      <c r="S85" s="52">
        <v>1009.0</v>
      </c>
      <c r="T85" s="4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53"/>
        <v>0.2374711764</v>
      </c>
      <c r="C86" s="152">
        <v>53346.0</v>
      </c>
      <c r="D86" s="151">
        <f t="shared" si="54"/>
        <v>0.2267364203</v>
      </c>
      <c r="E86" s="152">
        <v>4074.0</v>
      </c>
      <c r="F86" s="151">
        <f t="shared" si="55"/>
        <v>0.2411858974</v>
      </c>
      <c r="G86" s="153">
        <v>301.0</v>
      </c>
      <c r="H86" s="151">
        <f t="shared" si="56"/>
        <v>0.261663286</v>
      </c>
      <c r="I86" s="153">
        <v>516.0</v>
      </c>
      <c r="J86" s="151">
        <f t="shared" si="57"/>
        <v>0.22928936</v>
      </c>
      <c r="K86" s="153">
        <v>584.0</v>
      </c>
      <c r="L86" s="151">
        <f t="shared" si="58"/>
        <v>0.2447241762</v>
      </c>
      <c r="M86" s="153">
        <v>661.0</v>
      </c>
      <c r="N86" s="151">
        <f t="shared" si="59"/>
        <v>0.2260330579</v>
      </c>
      <c r="O86" s="153">
        <v>547.0</v>
      </c>
      <c r="P86" s="151">
        <f t="shared" si="60"/>
        <v>0.2000863371</v>
      </c>
      <c r="Q86" s="153">
        <v>927.0</v>
      </c>
      <c r="R86" s="151">
        <f t="shared" si="61"/>
        <v>0.2198610544</v>
      </c>
      <c r="S86" s="153">
        <v>538.0</v>
      </c>
      <c r="T86" s="4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34255.0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672"/>
      <c r="R87" s="583"/>
      <c r="S87" s="584"/>
      <c r="T87" s="29" t="s">
        <v>112</v>
      </c>
      <c r="U87" s="5"/>
      <c r="V87" s="5"/>
      <c r="W87" s="5"/>
      <c r="X87" s="5"/>
      <c r="Y87" s="5"/>
      <c r="Z87" s="5"/>
    </row>
    <row r="88" ht="21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34255.0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205"/>
      <c r="R88" s="134"/>
      <c r="S88" s="135"/>
      <c r="T88" s="4" t="s">
        <v>112</v>
      </c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62">C89/$C$88</f>
        <v>0.435920034</v>
      </c>
      <c r="C89" s="171">
        <v>217137.0</v>
      </c>
      <c r="D89" s="145">
        <f t="shared" ref="D89:D99" si="63">E89/$E$88</f>
        <v>0.4903809663</v>
      </c>
      <c r="E89" s="172">
        <v>16798.0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201"/>
      <c r="R89" s="175"/>
      <c r="S89" s="174"/>
      <c r="T89" s="4" t="s">
        <v>112</v>
      </c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62"/>
        <v>0.166819912</v>
      </c>
      <c r="C90" s="34">
        <v>83095.0</v>
      </c>
      <c r="D90" s="148">
        <f t="shared" si="63"/>
        <v>0.05336447234</v>
      </c>
      <c r="E90" s="35">
        <v>1828.0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205"/>
      <c r="R90" s="134"/>
      <c r="S90" s="135"/>
      <c r="T90" s="4" t="s">
        <v>112</v>
      </c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62"/>
        <v>0.397260054</v>
      </c>
      <c r="C91" s="34">
        <v>197880.0</v>
      </c>
      <c r="D91" s="148">
        <f t="shared" si="63"/>
        <v>0.4562545614</v>
      </c>
      <c r="E91" s="35">
        <v>15629.0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205"/>
      <c r="R91" s="134"/>
      <c r="S91" s="135"/>
      <c r="T91" s="4" t="s">
        <v>112</v>
      </c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63"/>
        <v>0.170719603</v>
      </c>
      <c r="E92" s="28">
        <v>5848.0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205"/>
      <c r="R92" s="134"/>
      <c r="S92" s="135"/>
      <c r="T92" s="4" t="s">
        <v>112</v>
      </c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64">C93/$C$88</f>
        <v>0.03657209624</v>
      </c>
      <c r="C93" s="34">
        <v>18217.0</v>
      </c>
      <c r="D93" s="148">
        <f t="shared" si="63"/>
        <v>0.055028463</v>
      </c>
      <c r="E93" s="35">
        <v>1885.0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205"/>
      <c r="R93" s="134"/>
      <c r="S93" s="135"/>
      <c r="T93" s="4" t="s">
        <v>112</v>
      </c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64"/>
        <v>0.007948011692</v>
      </c>
      <c r="C94" s="34">
        <v>3959.0</v>
      </c>
      <c r="D94" s="148">
        <f t="shared" si="63"/>
        <v>0.002072690118</v>
      </c>
      <c r="E94" s="49">
        <v>71.0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205"/>
      <c r="R94" s="134"/>
      <c r="S94" s="135"/>
      <c r="T94" s="4" t="s">
        <v>112</v>
      </c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64"/>
        <v>0.06960482783</v>
      </c>
      <c r="C95" s="34">
        <v>34671.0</v>
      </c>
      <c r="D95" s="148">
        <f t="shared" si="63"/>
        <v>0.1136184499</v>
      </c>
      <c r="E95" s="35">
        <v>3892.0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205"/>
      <c r="R95" s="134"/>
      <c r="S95" s="135"/>
      <c r="T95" s="4" t="s">
        <v>112</v>
      </c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65">C96/$C$87</f>
        <v>0.03610031479</v>
      </c>
      <c r="C96" s="27">
        <v>17982.0</v>
      </c>
      <c r="D96" s="40">
        <f t="shared" si="63"/>
        <v>0.03812582105</v>
      </c>
      <c r="E96" s="28">
        <v>1306.0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205"/>
      <c r="R96" s="134"/>
      <c r="S96" s="135"/>
      <c r="T96" s="4" t="s">
        <v>112</v>
      </c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65"/>
        <v>0.01799996788</v>
      </c>
      <c r="C97" s="34">
        <v>8966.0</v>
      </c>
      <c r="D97" s="128">
        <f t="shared" si="63"/>
        <v>0.01529703693</v>
      </c>
      <c r="E97" s="49">
        <v>524.0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8"/>
      <c r="R97" s="85"/>
      <c r="S97" s="86"/>
      <c r="T97" s="4" t="s">
        <v>112</v>
      </c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65"/>
        <v>0.0009295098291</v>
      </c>
      <c r="C98" s="48">
        <v>463.0</v>
      </c>
      <c r="D98" s="128">
        <f t="shared" si="63"/>
        <v>0.0000875784557</v>
      </c>
      <c r="E98" s="49">
        <v>3.0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8"/>
      <c r="R98" s="85"/>
      <c r="S98" s="86"/>
      <c r="T98" s="4" t="s">
        <v>112</v>
      </c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65"/>
        <v>0.01717083708</v>
      </c>
      <c r="C99" s="180">
        <v>8553.0</v>
      </c>
      <c r="D99" s="136">
        <f t="shared" si="63"/>
        <v>0.02274120566</v>
      </c>
      <c r="E99" s="181">
        <v>779.0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227"/>
      <c r="R99" s="138"/>
      <c r="S99" s="139"/>
      <c r="T99" s="4" t="s">
        <v>112</v>
      </c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66">C101/(C$101+C$102+C$103+C$104+C$105+C$106)</f>
        <v>0.1896207894</v>
      </c>
      <c r="C101" s="186">
        <v>464588.0</v>
      </c>
      <c r="D101" s="185">
        <f t="shared" ref="D101:D106" si="67">E101/(E$101+E$102+E$103+E$104+E$105+E$106)</f>
        <v>0.2555110329</v>
      </c>
      <c r="E101" s="186">
        <v>47314.0</v>
      </c>
      <c r="F101" s="185">
        <f t="shared" ref="F101:F106" si="68">G101/(G$101+G$102+G$103+G$104+G$105+G$106)</f>
        <v>0.2326671877</v>
      </c>
      <c r="G101" s="186">
        <v>4168.0</v>
      </c>
      <c r="H101" s="185">
        <f t="shared" ref="H101:H106" si="69">I101/(I$101+I$102+I$103+I$104+I$105+I$106)</f>
        <v>0.2394444888</v>
      </c>
      <c r="I101" s="186">
        <v>6000.0</v>
      </c>
      <c r="J101" s="185">
        <f t="shared" ref="J101:J106" si="70">K101/(K$101+K$102+K$103+K$104+K$105+K$106)</f>
        <v>0.2859682713</v>
      </c>
      <c r="K101" s="186">
        <v>8364.0</v>
      </c>
      <c r="L101" s="185">
        <f t="shared" ref="L101:L106" si="71">M101/(M$101+M$102+M$103+M$104+M$105+M$106)</f>
        <v>0.2687901008</v>
      </c>
      <c r="M101" s="186">
        <v>9384.0</v>
      </c>
      <c r="N101" s="185">
        <f t="shared" ref="N101:N106" si="72">O101/(O$101+O$102+O$103+O$104+O$105+O$106)</f>
        <v>0.2980699638</v>
      </c>
      <c r="O101" s="186">
        <v>7413.0</v>
      </c>
      <c r="P101" s="185">
        <f t="shared" ref="P101:P106" si="73">Q101/(Q$101+Q$102+Q$103+Q$104+Q$105+Q$106)</f>
        <v>0.1984169872</v>
      </c>
      <c r="Q101" s="186">
        <v>6242.0</v>
      </c>
      <c r="R101" s="185">
        <f t="shared" ref="R101:R106" si="74">S101/(S$101+S$102+S$103+S$104+S$105+S$106)</f>
        <v>0.2644959241</v>
      </c>
      <c r="S101" s="186">
        <v>5743.0</v>
      </c>
      <c r="T101" s="4" t="s">
        <v>121</v>
      </c>
      <c r="U101" s="5"/>
      <c r="V101" s="5"/>
      <c r="W101" s="5"/>
      <c r="X101" s="5"/>
      <c r="Y101" s="5"/>
      <c r="Z101" s="5"/>
    </row>
    <row r="102" ht="20.25" customHeight="1">
      <c r="A102" s="176" t="s">
        <v>122</v>
      </c>
      <c r="B102" s="187">
        <f t="shared" si="66"/>
        <v>0.2644727337</v>
      </c>
      <c r="C102" s="159">
        <v>647982.0</v>
      </c>
      <c r="D102" s="187">
        <f t="shared" si="67"/>
        <v>0.3508375906</v>
      </c>
      <c r="E102" s="159">
        <v>64966.0</v>
      </c>
      <c r="F102" s="187">
        <f t="shared" si="68"/>
        <v>0.3309701909</v>
      </c>
      <c r="G102" s="159">
        <v>5929.0</v>
      </c>
      <c r="H102" s="187">
        <f t="shared" si="69"/>
        <v>0.3505068242</v>
      </c>
      <c r="I102" s="159">
        <v>8783.0</v>
      </c>
      <c r="J102" s="187">
        <f t="shared" si="70"/>
        <v>0.3428952407</v>
      </c>
      <c r="K102" s="159">
        <v>10029.0</v>
      </c>
      <c r="L102" s="187">
        <f t="shared" si="71"/>
        <v>0.3620818057</v>
      </c>
      <c r="M102" s="159">
        <v>12641.0</v>
      </c>
      <c r="N102" s="187">
        <f t="shared" si="72"/>
        <v>0.3708082027</v>
      </c>
      <c r="O102" s="159">
        <v>9222.0</v>
      </c>
      <c r="P102" s="187">
        <f t="shared" si="73"/>
        <v>0.332337328</v>
      </c>
      <c r="Q102" s="159">
        <v>10455.0</v>
      </c>
      <c r="R102" s="187">
        <f t="shared" si="74"/>
        <v>0.36415972</v>
      </c>
      <c r="S102" s="159">
        <v>7907.0</v>
      </c>
      <c r="T102" s="4" t="s">
        <v>123</v>
      </c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66"/>
        <v>0.1909733928</v>
      </c>
      <c r="C103" s="159">
        <v>467902.0</v>
      </c>
      <c r="D103" s="187">
        <f t="shared" si="67"/>
        <v>0.1899132708</v>
      </c>
      <c r="E103" s="159">
        <v>35167.0</v>
      </c>
      <c r="F103" s="187">
        <f t="shared" si="68"/>
        <v>0.2019091214</v>
      </c>
      <c r="G103" s="159">
        <v>3617.0</v>
      </c>
      <c r="H103" s="187">
        <f t="shared" si="69"/>
        <v>0.1940298507</v>
      </c>
      <c r="I103" s="159">
        <v>4862.0</v>
      </c>
      <c r="J103" s="187">
        <f t="shared" si="70"/>
        <v>0.1776189825</v>
      </c>
      <c r="K103" s="159">
        <v>5195.0</v>
      </c>
      <c r="L103" s="187">
        <f t="shared" si="71"/>
        <v>0.1850366636</v>
      </c>
      <c r="M103" s="159">
        <v>6460.0</v>
      </c>
      <c r="N103" s="187">
        <f t="shared" si="72"/>
        <v>0.1752312023</v>
      </c>
      <c r="O103" s="159">
        <v>4358.0</v>
      </c>
      <c r="P103" s="187">
        <f t="shared" si="73"/>
        <v>0.215709336</v>
      </c>
      <c r="Q103" s="159">
        <v>6786.0</v>
      </c>
      <c r="R103" s="187">
        <f t="shared" si="74"/>
        <v>0.1791092894</v>
      </c>
      <c r="S103" s="159">
        <v>3889.0</v>
      </c>
      <c r="T103" s="4" t="s">
        <v>125</v>
      </c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66"/>
        <v>0.09901717896</v>
      </c>
      <c r="C104" s="159">
        <v>242601.0</v>
      </c>
      <c r="D104" s="187">
        <f t="shared" si="67"/>
        <v>0.08023804638</v>
      </c>
      <c r="E104" s="159">
        <v>14858.0</v>
      </c>
      <c r="F104" s="187">
        <f t="shared" si="68"/>
        <v>0.08529641621</v>
      </c>
      <c r="G104" s="159">
        <v>1528.0</v>
      </c>
      <c r="H104" s="187">
        <f t="shared" si="69"/>
        <v>0.08220927448</v>
      </c>
      <c r="I104" s="159">
        <v>2060.0</v>
      </c>
      <c r="J104" s="187">
        <f t="shared" si="70"/>
        <v>0.07176559081</v>
      </c>
      <c r="K104" s="159">
        <v>2099.0</v>
      </c>
      <c r="L104" s="187">
        <f t="shared" si="71"/>
        <v>0.07513175985</v>
      </c>
      <c r="M104" s="159">
        <v>2623.0</v>
      </c>
      <c r="N104" s="187">
        <f t="shared" si="72"/>
        <v>0.0615199035</v>
      </c>
      <c r="O104" s="159">
        <v>1530.0</v>
      </c>
      <c r="P104" s="187">
        <f t="shared" si="73"/>
        <v>0.1060745733</v>
      </c>
      <c r="Q104" s="159">
        <v>3337.0</v>
      </c>
      <c r="R104" s="187">
        <f t="shared" si="74"/>
        <v>0.07741905771</v>
      </c>
      <c r="S104" s="159">
        <v>1681.0</v>
      </c>
      <c r="T104" s="4" t="s">
        <v>127</v>
      </c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66"/>
        <v>0.2542241305</v>
      </c>
      <c r="C105" s="159">
        <v>622872.0</v>
      </c>
      <c r="D105" s="187">
        <f t="shared" si="67"/>
        <v>0.1213345286</v>
      </c>
      <c r="E105" s="159">
        <v>22468.0</v>
      </c>
      <c r="F105" s="187">
        <f t="shared" si="68"/>
        <v>0.1475382382</v>
      </c>
      <c r="G105" s="159">
        <v>2643.0</v>
      </c>
      <c r="H105" s="187">
        <f t="shared" si="69"/>
        <v>0.1326123394</v>
      </c>
      <c r="I105" s="159">
        <v>3323.0</v>
      </c>
      <c r="J105" s="187">
        <f t="shared" si="70"/>
        <v>0.1185722101</v>
      </c>
      <c r="K105" s="159">
        <v>3468.0</v>
      </c>
      <c r="L105" s="187">
        <f t="shared" si="71"/>
        <v>0.106324473</v>
      </c>
      <c r="M105" s="159">
        <v>3712.0</v>
      </c>
      <c r="N105" s="187">
        <f t="shared" si="72"/>
        <v>0.09308403699</v>
      </c>
      <c r="O105" s="159">
        <v>2315.0</v>
      </c>
      <c r="P105" s="187">
        <f t="shared" si="73"/>
        <v>0.1463492164</v>
      </c>
      <c r="Q105" s="159">
        <v>4604.0</v>
      </c>
      <c r="R105" s="187">
        <f t="shared" si="74"/>
        <v>0.1106710266</v>
      </c>
      <c r="S105" s="159">
        <v>2403.0</v>
      </c>
      <c r="T105" s="4" t="s">
        <v>129</v>
      </c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66"/>
        <v>0.001691774588</v>
      </c>
      <c r="C106" s="190">
        <v>4145.0</v>
      </c>
      <c r="D106" s="189">
        <f t="shared" si="67"/>
        <v>0.002165530798</v>
      </c>
      <c r="E106" s="190">
        <v>401.0</v>
      </c>
      <c r="F106" s="189">
        <f t="shared" si="68"/>
        <v>0.001618845596</v>
      </c>
      <c r="G106" s="190">
        <v>29.0</v>
      </c>
      <c r="H106" s="189">
        <f t="shared" si="69"/>
        <v>0.001197222444</v>
      </c>
      <c r="I106" s="190">
        <v>30.0</v>
      </c>
      <c r="J106" s="189">
        <f t="shared" si="70"/>
        <v>0.003179704595</v>
      </c>
      <c r="K106" s="190">
        <v>93.0</v>
      </c>
      <c r="L106" s="189">
        <f t="shared" si="71"/>
        <v>0.002635197067</v>
      </c>
      <c r="M106" s="190">
        <v>92.0</v>
      </c>
      <c r="N106" s="189">
        <f t="shared" si="72"/>
        <v>0.001286690792</v>
      </c>
      <c r="O106" s="190">
        <v>32.0</v>
      </c>
      <c r="P106" s="189">
        <f t="shared" si="73"/>
        <v>0.001112559204</v>
      </c>
      <c r="Q106" s="190">
        <v>35.0</v>
      </c>
      <c r="R106" s="189">
        <f t="shared" si="74"/>
        <v>0.004144982269</v>
      </c>
      <c r="S106" s="190">
        <v>90.0</v>
      </c>
      <c r="T106" s="4" t="s">
        <v>131</v>
      </c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0.06004132231</v>
      </c>
      <c r="E109" s="198">
        <v>14530.0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201"/>
      <c r="R109" s="231"/>
      <c r="S109" s="200"/>
      <c r="T109" s="4" t="s">
        <v>135</v>
      </c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75">C110/$C$109</f>
        <v>0.4841445683</v>
      </c>
      <c r="C110" s="203">
        <v>83910.0</v>
      </c>
      <c r="D110" s="128">
        <f t="shared" ref="D110:D111" si="76">E110/$E$109</f>
        <v>0.4816930489</v>
      </c>
      <c r="E110" s="204">
        <v>6999.0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205"/>
      <c r="R110" s="134"/>
      <c r="S110" s="135"/>
      <c r="T110" s="4" t="s">
        <v>135</v>
      </c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75"/>
        <v>0.5158554317</v>
      </c>
      <c r="C111" s="203">
        <v>89406.0</v>
      </c>
      <c r="D111" s="128">
        <f t="shared" si="76"/>
        <v>0.5183069511</v>
      </c>
      <c r="E111" s="204">
        <v>7531.0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10"/>
      <c r="R111" s="208"/>
      <c r="S111" s="207"/>
      <c r="T111" s="4" t="s">
        <v>135</v>
      </c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59.85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205"/>
      <c r="R112" s="134"/>
      <c r="S112" s="135"/>
      <c r="T112" s="4" t="s">
        <v>135</v>
      </c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61.72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10"/>
      <c r="R113" s="208"/>
      <c r="S113" s="207"/>
      <c r="T113" s="4" t="s">
        <v>135</v>
      </c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58.21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205"/>
      <c r="R114" s="134"/>
      <c r="S114" s="135"/>
      <c r="T114" s="4" t="s">
        <v>135</v>
      </c>
      <c r="U114" s="5"/>
      <c r="V114" s="5"/>
      <c r="W114" s="5"/>
      <c r="X114" s="5"/>
      <c r="Y114" s="5"/>
      <c r="Z114" s="5"/>
    </row>
    <row r="115" ht="21.0" customHeight="1">
      <c r="A115" s="221" t="s">
        <v>137</v>
      </c>
      <c r="B115" s="222">
        <v>106.549874865928</v>
      </c>
      <c r="C115" s="223"/>
      <c r="D115" s="224">
        <v>107.6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290"/>
      <c r="R115" s="138"/>
      <c r="S115" s="139"/>
      <c r="T115" s="4" t="s">
        <v>135</v>
      </c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700"/>
      <c r="E117" s="701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83"/>
      <c r="R117" s="231"/>
      <c r="S117" s="200"/>
      <c r="T117" s="4" t="s">
        <v>66</v>
      </c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444"/>
      <c r="E118" s="702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205"/>
      <c r="R118" s="134"/>
      <c r="S118" s="135"/>
      <c r="T118" s="4" t="s">
        <v>66</v>
      </c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444"/>
      <c r="E119" s="702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205"/>
      <c r="R119" s="134"/>
      <c r="S119" s="135"/>
      <c r="T119" s="4" t="s">
        <v>66</v>
      </c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444"/>
      <c r="E120" s="702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205"/>
      <c r="R120" s="134"/>
      <c r="S120" s="135"/>
      <c r="T120" s="4" t="s">
        <v>66</v>
      </c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444"/>
      <c r="E121" s="702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205"/>
      <c r="R121" s="134"/>
      <c r="S121" s="135"/>
      <c r="T121" s="4" t="s">
        <v>66</v>
      </c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444"/>
      <c r="E122" s="702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205"/>
      <c r="R122" s="134"/>
      <c r="S122" s="135"/>
      <c r="T122" s="4" t="s">
        <v>66</v>
      </c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444"/>
      <c r="E123" s="702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205"/>
      <c r="R123" s="134"/>
      <c r="S123" s="135"/>
      <c r="T123" s="4" t="s">
        <v>66</v>
      </c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444"/>
      <c r="E124" s="702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205"/>
      <c r="R124" s="134"/>
      <c r="S124" s="135"/>
      <c r="T124" s="4" t="s">
        <v>66</v>
      </c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444"/>
      <c r="E125" s="702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205"/>
      <c r="R125" s="134"/>
      <c r="S125" s="135"/>
      <c r="T125" s="4" t="s">
        <v>66</v>
      </c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444"/>
      <c r="E126" s="702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205"/>
      <c r="R126" s="134"/>
      <c r="S126" s="135"/>
      <c r="T126" s="4" t="s">
        <v>66</v>
      </c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444"/>
      <c r="E127" s="702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205"/>
      <c r="R127" s="134"/>
      <c r="S127" s="135"/>
      <c r="T127" s="4" t="s">
        <v>66</v>
      </c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444"/>
      <c r="E128" s="702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205"/>
      <c r="R128" s="134"/>
      <c r="S128" s="135"/>
      <c r="T128" s="4" t="s">
        <v>66</v>
      </c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444"/>
      <c r="E129" s="702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205"/>
      <c r="R129" s="134"/>
      <c r="S129" s="135"/>
      <c r="T129" s="4" t="s">
        <v>66</v>
      </c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444"/>
      <c r="E130" s="702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205"/>
      <c r="R130" s="134"/>
      <c r="S130" s="135"/>
      <c r="T130" s="4" t="s">
        <v>66</v>
      </c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703"/>
      <c r="E131" s="704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290"/>
      <c r="R131" s="138"/>
      <c r="S131" s="139"/>
      <c r="T131" s="4" t="s">
        <v>66</v>
      </c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 t="s">
        <v>155</v>
      </c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70.4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201"/>
      <c r="R133" s="231"/>
      <c r="S133" s="200"/>
      <c r="T133" s="4" t="s">
        <v>155</v>
      </c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64.2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205"/>
      <c r="R134" s="134"/>
      <c r="S134" s="135"/>
      <c r="T134" s="4" t="s">
        <v>158</v>
      </c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62.1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205"/>
      <c r="R135" s="134"/>
      <c r="S135" s="135"/>
      <c r="T135" s="4" t="s">
        <v>155</v>
      </c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58.3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205"/>
      <c r="R136" s="134"/>
      <c r="S136" s="135"/>
      <c r="T136" s="4" t="s">
        <v>158</v>
      </c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53.0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227"/>
      <c r="R137" s="183"/>
      <c r="S137" s="184"/>
      <c r="T137" s="4" t="s">
        <v>155</v>
      </c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1"/>
      <c r="T138" s="4" t="s">
        <v>155</v>
      </c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66.5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201"/>
      <c r="R139" s="175"/>
      <c r="S139" s="174"/>
      <c r="T139" s="4" t="s">
        <v>155</v>
      </c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66.7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205"/>
      <c r="R140" s="134"/>
      <c r="S140" s="135"/>
      <c r="T140" s="4" t="s">
        <v>155</v>
      </c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46.7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205"/>
      <c r="R141" s="134"/>
      <c r="S141" s="135"/>
      <c r="T141" s="4" t="s">
        <v>155</v>
      </c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49.0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205"/>
      <c r="R142" s="134"/>
      <c r="S142" s="135"/>
      <c r="T142" s="4" t="s">
        <v>155</v>
      </c>
      <c r="U142" s="5"/>
      <c r="V142" s="5"/>
      <c r="W142" s="5"/>
      <c r="X142" s="5"/>
      <c r="Y142" s="5"/>
      <c r="Z142" s="5"/>
    </row>
    <row r="143" ht="21.75" customHeight="1">
      <c r="A143" s="176" t="s">
        <v>167</v>
      </c>
      <c r="B143" s="33">
        <v>0.125</v>
      </c>
      <c r="C143" s="47"/>
      <c r="D143" s="33">
        <v>0.183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205"/>
      <c r="R143" s="134"/>
      <c r="S143" s="135"/>
      <c r="T143" s="4" t="s">
        <v>155</v>
      </c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0.067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227"/>
      <c r="R144" s="183"/>
      <c r="S144" s="184"/>
      <c r="T144" s="4" t="s">
        <v>155</v>
      </c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1"/>
      <c r="T145" s="4" t="s">
        <v>155</v>
      </c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9">
        <v>6.7</v>
      </c>
      <c r="C146" s="641"/>
      <c r="D146" s="470">
        <v>6.9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201"/>
      <c r="R146" s="175"/>
      <c r="S146" s="174"/>
      <c r="T146" s="4" t="s">
        <v>155</v>
      </c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641"/>
      <c r="D147" s="470">
        <v>4.5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205"/>
      <c r="R147" s="134"/>
      <c r="S147" s="135"/>
      <c r="T147" s="4" t="s">
        <v>155</v>
      </c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641"/>
      <c r="D148" s="470">
        <v>4.3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205"/>
      <c r="R148" s="134"/>
      <c r="S148" s="135"/>
      <c r="T148" s="4" t="s">
        <v>155</v>
      </c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673"/>
      <c r="D149" s="674">
        <v>5.1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205"/>
      <c r="R149" s="138"/>
      <c r="S149" s="139"/>
      <c r="T149" s="4" t="s">
        <v>155</v>
      </c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 t="s">
        <v>176</v>
      </c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77">E152/C152</f>
        <v>0.1268118276</v>
      </c>
      <c r="E152" s="172">
        <v>7874.0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83"/>
      <c r="R152" s="231"/>
      <c r="S152" s="200"/>
      <c r="T152" s="4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77"/>
        <v>0.1033879068</v>
      </c>
      <c r="E153" s="35">
        <v>57933.0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205"/>
      <c r="R153" s="134"/>
      <c r="S153" s="135"/>
      <c r="T153" s="4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78">C155/$C$155</f>
        <v>1</v>
      </c>
      <c r="C155" s="172">
        <v>1530955.0</v>
      </c>
      <c r="D155" s="262">
        <f>E155/C155</f>
        <v>0.07529287275</v>
      </c>
      <c r="E155" s="172">
        <v>115270.0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201"/>
      <c r="R155" s="175"/>
      <c r="S155" s="174"/>
      <c r="T155" s="4" t="s">
        <v>181</v>
      </c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78"/>
        <v>0.6935703531</v>
      </c>
      <c r="C156" s="172">
        <v>1061825.0</v>
      </c>
      <c r="D156" s="262">
        <f t="shared" ref="D156:D161" si="79">E156/$E$155</f>
        <v>0.7058644921</v>
      </c>
      <c r="E156" s="172">
        <v>81365.0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201"/>
      <c r="R156" s="175"/>
      <c r="S156" s="174"/>
      <c r="T156" s="4" t="s">
        <v>181</v>
      </c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78"/>
        <v>0.002250229432</v>
      </c>
      <c r="C157" s="35">
        <v>3445.0</v>
      </c>
      <c r="D157" s="187">
        <f t="shared" si="79"/>
        <v>0.001084410514</v>
      </c>
      <c r="E157" s="35">
        <v>125.0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205"/>
      <c r="R157" s="134"/>
      <c r="S157" s="135"/>
      <c r="T157" s="4" t="s">
        <v>181</v>
      </c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78"/>
        <v>0.008298741635</v>
      </c>
      <c r="C158" s="35">
        <v>12705.0</v>
      </c>
      <c r="D158" s="187">
        <f t="shared" si="79"/>
        <v>0.00897891906</v>
      </c>
      <c r="E158" s="35">
        <v>1035.0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205"/>
      <c r="R158" s="134"/>
      <c r="S158" s="135"/>
      <c r="T158" s="4" t="s">
        <v>181</v>
      </c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78"/>
        <v>0.04361656613</v>
      </c>
      <c r="C159" s="35">
        <v>66775.0</v>
      </c>
      <c r="D159" s="187">
        <f t="shared" si="79"/>
        <v>0.05283248026</v>
      </c>
      <c r="E159" s="35">
        <v>6090.0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205"/>
      <c r="R159" s="134"/>
      <c r="S159" s="135"/>
      <c r="T159" s="4" t="s">
        <v>181</v>
      </c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78"/>
        <v>0.927698724</v>
      </c>
      <c r="C160" s="35">
        <v>1420265.0</v>
      </c>
      <c r="D160" s="187">
        <f t="shared" si="79"/>
        <v>0.9011885139</v>
      </c>
      <c r="E160" s="35">
        <v>103880.0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205"/>
      <c r="R160" s="134"/>
      <c r="S160" s="135"/>
      <c r="T160" s="4" t="s">
        <v>181</v>
      </c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78"/>
        <v>0.01813900474</v>
      </c>
      <c r="C161" s="35">
        <v>27770.0</v>
      </c>
      <c r="D161" s="187">
        <f t="shared" si="79"/>
        <v>0.03587229982</v>
      </c>
      <c r="E161" s="35">
        <v>4135.0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205"/>
      <c r="R161" s="134"/>
      <c r="S161" s="135"/>
      <c r="T161" s="4" t="s">
        <v>181</v>
      </c>
      <c r="U161" s="5"/>
      <c r="V161" s="5"/>
      <c r="W161" s="5"/>
      <c r="X161" s="5"/>
      <c r="Y161" s="5"/>
      <c r="Z161" s="5"/>
    </row>
    <row r="162" ht="23.25" customHeight="1">
      <c r="A162" s="263" t="s">
        <v>188</v>
      </c>
      <c r="B162" s="60"/>
      <c r="C162" s="47"/>
      <c r="D162" s="60"/>
      <c r="E162" s="47"/>
      <c r="F162" s="60"/>
      <c r="G162" s="81">
        <v>63800.1849</v>
      </c>
      <c r="H162" s="60"/>
      <c r="I162" s="81">
        <v>58580.3044</v>
      </c>
      <c r="J162" s="60"/>
      <c r="K162" s="81">
        <v>55741.1566</v>
      </c>
      <c r="L162" s="60"/>
      <c r="M162" s="81">
        <v>63340.9145</v>
      </c>
      <c r="N162" s="60"/>
      <c r="O162" s="81">
        <v>57745.0017</v>
      </c>
      <c r="P162" s="60"/>
      <c r="Q162" s="81">
        <v>79573.7595</v>
      </c>
      <c r="R162" s="60"/>
      <c r="S162" s="81">
        <v>57179.6344</v>
      </c>
      <c r="T162" s="4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0.5833348915</v>
      </c>
      <c r="E163" s="267">
        <v>77470.3225248097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183"/>
      <c r="S163" s="135"/>
      <c r="T163" s="4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68.24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205"/>
      <c r="R164" s="134"/>
      <c r="S164" s="135"/>
      <c r="T164" s="29" t="s">
        <v>191</v>
      </c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302.0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290"/>
      <c r="R165" s="138"/>
      <c r="S165" s="139"/>
      <c r="T165" s="4" t="s">
        <v>193</v>
      </c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 t="s">
        <v>195</v>
      </c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80">C167/$C$167</f>
        <v>1</v>
      </c>
      <c r="C167" s="473">
        <v>1378931.0</v>
      </c>
      <c r="D167" s="262">
        <f t="shared" ref="D167:D171" si="81">E167/$E$167</f>
        <v>1</v>
      </c>
      <c r="E167" s="473">
        <v>98360.0</v>
      </c>
      <c r="F167" s="262">
        <f t="shared" ref="F167:F171" si="82">G167/$G$167</f>
        <v>1</v>
      </c>
      <c r="G167" s="473">
        <v>11477.0</v>
      </c>
      <c r="H167" s="262">
        <f t="shared" ref="H167:H171" si="83">I167/$I$167</f>
        <v>1</v>
      </c>
      <c r="I167" s="473">
        <v>14827.0</v>
      </c>
      <c r="J167" s="262">
        <f t="shared" ref="J167:J171" si="84">K167/$K$167</f>
        <v>1</v>
      </c>
      <c r="K167" s="473">
        <v>17187.0</v>
      </c>
      <c r="L167" s="262">
        <f t="shared" ref="L167:L171" si="85">M167/$M$167</f>
        <v>1</v>
      </c>
      <c r="M167" s="473">
        <v>19946.0</v>
      </c>
      <c r="N167" s="262">
        <f t="shared" ref="N167:N171" si="86">O167/$O$167</f>
        <v>1</v>
      </c>
      <c r="O167" s="473">
        <v>13812.0</v>
      </c>
      <c r="P167" s="262">
        <f t="shared" ref="P167:P171" si="87">Q167/$Q$167</f>
        <v>1</v>
      </c>
      <c r="Q167" s="473">
        <v>9757.0</v>
      </c>
      <c r="R167" s="262">
        <f t="shared" ref="R167:R171" si="88">S167/$S$167</f>
        <v>1</v>
      </c>
      <c r="S167" s="473">
        <v>11354.0</v>
      </c>
      <c r="T167" s="275"/>
      <c r="U167" s="5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80"/>
        <v>0.7834373148</v>
      </c>
      <c r="C168" s="159">
        <v>1080306.0</v>
      </c>
      <c r="D168" s="187">
        <f t="shared" si="81"/>
        <v>0.8012505083</v>
      </c>
      <c r="E168" s="159">
        <v>78811.0</v>
      </c>
      <c r="F168" s="187">
        <f t="shared" si="82"/>
        <v>0.7920188202</v>
      </c>
      <c r="G168" s="159">
        <v>9090.0</v>
      </c>
      <c r="H168" s="187">
        <f t="shared" si="83"/>
        <v>0.798003642</v>
      </c>
      <c r="I168" s="159">
        <v>11832.0</v>
      </c>
      <c r="J168" s="187">
        <f t="shared" si="84"/>
        <v>0.7895502415</v>
      </c>
      <c r="K168" s="159">
        <v>13570.0</v>
      </c>
      <c r="L168" s="187">
        <f t="shared" si="85"/>
        <v>0.823874461</v>
      </c>
      <c r="M168" s="159">
        <v>16433.0</v>
      </c>
      <c r="N168" s="187">
        <f t="shared" si="86"/>
        <v>0.7934404865</v>
      </c>
      <c r="O168" s="159">
        <v>10959.0</v>
      </c>
      <c r="P168" s="187">
        <f t="shared" si="87"/>
        <v>0.8404222609</v>
      </c>
      <c r="Q168" s="159">
        <v>8200.0</v>
      </c>
      <c r="R168" s="187">
        <f t="shared" si="88"/>
        <v>0.7686277964</v>
      </c>
      <c r="S168" s="159">
        <v>8727.0</v>
      </c>
      <c r="T168" s="4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80"/>
        <v>0.07701037978</v>
      </c>
      <c r="C169" s="159">
        <v>106192.0</v>
      </c>
      <c r="D169" s="187">
        <f t="shared" si="81"/>
        <v>0.05963806425</v>
      </c>
      <c r="E169" s="159">
        <v>5866.0</v>
      </c>
      <c r="F169" s="187">
        <f t="shared" si="82"/>
        <v>0.0532369086</v>
      </c>
      <c r="G169" s="159">
        <v>611.0</v>
      </c>
      <c r="H169" s="187">
        <f t="shared" si="83"/>
        <v>0.05085317326</v>
      </c>
      <c r="I169" s="159">
        <v>754.0</v>
      </c>
      <c r="J169" s="187">
        <f t="shared" si="84"/>
        <v>0.08232966777</v>
      </c>
      <c r="K169" s="159">
        <v>1415.0</v>
      </c>
      <c r="L169" s="187">
        <f t="shared" si="85"/>
        <v>0.05926000201</v>
      </c>
      <c r="M169" s="159">
        <v>1182.0</v>
      </c>
      <c r="N169" s="187">
        <f t="shared" si="86"/>
        <v>0.05263538952</v>
      </c>
      <c r="O169" s="159">
        <v>727.0</v>
      </c>
      <c r="P169" s="187">
        <f t="shared" si="87"/>
        <v>0.04427590448</v>
      </c>
      <c r="Q169" s="159">
        <v>432.0</v>
      </c>
      <c r="R169" s="187">
        <f t="shared" si="88"/>
        <v>0.06561564206</v>
      </c>
      <c r="S169" s="159">
        <v>745.0</v>
      </c>
      <c r="T169" s="4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80"/>
        <v>0.1293589019</v>
      </c>
      <c r="C170" s="159">
        <v>178377.0</v>
      </c>
      <c r="D170" s="187">
        <f t="shared" si="81"/>
        <v>0.1329503863</v>
      </c>
      <c r="E170" s="159">
        <v>13077.0</v>
      </c>
      <c r="F170" s="187">
        <f t="shared" si="82"/>
        <v>0.1517818245</v>
      </c>
      <c r="G170" s="159">
        <v>1742.0</v>
      </c>
      <c r="H170" s="187">
        <f t="shared" si="83"/>
        <v>0.1475011803</v>
      </c>
      <c r="I170" s="159">
        <v>2187.0</v>
      </c>
      <c r="J170" s="187">
        <f t="shared" si="84"/>
        <v>0.1204398673</v>
      </c>
      <c r="K170" s="159">
        <v>2070.0</v>
      </c>
      <c r="L170" s="187">
        <f t="shared" si="85"/>
        <v>0.1130552492</v>
      </c>
      <c r="M170" s="159">
        <v>2255.0</v>
      </c>
      <c r="N170" s="187">
        <f t="shared" si="86"/>
        <v>0.1337966985</v>
      </c>
      <c r="O170" s="159">
        <v>1848.0</v>
      </c>
      <c r="P170" s="187">
        <f t="shared" si="87"/>
        <v>0.1136619863</v>
      </c>
      <c r="Q170" s="159">
        <v>1109.0</v>
      </c>
      <c r="R170" s="187">
        <f t="shared" si="88"/>
        <v>0.1643473666</v>
      </c>
      <c r="S170" s="159">
        <v>1866.0</v>
      </c>
      <c r="T170" s="4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80"/>
        <v>0.01015134187</v>
      </c>
      <c r="C171" s="159">
        <v>13998.0</v>
      </c>
      <c r="D171" s="187">
        <f t="shared" si="81"/>
        <v>0.006161041074</v>
      </c>
      <c r="E171" s="159">
        <v>606.0</v>
      </c>
      <c r="F171" s="187">
        <f t="shared" si="82"/>
        <v>0.002962446632</v>
      </c>
      <c r="G171" s="159">
        <v>34.0</v>
      </c>
      <c r="H171" s="187">
        <f t="shared" si="83"/>
        <v>0.003642004451</v>
      </c>
      <c r="I171" s="159">
        <v>54.0</v>
      </c>
      <c r="J171" s="187">
        <f t="shared" si="84"/>
        <v>0.007680223425</v>
      </c>
      <c r="K171" s="159">
        <v>132.0</v>
      </c>
      <c r="L171" s="187">
        <f t="shared" si="85"/>
        <v>0.003810287777</v>
      </c>
      <c r="M171" s="159">
        <v>76.0</v>
      </c>
      <c r="N171" s="187">
        <f t="shared" si="86"/>
        <v>0.02012742543</v>
      </c>
      <c r="O171" s="159">
        <v>278.0</v>
      </c>
      <c r="P171" s="187">
        <f t="shared" si="87"/>
        <v>0.001639848314</v>
      </c>
      <c r="Q171" s="159">
        <v>16.0</v>
      </c>
      <c r="R171" s="187">
        <f t="shared" si="88"/>
        <v>0.001409194997</v>
      </c>
      <c r="S171" s="159">
        <v>16.0</v>
      </c>
      <c r="T171" s="4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9"/>
      <c r="T172" s="4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 t="s">
        <v>202</v>
      </c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48"/>
      <c r="Q174" s="201"/>
      <c r="R174" s="248"/>
      <c r="S174" s="200"/>
      <c r="T174" s="4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48"/>
      <c r="Q175" s="205"/>
      <c r="R175" s="248"/>
      <c r="S175" s="135"/>
      <c r="T175" s="4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48"/>
      <c r="Q176" s="205"/>
      <c r="R176" s="248"/>
      <c r="S176" s="135"/>
      <c r="T176" s="4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48"/>
      <c r="Q177" s="205"/>
      <c r="R177" s="248"/>
      <c r="S177" s="135"/>
      <c r="T177" s="4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48"/>
      <c r="Q178" s="205"/>
      <c r="R178" s="248"/>
      <c r="S178" s="135"/>
      <c r="T178" s="4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48"/>
      <c r="Q179" s="205"/>
      <c r="R179" s="248"/>
      <c r="S179" s="135"/>
      <c r="T179" s="4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48"/>
      <c r="Q180" s="205"/>
      <c r="R180" s="248"/>
      <c r="S180" s="135"/>
      <c r="T180" s="4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48"/>
      <c r="Q181" s="205"/>
      <c r="R181" s="248"/>
      <c r="S181" s="135"/>
      <c r="T181" s="4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48"/>
      <c r="Q182" s="205"/>
      <c r="R182" s="248"/>
      <c r="S182" s="135"/>
      <c r="T182" s="4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48"/>
      <c r="Q183" s="205"/>
      <c r="R183" s="248"/>
      <c r="S183" s="135"/>
      <c r="T183" s="4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48"/>
      <c r="Q184" s="227"/>
      <c r="R184" s="248"/>
      <c r="S184" s="139"/>
      <c r="T184" s="4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29" t="s">
        <v>221</v>
      </c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3"/>
      <c r="T186" s="4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60"/>
      <c r="E187" s="705">
        <v>350.0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3"/>
      <c r="R187" s="304"/>
      <c r="S187" s="305"/>
      <c r="T187" s="4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1"/>
      <c r="T188" s="29" t="s">
        <v>225</v>
      </c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60"/>
      <c r="E189" s="477">
        <v>295.492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201"/>
      <c r="R189" s="175"/>
      <c r="S189" s="174"/>
      <c r="T189" s="4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311"/>
      <c r="E190" s="706">
        <v>0.81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227"/>
      <c r="R190" s="138"/>
      <c r="S190" s="139"/>
      <c r="T190" s="4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 t="s">
        <v>229</v>
      </c>
      <c r="U191" s="5"/>
      <c r="V191" s="5"/>
      <c r="W191" s="5"/>
      <c r="X191" s="5"/>
      <c r="Y191" s="5"/>
      <c r="Z191" s="5"/>
    </row>
    <row r="192" ht="23.25" customHeight="1">
      <c r="A192" s="313" t="s">
        <v>230</v>
      </c>
      <c r="B192" s="314">
        <f t="shared" ref="B192:B222" si="89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286"/>
      <c r="R192" s="286"/>
      <c r="S192" s="200"/>
      <c r="T192" s="4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9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135"/>
      <c r="T193" s="4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9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135"/>
      <c r="T194" s="4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9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135"/>
      <c r="T195" s="4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9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135"/>
      <c r="T196" s="4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9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135"/>
      <c r="T197" s="4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9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135"/>
      <c r="T198" s="4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9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135"/>
      <c r="T199" s="4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9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135"/>
      <c r="T200" s="4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9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135"/>
      <c r="T201" s="4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9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135"/>
      <c r="T202" s="4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9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135"/>
      <c r="T203" s="4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9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135"/>
      <c r="T204" s="4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9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135"/>
      <c r="T205" s="4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9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135"/>
      <c r="T206" s="4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9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135"/>
      <c r="T207" s="4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9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135"/>
      <c r="T208" s="4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9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135"/>
      <c r="T209" s="4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9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135"/>
      <c r="T210" s="4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9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135"/>
      <c r="T211" s="4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9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135"/>
      <c r="T212" s="4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9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135"/>
      <c r="T213" s="4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9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135"/>
      <c r="T214" s="4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9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135"/>
      <c r="T215" s="4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9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135"/>
      <c r="T216" s="4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9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135"/>
      <c r="T217" s="4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9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135"/>
      <c r="T218" s="4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9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135"/>
      <c r="T219" s="4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9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135"/>
      <c r="T220" s="4"/>
      <c r="U220" s="5"/>
      <c r="V220" s="5"/>
      <c r="W220" s="5"/>
      <c r="X220" s="5"/>
      <c r="Y220" s="5"/>
      <c r="Z220" s="5"/>
    </row>
    <row r="221" ht="20.25" customHeight="1">
      <c r="A221" s="263" t="s">
        <v>259</v>
      </c>
      <c r="B221" s="321">
        <f t="shared" si="89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135"/>
      <c r="T221" s="4"/>
      <c r="U221" s="5"/>
      <c r="V221" s="5"/>
      <c r="W221" s="5"/>
      <c r="X221" s="5"/>
      <c r="Y221" s="5"/>
      <c r="Z221" s="5"/>
    </row>
    <row r="222" ht="15.0" customHeight="1">
      <c r="A222" s="263" t="s">
        <v>260</v>
      </c>
      <c r="B222" s="321">
        <f t="shared" si="89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135"/>
      <c r="T222" s="4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 t="s">
        <v>262</v>
      </c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90">C224/$C$224</f>
        <v>1</v>
      </c>
      <c r="C224" s="329">
        <v>2388047.0</v>
      </c>
      <c r="D224" s="334">
        <f t="shared" ref="D224:D231" si="91">E224/E$224</f>
        <v>1</v>
      </c>
      <c r="E224" s="332">
        <v>173431.0</v>
      </c>
      <c r="F224" s="331">
        <f t="shared" ref="F224:F231" si="92">G224/G$224</f>
        <v>1</v>
      </c>
      <c r="G224" s="332">
        <v>16956.0</v>
      </c>
      <c r="H224" s="331">
        <f t="shared" ref="H224:H231" si="93">I224/I$224</f>
        <v>1</v>
      </c>
      <c r="I224" s="332">
        <v>23009.0</v>
      </c>
      <c r="J224" s="331">
        <f t="shared" ref="J224:J231" si="94">K224/K$224</f>
        <v>1</v>
      </c>
      <c r="K224" s="332">
        <v>27386.0</v>
      </c>
      <c r="L224" s="331">
        <f t="shared" ref="L224:L231" si="95">M224/M$224</f>
        <v>1</v>
      </c>
      <c r="M224" s="332">
        <v>32096.0</v>
      </c>
      <c r="N224" s="331">
        <f t="shared" ref="N224:N231" si="96">O224/O$224</f>
        <v>1</v>
      </c>
      <c r="O224" s="332">
        <v>22997.0</v>
      </c>
      <c r="P224" s="331">
        <f t="shared" ref="P224:P231" si="97">Q224/Q$224</f>
        <v>1</v>
      </c>
      <c r="Q224" s="332">
        <v>30539.0</v>
      </c>
      <c r="R224" s="331">
        <f t="shared" ref="R224:R231" si="98">S224/S$224</f>
        <v>1</v>
      </c>
      <c r="S224" s="332">
        <v>20448.0</v>
      </c>
      <c r="T224" s="4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90"/>
        <v>0.3115323945</v>
      </c>
      <c r="C225" s="335">
        <v>743954.0</v>
      </c>
      <c r="D225" s="334">
        <f t="shared" si="91"/>
        <v>0.3596704165</v>
      </c>
      <c r="E225" s="332">
        <v>62378.0</v>
      </c>
      <c r="F225" s="336">
        <f t="shared" si="92"/>
        <v>0.3596956829</v>
      </c>
      <c r="G225" s="332">
        <v>6099.0</v>
      </c>
      <c r="H225" s="336">
        <f t="shared" si="93"/>
        <v>0.3465165805</v>
      </c>
      <c r="I225" s="332">
        <v>7973.0</v>
      </c>
      <c r="J225" s="336">
        <f t="shared" si="94"/>
        <v>0.385561966</v>
      </c>
      <c r="K225" s="332">
        <v>10559.0</v>
      </c>
      <c r="L225" s="336">
        <f t="shared" si="95"/>
        <v>0.3599825523</v>
      </c>
      <c r="M225" s="332">
        <v>11554.0</v>
      </c>
      <c r="N225" s="336">
        <f t="shared" si="96"/>
        <v>0.3981388877</v>
      </c>
      <c r="O225" s="332">
        <v>9156.0</v>
      </c>
      <c r="P225" s="336">
        <f t="shared" si="97"/>
        <v>0.312321949</v>
      </c>
      <c r="Q225" s="332">
        <v>9538.0</v>
      </c>
      <c r="R225" s="336">
        <f t="shared" si="98"/>
        <v>0.366735133</v>
      </c>
      <c r="S225" s="332">
        <v>7499.0</v>
      </c>
      <c r="T225" s="4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90"/>
        <v>0.006626753996</v>
      </c>
      <c r="C226" s="335">
        <v>15825.0</v>
      </c>
      <c r="D226" s="334">
        <f t="shared" si="91"/>
        <v>0.005817875697</v>
      </c>
      <c r="E226" s="332">
        <v>1009.0</v>
      </c>
      <c r="F226" s="337">
        <f t="shared" si="92"/>
        <v>0.004953998585</v>
      </c>
      <c r="G226" s="332">
        <v>84.0</v>
      </c>
      <c r="H226" s="337">
        <f t="shared" si="93"/>
        <v>0.005606501804</v>
      </c>
      <c r="I226" s="332">
        <v>129.0</v>
      </c>
      <c r="J226" s="337">
        <f t="shared" si="94"/>
        <v>0.005805886219</v>
      </c>
      <c r="K226" s="332">
        <v>159.0</v>
      </c>
      <c r="L226" s="337">
        <f t="shared" si="95"/>
        <v>0.005140827517</v>
      </c>
      <c r="M226" s="332">
        <v>165.0</v>
      </c>
      <c r="N226" s="337">
        <f t="shared" si="96"/>
        <v>0.005609427317</v>
      </c>
      <c r="O226" s="332">
        <v>129.0</v>
      </c>
      <c r="P226" s="337">
        <f t="shared" si="97"/>
        <v>0.00687645306</v>
      </c>
      <c r="Q226" s="332">
        <v>210.0</v>
      </c>
      <c r="R226" s="337">
        <f t="shared" si="98"/>
        <v>0.006504303599</v>
      </c>
      <c r="S226" s="332">
        <v>133.0</v>
      </c>
      <c r="T226" s="4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90"/>
        <v>0.6767944685</v>
      </c>
      <c r="C227" s="257">
        <v>1616217.0</v>
      </c>
      <c r="D227" s="334">
        <f t="shared" si="91"/>
        <v>0.6288898755</v>
      </c>
      <c r="E227" s="35">
        <v>109069.0</v>
      </c>
      <c r="F227" s="337">
        <f t="shared" si="92"/>
        <v>0.6305142722</v>
      </c>
      <c r="G227" s="35">
        <v>10691.0</v>
      </c>
      <c r="H227" s="337">
        <f t="shared" si="93"/>
        <v>0.6415750359</v>
      </c>
      <c r="I227" s="35">
        <v>14762.0</v>
      </c>
      <c r="J227" s="337">
        <f t="shared" si="94"/>
        <v>0.6037391368</v>
      </c>
      <c r="K227" s="35">
        <v>16534.0</v>
      </c>
      <c r="L227" s="337">
        <f t="shared" si="95"/>
        <v>0.6288634098</v>
      </c>
      <c r="M227" s="35">
        <v>20184.0</v>
      </c>
      <c r="N227" s="337">
        <f t="shared" si="96"/>
        <v>0.5916423881</v>
      </c>
      <c r="O227" s="35">
        <v>13606.0</v>
      </c>
      <c r="P227" s="337">
        <f t="shared" si="97"/>
        <v>0.6738596549</v>
      </c>
      <c r="Q227" s="35">
        <v>20579.0</v>
      </c>
      <c r="R227" s="337">
        <f t="shared" si="98"/>
        <v>0.6217233959</v>
      </c>
      <c r="S227" s="35">
        <v>12713.0</v>
      </c>
      <c r="T227" s="4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90"/>
        <v>0.236240744</v>
      </c>
      <c r="C228" s="340">
        <v>564154.0</v>
      </c>
      <c r="D228" s="38">
        <f t="shared" si="91"/>
        <v>0.1873598146</v>
      </c>
      <c r="E228" s="340">
        <v>32494.0</v>
      </c>
      <c r="F228" s="341">
        <f t="shared" si="92"/>
        <v>0.2141424864</v>
      </c>
      <c r="G228" s="340">
        <v>3631.0</v>
      </c>
      <c r="H228" s="341">
        <f t="shared" si="93"/>
        <v>0.2034421313</v>
      </c>
      <c r="I228" s="340">
        <v>4681.0</v>
      </c>
      <c r="J228" s="341">
        <f t="shared" si="94"/>
        <v>0.1724238662</v>
      </c>
      <c r="K228" s="340">
        <v>4722.0</v>
      </c>
      <c r="L228" s="341">
        <f t="shared" si="95"/>
        <v>0.2112412762</v>
      </c>
      <c r="M228" s="340">
        <v>6780.0</v>
      </c>
      <c r="N228" s="341">
        <f t="shared" si="96"/>
        <v>0.169891725</v>
      </c>
      <c r="O228" s="340">
        <v>3907.0</v>
      </c>
      <c r="P228" s="341">
        <f t="shared" si="97"/>
        <v>0.1665738891</v>
      </c>
      <c r="Q228" s="340">
        <v>5087.0</v>
      </c>
      <c r="R228" s="341">
        <f t="shared" si="98"/>
        <v>0.1802621283</v>
      </c>
      <c r="S228" s="340">
        <v>3686.0</v>
      </c>
      <c r="T228" s="4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90"/>
        <v>0.1043890677</v>
      </c>
      <c r="C229" s="340">
        <v>249286.0</v>
      </c>
      <c r="D229" s="38">
        <f t="shared" si="91"/>
        <v>0.1213277903</v>
      </c>
      <c r="E229" s="340">
        <v>21042.0</v>
      </c>
      <c r="F229" s="341">
        <f t="shared" si="92"/>
        <v>0.1107572541</v>
      </c>
      <c r="G229" s="340">
        <v>1878.0</v>
      </c>
      <c r="H229" s="341">
        <f t="shared" si="93"/>
        <v>0.1168238515</v>
      </c>
      <c r="I229" s="340">
        <v>2688.0</v>
      </c>
      <c r="J229" s="341">
        <f t="shared" si="94"/>
        <v>0.1217045206</v>
      </c>
      <c r="K229" s="340">
        <v>3333.0</v>
      </c>
      <c r="L229" s="341">
        <f t="shared" si="95"/>
        <v>0.1230059821</v>
      </c>
      <c r="M229" s="340">
        <v>3948.0</v>
      </c>
      <c r="N229" s="341">
        <f t="shared" si="96"/>
        <v>0.1271470192</v>
      </c>
      <c r="O229" s="340">
        <v>2924.0</v>
      </c>
      <c r="P229" s="341">
        <f t="shared" si="97"/>
        <v>0.121385769</v>
      </c>
      <c r="Q229" s="340">
        <v>3707.0</v>
      </c>
      <c r="R229" s="341">
        <f t="shared" si="98"/>
        <v>0.1253912363</v>
      </c>
      <c r="S229" s="340">
        <v>2564.0</v>
      </c>
      <c r="T229" s="4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90"/>
        <v>0.2176343263</v>
      </c>
      <c r="C230" s="340">
        <v>519721.0</v>
      </c>
      <c r="D230" s="38">
        <f t="shared" si="91"/>
        <v>0.215192209</v>
      </c>
      <c r="E230" s="340">
        <v>37321.0</v>
      </c>
      <c r="F230" s="341">
        <f t="shared" si="92"/>
        <v>0.2104859637</v>
      </c>
      <c r="G230" s="340">
        <v>3569.0</v>
      </c>
      <c r="H230" s="341">
        <f t="shared" si="93"/>
        <v>0.2217393194</v>
      </c>
      <c r="I230" s="340">
        <v>5102.0</v>
      </c>
      <c r="J230" s="341">
        <f t="shared" si="94"/>
        <v>0.2178120207</v>
      </c>
      <c r="K230" s="340">
        <v>5965.0</v>
      </c>
      <c r="L230" s="341">
        <f t="shared" si="95"/>
        <v>0.1974389332</v>
      </c>
      <c r="M230" s="340">
        <v>6337.0</v>
      </c>
      <c r="N230" s="341">
        <f t="shared" si="96"/>
        <v>0.1947210506</v>
      </c>
      <c r="O230" s="340">
        <v>4478.0</v>
      </c>
      <c r="P230" s="341">
        <f t="shared" si="97"/>
        <v>0.2498772062</v>
      </c>
      <c r="Q230" s="340">
        <v>7631.0</v>
      </c>
      <c r="R230" s="341">
        <f t="shared" si="98"/>
        <v>0.207306338</v>
      </c>
      <c r="S230" s="340">
        <v>4239.0</v>
      </c>
      <c r="T230" s="4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90"/>
        <v>0.0780918466</v>
      </c>
      <c r="C231" s="343">
        <v>186487.0</v>
      </c>
      <c r="D231" s="342">
        <f t="shared" si="91"/>
        <v>0.06292992602</v>
      </c>
      <c r="E231" s="345">
        <v>10914.0</v>
      </c>
      <c r="F231" s="344">
        <f t="shared" si="92"/>
        <v>0.05472988912</v>
      </c>
      <c r="G231" s="345">
        <v>928.0</v>
      </c>
      <c r="H231" s="344">
        <f t="shared" si="93"/>
        <v>0.05941153462</v>
      </c>
      <c r="I231" s="345">
        <v>1367.0</v>
      </c>
      <c r="J231" s="344">
        <f t="shared" si="94"/>
        <v>0.05039071058</v>
      </c>
      <c r="K231" s="345">
        <v>1380.0</v>
      </c>
      <c r="L231" s="344">
        <f t="shared" si="95"/>
        <v>0.05639332004</v>
      </c>
      <c r="M231" s="345">
        <v>1810.0</v>
      </c>
      <c r="N231" s="344">
        <f t="shared" si="96"/>
        <v>0.05844240553</v>
      </c>
      <c r="O231" s="345">
        <v>1344.0</v>
      </c>
      <c r="P231" s="344">
        <f t="shared" si="97"/>
        <v>0.08916467468</v>
      </c>
      <c r="Q231" s="345">
        <v>2723.0</v>
      </c>
      <c r="R231" s="344">
        <f t="shared" si="98"/>
        <v>0.06660798122</v>
      </c>
      <c r="S231" s="345">
        <v>1362.0</v>
      </c>
      <c r="T231" s="4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99">E234/C234</f>
        <v>0.07692307692</v>
      </c>
      <c r="E234" s="259">
        <v>3.0</v>
      </c>
      <c r="F234" s="56"/>
      <c r="G234" s="259">
        <v>0.0</v>
      </c>
      <c r="H234" s="56"/>
      <c r="I234" s="259">
        <v>1.0</v>
      </c>
      <c r="J234" s="56"/>
      <c r="K234" s="259">
        <v>1.0</v>
      </c>
      <c r="L234" s="56"/>
      <c r="M234" s="259">
        <v>1.0</v>
      </c>
      <c r="N234" s="56"/>
      <c r="O234" s="349">
        <v>0.0</v>
      </c>
      <c r="P234" s="56"/>
      <c r="Q234" s="259">
        <v>0.0</v>
      </c>
      <c r="R234" s="675"/>
      <c r="S234" s="259">
        <v>0.0</v>
      </c>
      <c r="T234" s="4" t="s">
        <v>274</v>
      </c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99"/>
        <v>0.05617977528</v>
      </c>
      <c r="E235" s="35">
        <v>5.0</v>
      </c>
      <c r="F235" s="60"/>
      <c r="G235" s="35">
        <v>0.0</v>
      </c>
      <c r="H235" s="60"/>
      <c r="I235" s="35">
        <v>1.0</v>
      </c>
      <c r="J235" s="60"/>
      <c r="K235" s="35">
        <v>1.0</v>
      </c>
      <c r="L235" s="60"/>
      <c r="M235" s="35">
        <v>1.0</v>
      </c>
      <c r="N235" s="60"/>
      <c r="O235" s="34">
        <v>0.0</v>
      </c>
      <c r="P235" s="60"/>
      <c r="Q235" s="35">
        <v>1.0</v>
      </c>
      <c r="R235" s="675"/>
      <c r="S235" s="35">
        <v>1.0</v>
      </c>
      <c r="T235" s="29" t="s">
        <v>276</v>
      </c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99"/>
        <v>0.101010101</v>
      </c>
      <c r="E236" s="35">
        <v>10.0</v>
      </c>
      <c r="F236" s="60"/>
      <c r="G236" s="35">
        <v>1.0</v>
      </c>
      <c r="H236" s="60"/>
      <c r="I236" s="35">
        <v>4.0</v>
      </c>
      <c r="J236" s="60"/>
      <c r="K236" s="35">
        <v>1.0</v>
      </c>
      <c r="L236" s="60"/>
      <c r="M236" s="35">
        <v>1.0</v>
      </c>
      <c r="N236" s="60"/>
      <c r="O236" s="34">
        <v>2.0</v>
      </c>
      <c r="P236" s="60"/>
      <c r="Q236" s="35">
        <v>1.0</v>
      </c>
      <c r="R236" s="675"/>
      <c r="S236" s="35">
        <v>0.0</v>
      </c>
      <c r="T236" s="4" t="s">
        <v>278</v>
      </c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9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675"/>
      <c r="S237" s="35">
        <v>0.0</v>
      </c>
      <c r="T237" s="4" t="s">
        <v>280</v>
      </c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9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675"/>
      <c r="S238" s="35">
        <v>0.0</v>
      </c>
      <c r="T238" s="4" t="s">
        <v>282</v>
      </c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99"/>
        <v>0.09090909091</v>
      </c>
      <c r="E239" s="271">
        <v>1.0</v>
      </c>
      <c r="F239" s="354"/>
      <c r="G239" s="355">
        <v>0.0</v>
      </c>
      <c r="H239" s="354"/>
      <c r="I239" s="355">
        <v>0.0</v>
      </c>
      <c r="J239" s="354"/>
      <c r="K239" s="355">
        <v>1.0</v>
      </c>
      <c r="L239" s="354"/>
      <c r="M239" s="355">
        <v>0.0</v>
      </c>
      <c r="N239" s="354"/>
      <c r="O239" s="355">
        <v>0.0</v>
      </c>
      <c r="P239" s="100"/>
      <c r="Q239" s="271">
        <v>0.0</v>
      </c>
      <c r="R239" s="675"/>
      <c r="S239" s="271">
        <v>0.0</v>
      </c>
      <c r="T239" s="4" t="s">
        <v>284</v>
      </c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100">E241/C241</f>
        <v>0.06451612903</v>
      </c>
      <c r="E241" s="172">
        <v>2.0</v>
      </c>
      <c r="F241" s="92"/>
      <c r="G241" s="35">
        <v>0.0</v>
      </c>
      <c r="H241" s="92"/>
      <c r="I241" s="172">
        <v>1.0</v>
      </c>
      <c r="J241" s="92"/>
      <c r="K241" s="172">
        <v>0.0</v>
      </c>
      <c r="L241" s="92"/>
      <c r="M241" s="172">
        <v>1.0</v>
      </c>
      <c r="N241" s="92"/>
      <c r="O241" s="171">
        <v>0.0</v>
      </c>
      <c r="P241" s="92"/>
      <c r="Q241" s="171">
        <v>0.0</v>
      </c>
      <c r="R241" s="288"/>
      <c r="S241" s="259">
        <v>0.0</v>
      </c>
      <c r="T241" s="4" t="s">
        <v>287</v>
      </c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100"/>
        <v>0.0625</v>
      </c>
      <c r="E242" s="35">
        <v>1.0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4">
        <v>1.0</v>
      </c>
      <c r="R242" s="288"/>
      <c r="S242" s="35">
        <v>0.0</v>
      </c>
      <c r="T242" s="29" t="s">
        <v>289</v>
      </c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100"/>
        <v>0.05263157895</v>
      </c>
      <c r="E243" s="355">
        <v>6.0</v>
      </c>
      <c r="F243" s="354"/>
      <c r="G243" s="355">
        <v>0.0</v>
      </c>
      <c r="H243" s="354"/>
      <c r="I243" s="355">
        <v>2.0</v>
      </c>
      <c r="J243" s="354"/>
      <c r="K243" s="355">
        <v>1.0</v>
      </c>
      <c r="L243" s="354"/>
      <c r="M243" s="355">
        <v>0.0</v>
      </c>
      <c r="N243" s="354"/>
      <c r="O243" s="356">
        <v>1.0</v>
      </c>
      <c r="P243" s="354"/>
      <c r="Q243" s="356">
        <v>2.0</v>
      </c>
      <c r="R243" s="288"/>
      <c r="S243" s="271">
        <v>0.0</v>
      </c>
      <c r="T243" s="29" t="s">
        <v>291</v>
      </c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101">E245/C245</f>
        <v>0.04347826087</v>
      </c>
      <c r="E245" s="588">
        <f t="shared" ref="E245:E250" si="102">SUM(G245,I245,K245,M245,O245,Q245,S245)</f>
        <v>3</v>
      </c>
      <c r="F245" s="92"/>
      <c r="G245" s="172">
        <v>0.0</v>
      </c>
      <c r="H245" s="92"/>
      <c r="I245" s="172">
        <v>0.0</v>
      </c>
      <c r="J245" s="92"/>
      <c r="K245" s="172">
        <v>1.0</v>
      </c>
      <c r="L245" s="92"/>
      <c r="M245" s="172">
        <v>1.0</v>
      </c>
      <c r="N245" s="92"/>
      <c r="O245" s="171">
        <v>0.0</v>
      </c>
      <c r="P245" s="92"/>
      <c r="Q245" s="171">
        <v>1.0</v>
      </c>
      <c r="R245" s="79"/>
      <c r="S245" s="259">
        <v>0.0</v>
      </c>
      <c r="T245" s="29" t="s">
        <v>294</v>
      </c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101"/>
        <v>0.03571428571</v>
      </c>
      <c r="E246" s="131">
        <f t="shared" si="102"/>
        <v>2</v>
      </c>
      <c r="F246" s="60"/>
      <c r="G246" s="35">
        <v>0.0</v>
      </c>
      <c r="H246" s="60"/>
      <c r="I246" s="35">
        <v>0.0</v>
      </c>
      <c r="J246" s="60"/>
      <c r="K246" s="35">
        <v>1.0</v>
      </c>
      <c r="L246" s="60"/>
      <c r="M246" s="35">
        <v>1.0</v>
      </c>
      <c r="N246" s="60"/>
      <c r="O246" s="34">
        <v>0.0</v>
      </c>
      <c r="P246" s="60"/>
      <c r="Q246" s="34">
        <v>0.0</v>
      </c>
      <c r="R246" s="306"/>
      <c r="S246" s="35">
        <v>0.0</v>
      </c>
      <c r="T246" s="29" t="s">
        <v>294</v>
      </c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101"/>
        <v>0.07692307692</v>
      </c>
      <c r="E247" s="131">
        <f t="shared" si="102"/>
        <v>1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4">
        <v>1.0</v>
      </c>
      <c r="R247" s="306"/>
      <c r="S247" s="35">
        <v>0.0</v>
      </c>
      <c r="T247" s="29" t="s">
        <v>294</v>
      </c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101"/>
        <v>0.02531641679</v>
      </c>
      <c r="E248" s="35">
        <f t="shared" si="102"/>
        <v>50001.41</v>
      </c>
      <c r="F248" s="60"/>
      <c r="G248" s="35">
        <v>0.0</v>
      </c>
      <c r="H248" s="60"/>
      <c r="I248" s="35">
        <v>0.0</v>
      </c>
      <c r="J248" s="60"/>
      <c r="K248" s="35">
        <v>9000.0</v>
      </c>
      <c r="L248" s="60"/>
      <c r="M248" s="35">
        <v>33295.0</v>
      </c>
      <c r="N248" s="60"/>
      <c r="O248" s="34">
        <v>0.0</v>
      </c>
      <c r="P248" s="60"/>
      <c r="Q248" s="34">
        <v>7706.41</v>
      </c>
      <c r="R248" s="306"/>
      <c r="S248" s="35">
        <v>0.0</v>
      </c>
      <c r="T248" s="29" t="s">
        <v>298</v>
      </c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101"/>
        <v>0.02265624749</v>
      </c>
      <c r="E249" s="35">
        <f t="shared" si="102"/>
        <v>42295</v>
      </c>
      <c r="F249" s="60"/>
      <c r="G249" s="35">
        <v>0.0</v>
      </c>
      <c r="H249" s="60"/>
      <c r="I249" s="35">
        <v>0.0</v>
      </c>
      <c r="J249" s="60"/>
      <c r="K249" s="35">
        <v>9000.0</v>
      </c>
      <c r="L249" s="60"/>
      <c r="M249" s="35">
        <v>33295.0</v>
      </c>
      <c r="N249" s="60"/>
      <c r="O249" s="34">
        <v>0.0</v>
      </c>
      <c r="P249" s="60"/>
      <c r="Q249" s="34">
        <v>0.0</v>
      </c>
      <c r="R249" s="306"/>
      <c r="S249" s="35">
        <v>0.0</v>
      </c>
      <c r="T249" s="29" t="s">
        <v>298</v>
      </c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101"/>
        <v>0.0711943205</v>
      </c>
      <c r="E250" s="35">
        <f t="shared" si="102"/>
        <v>7706.41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4">
        <v>7706.41</v>
      </c>
      <c r="R250" s="306"/>
      <c r="S250" s="35">
        <v>0.0</v>
      </c>
      <c r="T250" s="29" t="s">
        <v>301</v>
      </c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101"/>
        <v>0.07855626327</v>
      </c>
      <c r="E251" s="613">
        <v>37.0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205"/>
      <c r="R251" s="306"/>
      <c r="S251" s="135"/>
      <c r="T251" s="29" t="s">
        <v>298</v>
      </c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101"/>
        <v>0.09375</v>
      </c>
      <c r="E252" s="351">
        <v>9.0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205"/>
      <c r="R252" s="306"/>
      <c r="S252" s="135"/>
      <c r="T252" s="29" t="s">
        <v>298</v>
      </c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101"/>
        <v>0.1562206151</v>
      </c>
      <c r="E253" s="35">
        <v>126928.0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205"/>
      <c r="R253" s="306"/>
      <c r="S253" s="135"/>
      <c r="T253" s="29" t="s">
        <v>298</v>
      </c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101"/>
        <v>0.07466666667</v>
      </c>
      <c r="E254" s="35">
        <v>28.0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205"/>
      <c r="R254" s="306"/>
      <c r="S254" s="135"/>
      <c r="T254" s="29" t="s">
        <v>298</v>
      </c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101"/>
        <v>0.0569600571</v>
      </c>
      <c r="E255" s="35">
        <v>44692.0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205"/>
      <c r="R255" s="306"/>
      <c r="S255" s="135"/>
      <c r="T255" s="29" t="s">
        <v>298</v>
      </c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101"/>
        <v>0.05</v>
      </c>
      <c r="E256" s="351">
        <v>1.0</v>
      </c>
      <c r="F256" s="60"/>
      <c r="G256" s="34">
        <v>0.0</v>
      </c>
      <c r="H256" s="60"/>
      <c r="I256" s="34">
        <v>0.0</v>
      </c>
      <c r="J256" s="60"/>
      <c r="K256" s="34">
        <v>1.0</v>
      </c>
      <c r="L256" s="60"/>
      <c r="M256" s="34">
        <v>0.0</v>
      </c>
      <c r="N256" s="60"/>
      <c r="O256" s="34">
        <v>0.0</v>
      </c>
      <c r="P256" s="60"/>
      <c r="Q256" s="34">
        <v>0.0</v>
      </c>
      <c r="R256" s="306"/>
      <c r="S256" s="35">
        <v>0.0</v>
      </c>
      <c r="T256" s="4" t="s">
        <v>308</v>
      </c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101"/>
        <v>0</v>
      </c>
      <c r="E257" s="351">
        <v>0.0</v>
      </c>
      <c r="F257" s="60"/>
      <c r="G257" s="34">
        <v>0.0</v>
      </c>
      <c r="H257" s="60"/>
      <c r="I257" s="34">
        <v>0.0</v>
      </c>
      <c r="J257" s="60"/>
      <c r="K257" s="34">
        <v>0.0</v>
      </c>
      <c r="L257" s="60"/>
      <c r="M257" s="34">
        <v>0.0</v>
      </c>
      <c r="N257" s="60"/>
      <c r="O257" s="34">
        <v>0.0</v>
      </c>
      <c r="P257" s="60"/>
      <c r="Q257" s="34">
        <v>0.0</v>
      </c>
      <c r="R257" s="306"/>
      <c r="S257" s="35">
        <v>0.0</v>
      </c>
      <c r="T257" s="4" t="s">
        <v>310</v>
      </c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101"/>
        <v>0.04347826087</v>
      </c>
      <c r="E258" s="351">
        <v>2.0</v>
      </c>
      <c r="F258" s="60"/>
      <c r="G258" s="34">
        <v>0.0</v>
      </c>
      <c r="H258" s="60"/>
      <c r="I258" s="34">
        <v>0.0</v>
      </c>
      <c r="J258" s="60"/>
      <c r="K258" s="34">
        <v>0.0</v>
      </c>
      <c r="L258" s="60"/>
      <c r="M258" s="34">
        <v>1.0</v>
      </c>
      <c r="N258" s="60"/>
      <c r="O258" s="34">
        <v>0.0</v>
      </c>
      <c r="P258" s="60"/>
      <c r="Q258" s="34">
        <v>1.0</v>
      </c>
      <c r="R258" s="306"/>
      <c r="S258" s="35">
        <v>0.0</v>
      </c>
      <c r="T258" s="29" t="s">
        <v>312</v>
      </c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101"/>
        <v>0.04347826087</v>
      </c>
      <c r="E259" s="591">
        <v>1.0</v>
      </c>
      <c r="F259" s="354"/>
      <c r="G259" s="355">
        <v>0.0</v>
      </c>
      <c r="H259" s="354"/>
      <c r="I259" s="355">
        <v>0.0</v>
      </c>
      <c r="J259" s="354"/>
      <c r="K259" s="355">
        <v>0.0</v>
      </c>
      <c r="L259" s="354"/>
      <c r="M259" s="355">
        <v>1.0</v>
      </c>
      <c r="N259" s="354"/>
      <c r="O259" s="356">
        <v>0.0</v>
      </c>
      <c r="P259" s="354"/>
      <c r="Q259" s="356">
        <v>0.0</v>
      </c>
      <c r="R259" s="677"/>
      <c r="S259" s="271">
        <v>0.0</v>
      </c>
      <c r="T259" s="29" t="s">
        <v>314</v>
      </c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306"/>
      <c r="C261" s="707">
        <v>6029.84</v>
      </c>
      <c r="D261" s="370">
        <f>E261/C261</f>
        <v>0.04104918207</v>
      </c>
      <c r="E261" s="592">
        <v>247.52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201"/>
      <c r="R261" s="79"/>
      <c r="S261" s="200"/>
      <c r="T261" s="4" t="s">
        <v>317</v>
      </c>
      <c r="U261" s="5"/>
      <c r="V261" s="5"/>
      <c r="W261" s="5"/>
      <c r="X261" s="5"/>
      <c r="Y261" s="5"/>
      <c r="Z261" s="5"/>
    </row>
    <row r="262" ht="22.5" customHeight="1">
      <c r="A262" s="369" t="s">
        <v>318</v>
      </c>
      <c r="B262" s="281"/>
      <c r="C262" s="372">
        <v>19.044827597098035</v>
      </c>
      <c r="D262" s="373"/>
      <c r="E262" s="374">
        <v>10.195238487519566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489"/>
      <c r="R262" s="708"/>
      <c r="S262" s="499"/>
      <c r="T262" s="4"/>
      <c r="U262" s="5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306"/>
      <c r="C264" s="348">
        <v>56.0</v>
      </c>
      <c r="D264" s="262">
        <f t="shared" ref="D264:D270" si="103">E264/C264</f>
        <v>0.03571428571</v>
      </c>
      <c r="E264" s="172">
        <v>2.0</v>
      </c>
      <c r="F264" s="92"/>
      <c r="G264" s="172">
        <v>0.0</v>
      </c>
      <c r="H264" s="92"/>
      <c r="I264" s="172">
        <v>0.0</v>
      </c>
      <c r="J264" s="92"/>
      <c r="K264" s="172">
        <v>0.0</v>
      </c>
      <c r="L264" s="92"/>
      <c r="M264" s="172">
        <v>0.0</v>
      </c>
      <c r="N264" s="92"/>
      <c r="O264" s="172">
        <v>0.0</v>
      </c>
      <c r="P264" s="92"/>
      <c r="Q264" s="171">
        <v>2.0</v>
      </c>
      <c r="R264" s="79"/>
      <c r="S264" s="259">
        <v>0.0</v>
      </c>
      <c r="T264" s="4" t="s">
        <v>321</v>
      </c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709"/>
      <c r="C265" s="350">
        <f>129+7</f>
        <v>136</v>
      </c>
      <c r="D265" s="262">
        <f t="shared" si="103"/>
        <v>0.05882352941</v>
      </c>
      <c r="E265" s="35">
        <v>8.0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681"/>
      <c r="R265" s="710"/>
      <c r="S265" s="567"/>
      <c r="T265" s="4" t="s">
        <v>323</v>
      </c>
      <c r="U265" s="5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709"/>
      <c r="C266" s="335">
        <v>412.0</v>
      </c>
      <c r="D266" s="262">
        <f t="shared" si="103"/>
        <v>0.07281553398</v>
      </c>
      <c r="E266" s="35">
        <v>30.0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681"/>
      <c r="R266" s="710"/>
      <c r="S266" s="567"/>
      <c r="T266" s="4" t="s">
        <v>323</v>
      </c>
      <c r="U266" s="5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709"/>
      <c r="C267" s="335">
        <f>242+3</f>
        <v>245</v>
      </c>
      <c r="D267" s="262">
        <f t="shared" si="103"/>
        <v>0.07346938776</v>
      </c>
      <c r="E267" s="35">
        <v>18.0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681"/>
      <c r="R267" s="710"/>
      <c r="S267" s="567"/>
      <c r="T267" s="4" t="s">
        <v>323</v>
      </c>
      <c r="U267" s="5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709"/>
      <c r="C268" s="335">
        <v>111.0</v>
      </c>
      <c r="D268" s="262">
        <f t="shared" si="103"/>
        <v>0.07207207207</v>
      </c>
      <c r="E268" s="35">
        <v>8.0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681"/>
      <c r="R268" s="710"/>
      <c r="S268" s="567"/>
      <c r="T268" s="4" t="s">
        <v>323</v>
      </c>
      <c r="U268" s="5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709"/>
      <c r="C269" s="335">
        <f>47+1+40</f>
        <v>88</v>
      </c>
      <c r="D269" s="262">
        <f t="shared" si="103"/>
        <v>0.02272727273</v>
      </c>
      <c r="E269" s="35">
        <v>2.0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681"/>
      <c r="R269" s="710"/>
      <c r="S269" s="567"/>
      <c r="T269" s="4" t="s">
        <v>323</v>
      </c>
      <c r="U269" s="5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709"/>
      <c r="C270" s="380">
        <f>261+13</f>
        <v>274</v>
      </c>
      <c r="D270" s="262">
        <f t="shared" si="103"/>
        <v>0.06934306569</v>
      </c>
      <c r="E270" s="271">
        <v>19.0</v>
      </c>
      <c r="F270" s="373"/>
      <c r="G270" s="614"/>
      <c r="H270" s="373"/>
      <c r="I270" s="614"/>
      <c r="J270" s="373"/>
      <c r="K270" s="614"/>
      <c r="L270" s="373"/>
      <c r="M270" s="614"/>
      <c r="N270" s="373"/>
      <c r="O270" s="614"/>
      <c r="P270" s="373"/>
      <c r="Q270" s="711"/>
      <c r="R270" s="708"/>
      <c r="S270" s="614"/>
      <c r="T270" s="4" t="s">
        <v>323</v>
      </c>
      <c r="U270" s="5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5"/>
      <c r="V271" s="5"/>
      <c r="W271" s="5"/>
      <c r="X271" s="5"/>
      <c r="Y271" s="5"/>
      <c r="Z271" s="5"/>
    </row>
    <row r="272" ht="15.0" customHeight="1">
      <c r="A272" s="686" t="s">
        <v>330</v>
      </c>
      <c r="B272" s="298"/>
      <c r="C272" s="381">
        <v>46.0</v>
      </c>
      <c r="D272" s="486">
        <f>E272/C272</f>
        <v>0.04347826087</v>
      </c>
      <c r="E272" s="712">
        <v>2.0</v>
      </c>
      <c r="F272" s="713"/>
      <c r="G272" s="172">
        <v>0.0</v>
      </c>
      <c r="H272" s="92"/>
      <c r="I272" s="172">
        <v>1.0</v>
      </c>
      <c r="J272" s="92"/>
      <c r="K272" s="172">
        <v>0.0</v>
      </c>
      <c r="L272" s="92"/>
      <c r="M272" s="172">
        <v>1.0</v>
      </c>
      <c r="N272" s="92"/>
      <c r="O272" s="172">
        <v>0.0</v>
      </c>
      <c r="P272" s="92"/>
      <c r="Q272" s="171">
        <v>0.0</v>
      </c>
      <c r="R272" s="79"/>
      <c r="S272" s="259">
        <v>0.0</v>
      </c>
      <c r="T272" s="4" t="s">
        <v>331</v>
      </c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691"/>
      <c r="R273" s="714"/>
      <c r="S273" s="715"/>
      <c r="T273" s="4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104">E274/C274</f>
        <v>0.05723720418</v>
      </c>
      <c r="E274" s="594">
        <v>104.0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88"/>
      <c r="R274" s="56"/>
      <c r="S274" s="80"/>
      <c r="T274" s="4" t="s">
        <v>334</v>
      </c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104"/>
        <v>0.09053497942</v>
      </c>
      <c r="E275" s="49">
        <v>22.0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6"/>
      <c r="R275" s="60"/>
      <c r="S275" s="47"/>
      <c r="T275" s="4" t="s">
        <v>334</v>
      </c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104"/>
        <v>0.07222222222</v>
      </c>
      <c r="E276" s="181">
        <v>13.0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682"/>
      <c r="R276" s="100"/>
      <c r="S276" s="255"/>
      <c r="T276" s="4" t="s">
        <v>334</v>
      </c>
      <c r="U276" s="5"/>
      <c r="V276" s="5"/>
      <c r="W276" s="5"/>
      <c r="X276" s="5"/>
      <c r="Y276" s="5"/>
      <c r="Z276" s="5"/>
    </row>
    <row r="277" ht="14.25" customHeight="1">
      <c r="A277" s="384"/>
      <c r="B277" s="384"/>
      <c r="C277" s="384"/>
      <c r="D277" s="384"/>
      <c r="E277" s="384"/>
      <c r="F277" s="384"/>
      <c r="G277" s="384"/>
      <c r="H277" s="384"/>
      <c r="I277" s="384"/>
      <c r="J277" s="384"/>
      <c r="K277" s="384"/>
      <c r="L277" s="384"/>
      <c r="M277" s="384"/>
      <c r="N277" s="384"/>
      <c r="O277" s="384"/>
      <c r="P277" s="384"/>
      <c r="Q277" s="384"/>
      <c r="R277" s="384"/>
      <c r="S277" s="384"/>
      <c r="T277" s="4"/>
      <c r="U277" s="5"/>
      <c r="V277" s="5"/>
      <c r="W277" s="5"/>
      <c r="X277" s="5"/>
      <c r="Y277" s="5"/>
      <c r="Z277" s="5"/>
    </row>
    <row r="278" ht="15.0" customHeight="1">
      <c r="A278" s="384"/>
      <c r="B278" s="384"/>
      <c r="C278" s="384"/>
      <c r="D278" s="384"/>
      <c r="E278" s="384"/>
      <c r="F278" s="384"/>
      <c r="G278" s="384"/>
      <c r="H278" s="384"/>
      <c r="I278" s="384"/>
      <c r="J278" s="384"/>
      <c r="K278" s="384"/>
      <c r="L278" s="384"/>
      <c r="M278" s="384"/>
      <c r="N278" s="384"/>
      <c r="O278" s="384"/>
      <c r="P278" s="384"/>
      <c r="Q278" s="384"/>
      <c r="R278" s="384"/>
      <c r="S278" s="384"/>
      <c r="T278" s="4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691"/>
      <c r="R279" s="504"/>
      <c r="S279" s="504"/>
      <c r="T279" s="4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506"/>
      <c r="S280" s="506"/>
      <c r="T280" s="4" t="s">
        <v>340</v>
      </c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508"/>
      <c r="S281" s="508"/>
      <c r="T281" s="4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10000.0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105">SUM(C282:P282)</f>
        <v>10000</v>
      </c>
      <c r="R282" s="388"/>
      <c r="S282" s="388"/>
      <c r="T282" s="4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105"/>
        <v>0</v>
      </c>
      <c r="R283" s="388"/>
      <c r="S283" s="388"/>
      <c r="T283" s="4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411334.0</v>
      </c>
      <c r="F284" s="397"/>
      <c r="G284" s="402"/>
      <c r="H284" s="397"/>
      <c r="I284" s="402">
        <v>741842.0</v>
      </c>
      <c r="J284" s="397"/>
      <c r="K284" s="402"/>
      <c r="L284" s="397"/>
      <c r="M284" s="402"/>
      <c r="N284" s="397"/>
      <c r="O284" s="402">
        <v>10000.0</v>
      </c>
      <c r="P284" s="397"/>
      <c r="Q284" s="569">
        <f t="shared" si="105"/>
        <v>1163176</v>
      </c>
      <c r="R284" s="388"/>
      <c r="S284" s="388"/>
      <c r="T284" s="4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1.4698748E7</v>
      </c>
      <c r="F285" s="397"/>
      <c r="G285" s="408"/>
      <c r="H285" s="397"/>
      <c r="I285" s="408">
        <v>68165.0</v>
      </c>
      <c r="J285" s="397"/>
      <c r="K285" s="408"/>
      <c r="L285" s="397"/>
      <c r="M285" s="408"/>
      <c r="N285" s="397"/>
      <c r="O285" s="408">
        <v>31352.0</v>
      </c>
      <c r="P285" s="397"/>
      <c r="Q285" s="570">
        <f t="shared" si="105"/>
        <v>14798265</v>
      </c>
      <c r="R285" s="388"/>
      <c r="S285" s="388"/>
      <c r="T285" s="4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3063909.0</v>
      </c>
      <c r="D286" s="397"/>
      <c r="E286" s="402"/>
      <c r="F286" s="397"/>
      <c r="G286" s="402"/>
      <c r="H286" s="397"/>
      <c r="I286" s="402">
        <v>49645.0</v>
      </c>
      <c r="J286" s="397"/>
      <c r="K286" s="402"/>
      <c r="L286" s="397"/>
      <c r="M286" s="402"/>
      <c r="N286" s="397"/>
      <c r="O286" s="402"/>
      <c r="P286" s="397"/>
      <c r="Q286" s="569">
        <f t="shared" si="105"/>
        <v>3113554</v>
      </c>
      <c r="R286" s="388"/>
      <c r="S286" s="388"/>
      <c r="T286" s="4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439437.0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105"/>
        <v>439437</v>
      </c>
      <c r="R287" s="388"/>
      <c r="S287" s="388"/>
      <c r="T287" s="4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547389.0</v>
      </c>
      <c r="D288" s="397"/>
      <c r="E288" s="402">
        <v>4000.0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105"/>
        <v>551389</v>
      </c>
      <c r="R288" s="388"/>
      <c r="S288" s="388"/>
      <c r="T288" s="4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2420580.0</v>
      </c>
      <c r="F289" s="397"/>
      <c r="G289" s="408"/>
      <c r="H289" s="397"/>
      <c r="I289" s="408"/>
      <c r="J289" s="397"/>
      <c r="K289" s="408"/>
      <c r="L289" s="397"/>
      <c r="M289" s="408">
        <v>955158.0</v>
      </c>
      <c r="N289" s="397"/>
      <c r="O289" s="408"/>
      <c r="P289" s="397"/>
      <c r="Q289" s="570">
        <f t="shared" si="105"/>
        <v>3375738</v>
      </c>
      <c r="R289" s="388"/>
      <c r="S289" s="388"/>
      <c r="T289" s="4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/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105"/>
        <v>0</v>
      </c>
      <c r="R290" s="388"/>
      <c r="S290" s="388"/>
      <c r="T290" s="4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217011.0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105"/>
        <v>217011</v>
      </c>
      <c r="R291" s="388"/>
      <c r="S291" s="388"/>
      <c r="T291" s="4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514296.0</v>
      </c>
      <c r="D292" s="397"/>
      <c r="E292" s="402">
        <v>1064409.0</v>
      </c>
      <c r="F292" s="397"/>
      <c r="G292" s="402"/>
      <c r="H292" s="397"/>
      <c r="I292" s="402"/>
      <c r="J292" s="397"/>
      <c r="K292" s="402"/>
      <c r="L292" s="397"/>
      <c r="M292" s="402"/>
      <c r="N292" s="397"/>
      <c r="O292" s="402"/>
      <c r="P292" s="397"/>
      <c r="Q292" s="569">
        <f t="shared" si="105"/>
        <v>1578705</v>
      </c>
      <c r="R292" s="388"/>
      <c r="S292" s="388"/>
      <c r="T292" s="4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86000.0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105"/>
        <v>86000</v>
      </c>
      <c r="R293" s="388"/>
      <c r="S293" s="388"/>
      <c r="T293" s="4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2152496.0</v>
      </c>
      <c r="D294" s="397"/>
      <c r="E294" s="402">
        <v>257291.0</v>
      </c>
      <c r="F294" s="397"/>
      <c r="G294" s="402"/>
      <c r="H294" s="397"/>
      <c r="I294" s="402">
        <v>134097.0</v>
      </c>
      <c r="J294" s="397"/>
      <c r="K294" s="402"/>
      <c r="L294" s="397"/>
      <c r="M294" s="402">
        <v>692000.0</v>
      </c>
      <c r="N294" s="397"/>
      <c r="O294" s="402"/>
      <c r="P294" s="397"/>
      <c r="Q294" s="569">
        <f t="shared" si="105"/>
        <v>3235884</v>
      </c>
      <c r="R294" s="388"/>
      <c r="S294" s="388"/>
      <c r="T294" s="4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192779.0</v>
      </c>
      <c r="D295" s="397"/>
      <c r="E295" s="408">
        <v>200.0</v>
      </c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105"/>
        <v>192979</v>
      </c>
      <c r="R295" s="388"/>
      <c r="S295" s="388"/>
      <c r="T295" s="4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154630.0</v>
      </c>
      <c r="D296" s="397"/>
      <c r="E296" s="402">
        <v>1500.0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105"/>
        <v>156130</v>
      </c>
      <c r="R296" s="388"/>
      <c r="S296" s="388"/>
      <c r="T296" s="4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3381626.0</v>
      </c>
      <c r="D297" s="397"/>
      <c r="E297" s="408">
        <v>493022.0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105"/>
        <v>3874648</v>
      </c>
      <c r="R297" s="388"/>
      <c r="S297" s="388"/>
      <c r="T297" s="4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36420.0</v>
      </c>
      <c r="J298" s="397"/>
      <c r="K298" s="402"/>
      <c r="L298" s="397"/>
      <c r="M298" s="402"/>
      <c r="N298" s="397"/>
      <c r="O298" s="402">
        <v>2051.0</v>
      </c>
      <c r="P298" s="397"/>
      <c r="Q298" s="569">
        <f t="shared" si="105"/>
        <v>38471</v>
      </c>
      <c r="R298" s="388"/>
      <c r="S298" s="388"/>
      <c r="T298" s="4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1268497.0</v>
      </c>
      <c r="F299" s="397"/>
      <c r="G299" s="408"/>
      <c r="H299" s="397"/>
      <c r="I299" s="408"/>
      <c r="J299" s="397"/>
      <c r="K299" s="408"/>
      <c r="L299" s="397"/>
      <c r="M299" s="408">
        <v>150000.0</v>
      </c>
      <c r="N299" s="397"/>
      <c r="O299" s="408"/>
      <c r="P299" s="397"/>
      <c r="Q299" s="570">
        <f t="shared" si="105"/>
        <v>1418497</v>
      </c>
      <c r="R299" s="388"/>
      <c r="S299" s="388"/>
      <c r="T299" s="4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10007125</v>
      </c>
      <c r="D300" s="397"/>
      <c r="E300" s="411">
        <f>SUM(E282:F299)</f>
        <v>21372029</v>
      </c>
      <c r="F300" s="397"/>
      <c r="G300" s="411">
        <f>SUM(G282:H299)</f>
        <v>0</v>
      </c>
      <c r="H300" s="397"/>
      <c r="I300" s="411">
        <f>SUM(I282:J299)</f>
        <v>1030169</v>
      </c>
      <c r="J300" s="397"/>
      <c r="K300" s="411">
        <f>SUM(K282:L299)</f>
        <v>0</v>
      </c>
      <c r="L300" s="397"/>
      <c r="M300" s="411">
        <f>SUM(M282:N299)</f>
        <v>1797158</v>
      </c>
      <c r="N300" s="397"/>
      <c r="O300" s="411">
        <f>SUM(O282:P299)</f>
        <v>43403</v>
      </c>
      <c r="P300" s="397"/>
      <c r="Q300" s="571">
        <f>SUM(Q282:Q299)</f>
        <v>34249884</v>
      </c>
      <c r="R300" s="386"/>
      <c r="S300" s="386"/>
      <c r="T300" s="4"/>
      <c r="U300" s="5"/>
      <c r="V300" s="5"/>
      <c r="W300" s="5"/>
      <c r="X300" s="5"/>
      <c r="Y300" s="5"/>
      <c r="Z300" s="5"/>
    </row>
    <row r="301" ht="15.0" customHeight="1">
      <c r="A301" s="413" t="s">
        <v>511</v>
      </c>
      <c r="B301" s="414"/>
      <c r="C301" s="415">
        <f>SUM(C282:D299)</f>
        <v>10007125</v>
      </c>
      <c r="D301" s="416"/>
      <c r="E301" s="415">
        <f>SUM(E282:F299)</f>
        <v>21372029</v>
      </c>
      <c r="F301" s="416"/>
      <c r="G301" s="415">
        <f>SUM(G282:H299)</f>
        <v>0</v>
      </c>
      <c r="H301" s="416"/>
      <c r="I301" s="415">
        <f>SUM(I282:J299)</f>
        <v>1030169</v>
      </c>
      <c r="J301" s="416"/>
      <c r="K301" s="415">
        <f>SUM(K282:L299)</f>
        <v>0</v>
      </c>
      <c r="L301" s="416"/>
      <c r="M301" s="415">
        <f>SUM(M282:N299)</f>
        <v>1797158</v>
      </c>
      <c r="N301" s="416"/>
      <c r="O301" s="415">
        <f>SUM(O282:P299)</f>
        <v>43403</v>
      </c>
      <c r="P301" s="416"/>
      <c r="Q301" s="572">
        <f>SUM(Q282:Q299)</f>
        <v>34249884</v>
      </c>
      <c r="R301" s="386"/>
      <c r="S301" s="386"/>
      <c r="T301" s="4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418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418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418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418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418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418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418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418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418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418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418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418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418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418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418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418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418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418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418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418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418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418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418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418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418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418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418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418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418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418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418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418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418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418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418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418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418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418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418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418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418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418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418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418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418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418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418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418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418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418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418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418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418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418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418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418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418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418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418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418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418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418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418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418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418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418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418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418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418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418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418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418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418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418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418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418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418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418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418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418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418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418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418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418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418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418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418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418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418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418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418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418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418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418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418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418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418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418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418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418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418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418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418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418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418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418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418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418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418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418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418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418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418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418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418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418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418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418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418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418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418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418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418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418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418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418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418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418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418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418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418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418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418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418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418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418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418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418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418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418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418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418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418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418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418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418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418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418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418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418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418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418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418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418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418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418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418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418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418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418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418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418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418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418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418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418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418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418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418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418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418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418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418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418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418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418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418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418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418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418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418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418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418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418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418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418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418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418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418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418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418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418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418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418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418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418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418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418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418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418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418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418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418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418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418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418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418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418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418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418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418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418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418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418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418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418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418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418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418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418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418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418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418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418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418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418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418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418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418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418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418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418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418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418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418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418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418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418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418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418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418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418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418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418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418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418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418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418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418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418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418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418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418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418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418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418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418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418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418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418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418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418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418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418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418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418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418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418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418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418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418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418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418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418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418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418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418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418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418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418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418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418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418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418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418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418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418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418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418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418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418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418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418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418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418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418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418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418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418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418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418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418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418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418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418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418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418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418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418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418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418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418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418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418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418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418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418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418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418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418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418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418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418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418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418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418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418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418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418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418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418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418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418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418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418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418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418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418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418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418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418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418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418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418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418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418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418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418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418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418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418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418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418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418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418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418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418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418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418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418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418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418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418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418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418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418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418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418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418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418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418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418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418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418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418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418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418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418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418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418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418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418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418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418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418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418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418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418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418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418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418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418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418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418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418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418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418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418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418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418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418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418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418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418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418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418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418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418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418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418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418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418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418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418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418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418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418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418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418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418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418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418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418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418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418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418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418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418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418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418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418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418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418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418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418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418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418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418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418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418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418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418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418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418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418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418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418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418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418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418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418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418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418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418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418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418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418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418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418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418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418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418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418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418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418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418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418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418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418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418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418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418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418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418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418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18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418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418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18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418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418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418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418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418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418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418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418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418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418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418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418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418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418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418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418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418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418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418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418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418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418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418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418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418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418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418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418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418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418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418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418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418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418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418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418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418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418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418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418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418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18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418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418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418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418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418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418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418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418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418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418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18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418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418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418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418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418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418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418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418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418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418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418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418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18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418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418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418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18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418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418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418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418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418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418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418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418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418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418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418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418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418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418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418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418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418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418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418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418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418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418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418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418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418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418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418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18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418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418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18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418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418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418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418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18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418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418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418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418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418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418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418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18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418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418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418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418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418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418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418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418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418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418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418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418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418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418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418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418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418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418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418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418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418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418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418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418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418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418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418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418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418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418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418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418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418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418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418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418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418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418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418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418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418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418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418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418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418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418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418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418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418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418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418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418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418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418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418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418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418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418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418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418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418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418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418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418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418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418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418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418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418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418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418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18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418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418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418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418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418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418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418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418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418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418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418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418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418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418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418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418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418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418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418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418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418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418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418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418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418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418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418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418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418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418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418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418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418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418"/>
      <c r="U1000" s="5"/>
      <c r="V1000" s="5"/>
      <c r="W1000" s="5"/>
      <c r="X1000" s="5"/>
      <c r="Y1000" s="5"/>
      <c r="Z1000" s="5"/>
    </row>
  </sheetData>
  <mergeCells count="209">
    <mergeCell ref="C299:D299"/>
    <mergeCell ref="E299:F299"/>
    <mergeCell ref="G299:H299"/>
    <mergeCell ref="I299:J299"/>
    <mergeCell ref="K299:L299"/>
    <mergeCell ref="M299:N299"/>
    <mergeCell ref="O299:P299"/>
    <mergeCell ref="C300:D300"/>
    <mergeCell ref="E300:F300"/>
    <mergeCell ref="G300:H300"/>
    <mergeCell ref="I300:J300"/>
    <mergeCell ref="K300:L300"/>
    <mergeCell ref="M300:N300"/>
    <mergeCell ref="O300:P300"/>
    <mergeCell ref="C281:D281"/>
    <mergeCell ref="E281:F281"/>
    <mergeCell ref="C282:D282"/>
    <mergeCell ref="E282:F282"/>
    <mergeCell ref="C283:D283"/>
    <mergeCell ref="E283:F283"/>
    <mergeCell ref="E284:F284"/>
    <mergeCell ref="K287:L287"/>
    <mergeCell ref="M287:N287"/>
    <mergeCell ref="O287:P287"/>
    <mergeCell ref="C284:D284"/>
    <mergeCell ref="C285:D285"/>
    <mergeCell ref="C286:D286"/>
    <mergeCell ref="C287:D287"/>
    <mergeCell ref="E287:F287"/>
    <mergeCell ref="G287:H287"/>
    <mergeCell ref="I287:J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301:D301"/>
    <mergeCell ref="E301:F301"/>
    <mergeCell ref="G301:H301"/>
    <mergeCell ref="I301:J301"/>
    <mergeCell ref="K301:L301"/>
    <mergeCell ref="M301:N301"/>
    <mergeCell ref="O301:P301"/>
    <mergeCell ref="A71:S71"/>
    <mergeCell ref="A100:S100"/>
    <mergeCell ref="A107:S107"/>
    <mergeCell ref="A108:S108"/>
    <mergeCell ref="A116:S116"/>
    <mergeCell ref="A132:S132"/>
    <mergeCell ref="A138:S138"/>
    <mergeCell ref="A145:S145"/>
    <mergeCell ref="A150:S150"/>
    <mergeCell ref="A151:S151"/>
    <mergeCell ref="A154:S154"/>
    <mergeCell ref="A166:S166"/>
    <mergeCell ref="A172:S172"/>
    <mergeCell ref="A173:S173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P5:Q5"/>
    <mergeCell ref="R5:S5"/>
    <mergeCell ref="A6:S6"/>
    <mergeCell ref="A7:S7"/>
    <mergeCell ref="A28:S28"/>
    <mergeCell ref="A35:S35"/>
    <mergeCell ref="A42:S42"/>
    <mergeCell ref="A48:S48"/>
    <mergeCell ref="A185:S185"/>
    <mergeCell ref="A186:S186"/>
    <mergeCell ref="A188:S188"/>
    <mergeCell ref="A191:S191"/>
    <mergeCell ref="A223:S223"/>
    <mergeCell ref="A232:S232"/>
    <mergeCell ref="A233:S233"/>
    <mergeCell ref="A279:Q279"/>
    <mergeCell ref="C280:Q280"/>
    <mergeCell ref="A240:S240"/>
    <mergeCell ref="A244:S244"/>
    <mergeCell ref="A260:S260"/>
    <mergeCell ref="A263:S263"/>
    <mergeCell ref="A271:S271"/>
    <mergeCell ref="A273:Q273"/>
    <mergeCell ref="A280:A281"/>
    <mergeCell ref="O281:P281"/>
    <mergeCell ref="K283:L283"/>
    <mergeCell ref="K284:L284"/>
    <mergeCell ref="M284:N284"/>
    <mergeCell ref="O284:P284"/>
    <mergeCell ref="K285:L285"/>
    <mergeCell ref="M285:N285"/>
    <mergeCell ref="O285:P285"/>
    <mergeCell ref="K281:L281"/>
    <mergeCell ref="M281:N281"/>
    <mergeCell ref="K282:L282"/>
    <mergeCell ref="M282:N282"/>
    <mergeCell ref="O282:P282"/>
    <mergeCell ref="M283:N283"/>
    <mergeCell ref="O283:P283"/>
    <mergeCell ref="G284:H284"/>
    <mergeCell ref="G285:H285"/>
    <mergeCell ref="G286:H286"/>
    <mergeCell ref="E285:F285"/>
    <mergeCell ref="E286:F286"/>
    <mergeCell ref="I285:J285"/>
    <mergeCell ref="I286:J286"/>
    <mergeCell ref="K286:L286"/>
    <mergeCell ref="M286:N286"/>
    <mergeCell ref="O286:P286"/>
    <mergeCell ref="G281:H281"/>
    <mergeCell ref="I281:J281"/>
    <mergeCell ref="G282:H282"/>
    <mergeCell ref="I282:J282"/>
    <mergeCell ref="G283:H283"/>
    <mergeCell ref="I283:J283"/>
    <mergeCell ref="I284:J284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  <mergeCell ref="C297:D297"/>
    <mergeCell ref="E297:F297"/>
    <mergeCell ref="G297:H297"/>
    <mergeCell ref="I297:J297"/>
    <mergeCell ref="K297:L297"/>
    <mergeCell ref="M297:N297"/>
    <mergeCell ref="O297:P297"/>
    <mergeCell ref="C298:D298"/>
    <mergeCell ref="E298:F298"/>
    <mergeCell ref="G298:H298"/>
    <mergeCell ref="I298:J298"/>
    <mergeCell ref="K298:L298"/>
    <mergeCell ref="M298:N298"/>
    <mergeCell ref="O298:P298"/>
  </mergeCells>
  <hyperlinks>
    <hyperlink r:id="rId1" ref="A4"/>
    <hyperlink r:id="rId2" ref="A5"/>
    <hyperlink r:id="rId3" ref="A8"/>
    <hyperlink r:id="rId4" ref="A9"/>
    <hyperlink r:id="rId5" ref="T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T17"/>
    <hyperlink r:id="rId14" ref="A18"/>
    <hyperlink r:id="rId15" ref="A19"/>
    <hyperlink r:id="rId16" ref="A20"/>
    <hyperlink r:id="rId17" ref="A21"/>
    <hyperlink r:id="rId18" ref="T21"/>
    <hyperlink r:id="rId19" ref="A22"/>
    <hyperlink r:id="rId20" ref="A23"/>
    <hyperlink r:id="rId21" ref="T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T43"/>
    <hyperlink r:id="rId39" ref="A44"/>
    <hyperlink r:id="rId40" ref="A45"/>
    <hyperlink r:id="rId41" ref="A46"/>
    <hyperlink r:id="rId42" ref="A47"/>
    <hyperlink r:id="rId43" ref="T49"/>
    <hyperlink r:id="rId44" ref="A52"/>
    <hyperlink r:id="rId45" ref="A53"/>
    <hyperlink r:id="rId46" ref="T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T62"/>
    <hyperlink r:id="rId57" ref="A63"/>
    <hyperlink r:id="rId58" ref="T63"/>
    <hyperlink r:id="rId59" ref="A64"/>
    <hyperlink r:id="rId60" ref="T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T72"/>
    <hyperlink r:id="rId69" ref="A77"/>
    <hyperlink r:id="rId70" ref="T77"/>
    <hyperlink r:id="rId71" ref="A82"/>
    <hyperlink r:id="rId72" ref="A87"/>
    <hyperlink r:id="rId73" ref="T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T164"/>
    <hyperlink r:id="rId132" ref="A165"/>
    <hyperlink r:id="rId133" ref="T185"/>
    <hyperlink r:id="rId134" ref="T188"/>
    <hyperlink r:id="rId135" ref="A234"/>
    <hyperlink r:id="rId136" ref="A235"/>
    <hyperlink r:id="rId137" ref="T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T242"/>
    <hyperlink r:id="rId145" ref="A243"/>
    <hyperlink r:id="rId146" ref="T243"/>
    <hyperlink r:id="rId147" ref="A245"/>
    <hyperlink r:id="rId148" ref="T245"/>
    <hyperlink r:id="rId149" ref="A246"/>
    <hyperlink r:id="rId150" ref="T246"/>
    <hyperlink r:id="rId151" ref="A247"/>
    <hyperlink r:id="rId152" ref="T247"/>
    <hyperlink r:id="rId153" ref="A248"/>
    <hyperlink r:id="rId154" ref="T248"/>
    <hyperlink r:id="rId155" ref="A249"/>
    <hyperlink r:id="rId156" ref="T249"/>
    <hyperlink r:id="rId157" ref="A250"/>
    <hyperlink r:id="rId158" ref="T250"/>
    <hyperlink r:id="rId159" ref="A251"/>
    <hyperlink r:id="rId160" ref="T251"/>
    <hyperlink r:id="rId161" ref="A252"/>
    <hyperlink r:id="rId162" ref="T252"/>
    <hyperlink r:id="rId163" ref="A253"/>
    <hyperlink r:id="rId164" ref="T253"/>
    <hyperlink r:id="rId165" ref="A254"/>
    <hyperlink r:id="rId166" ref="T254"/>
    <hyperlink r:id="rId167" ref="A255"/>
    <hyperlink r:id="rId168" ref="T255"/>
    <hyperlink r:id="rId169" ref="A256"/>
    <hyperlink r:id="rId170" ref="A257"/>
    <hyperlink r:id="rId171" ref="A258"/>
    <hyperlink r:id="rId172" ref="T258"/>
    <hyperlink r:id="rId173" ref="A259"/>
    <hyperlink r:id="rId174" ref="T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51.57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29"/>
    <col customWidth="1" min="14" max="14" width="6.0"/>
    <col customWidth="1" min="15" max="15" width="10.29"/>
    <col customWidth="1" min="16" max="16" width="6.71"/>
    <col customWidth="1" min="17" max="17" width="10.0"/>
    <col customWidth="1" min="18" max="18" width="8.57"/>
    <col customWidth="1" min="19" max="19" width="9.14"/>
    <col customWidth="1" min="20" max="20" width="22.86"/>
    <col customWidth="1" min="21" max="21" width="24.0"/>
    <col customWidth="1" min="22" max="26" width="10.0"/>
  </cols>
  <sheetData>
    <row r="1" ht="17.25" customHeight="1">
      <c r="A1" s="1" t="s">
        <v>512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5"/>
      <c r="V1" s="5"/>
      <c r="W1" s="5"/>
      <c r="X1" s="5"/>
      <c r="Y1" s="5"/>
      <c r="Z1" s="5"/>
    </row>
    <row r="2" ht="15.75" customHeight="1">
      <c r="A2" s="695" t="s">
        <v>1</v>
      </c>
      <c r="B2" s="7" t="s">
        <v>2</v>
      </c>
      <c r="C2" s="3"/>
      <c r="D2" s="696" t="s">
        <v>513</v>
      </c>
      <c r="E2" s="697"/>
      <c r="F2" s="696" t="s">
        <v>514</v>
      </c>
      <c r="G2" s="697"/>
      <c r="H2" s="696" t="s">
        <v>515</v>
      </c>
      <c r="I2" s="697"/>
      <c r="J2" s="696" t="s">
        <v>516</v>
      </c>
      <c r="K2" s="697"/>
      <c r="L2" s="696" t="s">
        <v>517</v>
      </c>
      <c r="M2" s="697"/>
      <c r="N2" s="696" t="s">
        <v>518</v>
      </c>
      <c r="O2" s="697"/>
      <c r="P2" s="696" t="s">
        <v>519</v>
      </c>
      <c r="Q2" s="697"/>
      <c r="R2" s="696" t="s">
        <v>520</v>
      </c>
      <c r="S2" s="697"/>
      <c r="T2" s="4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1"/>
      <c r="T3" s="4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229"/>
      <c r="C4" s="698">
        <v>60436.69</v>
      </c>
      <c r="D4" s="515">
        <v>777.78</v>
      </c>
      <c r="E4" s="393"/>
      <c r="F4" s="516">
        <v>135.64</v>
      </c>
      <c r="G4" s="393"/>
      <c r="H4" s="516">
        <v>138.74</v>
      </c>
      <c r="I4" s="393"/>
      <c r="J4" s="516">
        <v>147.54</v>
      </c>
      <c r="K4" s="393"/>
      <c r="L4" s="517">
        <v>78.01</v>
      </c>
      <c r="M4" s="16"/>
      <c r="N4" s="517">
        <v>90.88</v>
      </c>
      <c r="O4" s="16"/>
      <c r="P4" s="517">
        <v>77.4</v>
      </c>
      <c r="Q4" s="664"/>
      <c r="R4" s="516">
        <v>109.57</v>
      </c>
      <c r="S4" s="393"/>
      <c r="T4" s="4" t="s">
        <v>12</v>
      </c>
      <c r="U4" s="5"/>
      <c r="V4" s="5"/>
      <c r="W4" s="5"/>
      <c r="X4" s="5"/>
      <c r="Y4" s="5"/>
      <c r="Z4" s="5"/>
    </row>
    <row r="5" ht="15.0" customHeight="1">
      <c r="A5" s="422" t="s">
        <v>13</v>
      </c>
      <c r="B5" s="699"/>
      <c r="C5" s="478">
        <v>52.38</v>
      </c>
      <c r="D5" s="665">
        <v>172.31</v>
      </c>
      <c r="E5" s="666"/>
      <c r="F5" s="667">
        <v>164.09</v>
      </c>
      <c r="G5" s="666"/>
      <c r="H5" s="667">
        <v>95.64</v>
      </c>
      <c r="I5" s="666"/>
      <c r="J5" s="667">
        <v>154.77</v>
      </c>
      <c r="K5" s="666"/>
      <c r="L5" s="667">
        <v>261.76</v>
      </c>
      <c r="M5" s="666"/>
      <c r="N5" s="667">
        <v>278.1</v>
      </c>
      <c r="O5" s="666"/>
      <c r="P5" s="667">
        <v>171.08</v>
      </c>
      <c r="Q5" s="668"/>
      <c r="R5" s="667">
        <v>152.59</v>
      </c>
      <c r="S5" s="666"/>
      <c r="T5" s="4" t="s">
        <v>12</v>
      </c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"/>
      <c r="T6" s="4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"/>
      <c r="T7" s="4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134015.0</v>
      </c>
      <c r="F8" s="51"/>
      <c r="G8" s="626">
        <v>22256.0</v>
      </c>
      <c r="H8" s="51"/>
      <c r="I8" s="626">
        <v>13269.0</v>
      </c>
      <c r="J8" s="51"/>
      <c r="K8" s="626">
        <v>22835.0</v>
      </c>
      <c r="L8" s="51"/>
      <c r="M8" s="626">
        <v>20421.0</v>
      </c>
      <c r="N8" s="51"/>
      <c r="O8" s="626">
        <v>25273.0</v>
      </c>
      <c r="P8" s="51"/>
      <c r="Q8" s="626">
        <v>13242.0</v>
      </c>
      <c r="R8" s="51"/>
      <c r="S8" s="627">
        <v>16719.0</v>
      </c>
      <c r="T8" s="4" t="s">
        <v>17</v>
      </c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42.2</v>
      </c>
      <c r="F9" s="26"/>
      <c r="G9" s="30">
        <v>43.03</v>
      </c>
      <c r="H9" s="26"/>
      <c r="I9" s="30">
        <v>40.39</v>
      </c>
      <c r="J9" s="26"/>
      <c r="K9" s="30">
        <v>39.32</v>
      </c>
      <c r="L9" s="26"/>
      <c r="M9" s="30">
        <v>42.12</v>
      </c>
      <c r="N9" s="26"/>
      <c r="O9" s="30">
        <v>44.18</v>
      </c>
      <c r="P9" s="26"/>
      <c r="Q9" s="30">
        <v>43.34</v>
      </c>
      <c r="R9" s="26"/>
      <c r="S9" s="31">
        <v>42.64</v>
      </c>
      <c r="T9" s="29" t="s">
        <v>17</v>
      </c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0.153385815</v>
      </c>
      <c r="E10" s="34">
        <v>20556.0</v>
      </c>
      <c r="F10" s="33">
        <f t="shared" ref="F10:F16" si="3">G10/$G$8</f>
        <v>0.1719086988</v>
      </c>
      <c r="G10" s="34">
        <v>3826.0</v>
      </c>
      <c r="H10" s="33">
        <f t="shared" ref="H10:H16" si="4">I10/$I$8</f>
        <v>0.1666289849</v>
      </c>
      <c r="I10" s="34">
        <v>2211.0</v>
      </c>
      <c r="J10" s="33">
        <f t="shared" ref="J10:J16" si="5">K10/$K$8</f>
        <v>0.1891394789</v>
      </c>
      <c r="K10" s="34">
        <v>4319.0</v>
      </c>
      <c r="L10" s="33">
        <f t="shared" ref="L10:L16" si="6">M10/$M$8</f>
        <v>0.1472503795</v>
      </c>
      <c r="M10" s="34">
        <v>3007.0</v>
      </c>
      <c r="N10" s="33">
        <f t="shared" ref="N10:N16" si="7">O10/$O$8</f>
        <v>0.1224231393</v>
      </c>
      <c r="O10" s="34">
        <v>3094.0</v>
      </c>
      <c r="P10" s="33">
        <f t="shared" ref="P10:P16" si="8">Q10/$Q$8</f>
        <v>0.1337411267</v>
      </c>
      <c r="Q10" s="34">
        <v>1771.0</v>
      </c>
      <c r="R10" s="33">
        <f t="shared" ref="R10:R16" si="9">S10/$S$8</f>
        <v>0.1392427777</v>
      </c>
      <c r="S10" s="35">
        <v>2328.0</v>
      </c>
      <c r="T10" s="4" t="s">
        <v>20</v>
      </c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0.1572734395</v>
      </c>
      <c r="E11" s="34">
        <v>21077.0</v>
      </c>
      <c r="F11" s="33">
        <f t="shared" si="3"/>
        <v>0.130616463</v>
      </c>
      <c r="G11" s="34">
        <v>2907.0</v>
      </c>
      <c r="H11" s="33">
        <f t="shared" si="4"/>
        <v>0.1722812571</v>
      </c>
      <c r="I11" s="34">
        <v>2286.0</v>
      </c>
      <c r="J11" s="33">
        <f t="shared" si="5"/>
        <v>0.1576527261</v>
      </c>
      <c r="K11" s="34">
        <v>3600.0</v>
      </c>
      <c r="L11" s="33">
        <f t="shared" si="6"/>
        <v>0.1628715538</v>
      </c>
      <c r="M11" s="34">
        <v>3326.0</v>
      </c>
      <c r="N11" s="33">
        <f t="shared" si="7"/>
        <v>0.1576781546</v>
      </c>
      <c r="O11" s="34">
        <v>3985.0</v>
      </c>
      <c r="P11" s="33">
        <f t="shared" si="8"/>
        <v>0.1674973569</v>
      </c>
      <c r="Q11" s="34">
        <v>2218.0</v>
      </c>
      <c r="R11" s="33">
        <f t="shared" si="9"/>
        <v>0.1647825827</v>
      </c>
      <c r="S11" s="35">
        <v>2755.0</v>
      </c>
      <c r="T11" s="4" t="s">
        <v>20</v>
      </c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0.245360594</v>
      </c>
      <c r="E12" s="34">
        <v>32882.0</v>
      </c>
      <c r="F12" s="33">
        <f t="shared" si="3"/>
        <v>0.2349478792</v>
      </c>
      <c r="G12" s="34">
        <v>5229.0</v>
      </c>
      <c r="H12" s="33">
        <f t="shared" si="4"/>
        <v>0.2356620695</v>
      </c>
      <c r="I12" s="34">
        <v>3127.0</v>
      </c>
      <c r="J12" s="33">
        <f t="shared" si="5"/>
        <v>0.253820889</v>
      </c>
      <c r="K12" s="34">
        <v>5796.0</v>
      </c>
      <c r="L12" s="33">
        <f t="shared" si="6"/>
        <v>0.2543949856</v>
      </c>
      <c r="M12" s="34">
        <v>5195.0</v>
      </c>
      <c r="N12" s="33">
        <f t="shared" si="7"/>
        <v>0.2496735647</v>
      </c>
      <c r="O12" s="34">
        <v>6310.0</v>
      </c>
      <c r="P12" s="33">
        <f t="shared" si="8"/>
        <v>0.2279111917</v>
      </c>
      <c r="Q12" s="34">
        <v>3018.0</v>
      </c>
      <c r="R12" s="33">
        <f t="shared" si="9"/>
        <v>0.2516298822</v>
      </c>
      <c r="S12" s="35">
        <v>4207.0</v>
      </c>
      <c r="T12" s="4" t="s">
        <v>521</v>
      </c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0.264477857</v>
      </c>
      <c r="E13" s="34">
        <v>35444.0</v>
      </c>
      <c r="F13" s="33">
        <f t="shared" si="3"/>
        <v>0.263344716</v>
      </c>
      <c r="G13" s="34">
        <v>5861.0</v>
      </c>
      <c r="H13" s="33">
        <f t="shared" si="4"/>
        <v>0.2768106112</v>
      </c>
      <c r="I13" s="34">
        <v>3673.0</v>
      </c>
      <c r="J13" s="33">
        <f t="shared" si="5"/>
        <v>0.2553536238</v>
      </c>
      <c r="K13" s="34">
        <v>5831.0</v>
      </c>
      <c r="L13" s="33">
        <f t="shared" si="6"/>
        <v>0.2574800451</v>
      </c>
      <c r="M13" s="34">
        <v>5258.0</v>
      </c>
      <c r="N13" s="33">
        <f t="shared" si="7"/>
        <v>0.2685870296</v>
      </c>
      <c r="O13" s="34">
        <v>6788.0</v>
      </c>
      <c r="P13" s="33">
        <f t="shared" si="8"/>
        <v>0.2798670896</v>
      </c>
      <c r="Q13" s="34">
        <v>3706.0</v>
      </c>
      <c r="R13" s="33">
        <f t="shared" si="9"/>
        <v>0.2588073449</v>
      </c>
      <c r="S13" s="35">
        <v>4327.0</v>
      </c>
      <c r="T13" s="4" t="s">
        <v>521</v>
      </c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0.10737604</v>
      </c>
      <c r="E14" s="34">
        <v>14390.0</v>
      </c>
      <c r="F14" s="33">
        <f t="shared" si="3"/>
        <v>0.1122843278</v>
      </c>
      <c r="G14" s="34">
        <v>2499.0</v>
      </c>
      <c r="H14" s="33">
        <f t="shared" si="4"/>
        <v>0.09232044615</v>
      </c>
      <c r="I14" s="34">
        <v>1225.0</v>
      </c>
      <c r="J14" s="33">
        <f t="shared" si="5"/>
        <v>0.09813882198</v>
      </c>
      <c r="K14" s="34">
        <v>2241.0</v>
      </c>
      <c r="L14" s="33">
        <f t="shared" si="6"/>
        <v>0.09999510308</v>
      </c>
      <c r="M14" s="34">
        <v>2042.0</v>
      </c>
      <c r="N14" s="33">
        <f t="shared" si="7"/>
        <v>0.1176749891</v>
      </c>
      <c r="O14" s="34">
        <v>2974.0</v>
      </c>
      <c r="P14" s="33">
        <f t="shared" si="8"/>
        <v>0.1143331823</v>
      </c>
      <c r="Q14" s="34">
        <v>1514.0</v>
      </c>
      <c r="R14" s="33">
        <f t="shared" si="9"/>
        <v>0.1133440995</v>
      </c>
      <c r="S14" s="35">
        <v>1895.0</v>
      </c>
      <c r="T14" s="4" t="s">
        <v>521</v>
      </c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0.07212625452</v>
      </c>
      <c r="E15" s="34">
        <v>9666.0</v>
      </c>
      <c r="F15" s="33">
        <f t="shared" si="3"/>
        <v>0.08689791517</v>
      </c>
      <c r="G15" s="34">
        <v>1934.0</v>
      </c>
      <c r="H15" s="33">
        <f t="shared" si="4"/>
        <v>0.05629663125</v>
      </c>
      <c r="I15" s="34">
        <v>747.0</v>
      </c>
      <c r="J15" s="33">
        <f t="shared" si="5"/>
        <v>0.04589446026</v>
      </c>
      <c r="K15" s="34">
        <v>1048.0</v>
      </c>
      <c r="L15" s="33">
        <f t="shared" si="6"/>
        <v>0.07800793301</v>
      </c>
      <c r="M15" s="34">
        <v>1593.0</v>
      </c>
      <c r="N15" s="33">
        <f t="shared" si="7"/>
        <v>0.0839631227</v>
      </c>
      <c r="O15" s="34">
        <v>2122.0</v>
      </c>
      <c r="P15" s="33">
        <f t="shared" si="8"/>
        <v>0.07665005286</v>
      </c>
      <c r="Q15" s="34">
        <v>1015.0</v>
      </c>
      <c r="R15" s="33">
        <f t="shared" si="9"/>
        <v>0.072193313</v>
      </c>
      <c r="S15" s="35">
        <v>1207.0</v>
      </c>
      <c r="T15" s="4" t="s">
        <v>521</v>
      </c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0.1795022945</v>
      </c>
      <c r="E16" s="34">
        <f>E14+E15</f>
        <v>24056</v>
      </c>
      <c r="F16" s="33">
        <f t="shared" si="3"/>
        <v>0.199182243</v>
      </c>
      <c r="G16" s="34">
        <f>G14+G15</f>
        <v>4433</v>
      </c>
      <c r="H16" s="33">
        <f t="shared" si="4"/>
        <v>0.1486170774</v>
      </c>
      <c r="I16" s="34">
        <f>I14+I15</f>
        <v>1972</v>
      </c>
      <c r="J16" s="33">
        <f t="shared" si="5"/>
        <v>0.1440332822</v>
      </c>
      <c r="K16" s="34">
        <f>K14+K15</f>
        <v>3289</v>
      </c>
      <c r="L16" s="33">
        <f t="shared" si="6"/>
        <v>0.1780030361</v>
      </c>
      <c r="M16" s="34">
        <f>M14+M15</f>
        <v>3635</v>
      </c>
      <c r="N16" s="33">
        <f t="shared" si="7"/>
        <v>0.2016381118</v>
      </c>
      <c r="O16" s="34">
        <f>O14+O15</f>
        <v>5096</v>
      </c>
      <c r="P16" s="33">
        <f t="shared" si="8"/>
        <v>0.1909832352</v>
      </c>
      <c r="Q16" s="34">
        <f>Q14+Q15</f>
        <v>2529</v>
      </c>
      <c r="R16" s="33">
        <f t="shared" si="9"/>
        <v>0.1855374125</v>
      </c>
      <c r="S16" s="35">
        <f>S14+S15</f>
        <v>3102</v>
      </c>
      <c r="T16" s="4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0.1342760139</v>
      </c>
      <c r="E17" s="427">
        <v>17995.0</v>
      </c>
      <c r="F17" s="40">
        <f>G17/G8</f>
        <v>0.1530373832</v>
      </c>
      <c r="G17" s="427">
        <v>3406.0</v>
      </c>
      <c r="H17" s="40">
        <f>I17/I8</f>
        <v>0.1453010777</v>
      </c>
      <c r="I17" s="427">
        <v>1928.0</v>
      </c>
      <c r="J17" s="40">
        <f>K17/K8</f>
        <v>0.1688635866</v>
      </c>
      <c r="K17" s="427">
        <v>3856.0</v>
      </c>
      <c r="L17" s="40">
        <f>M17/M8</f>
        <v>0.1259487782</v>
      </c>
      <c r="M17" s="427">
        <v>2572.0</v>
      </c>
      <c r="N17" s="40">
        <f>O17/O8</f>
        <v>0.1054485024</v>
      </c>
      <c r="O17" s="427">
        <v>2665.0</v>
      </c>
      <c r="P17" s="40">
        <f>Q17/Q8</f>
        <v>0.1180335297</v>
      </c>
      <c r="Q17" s="427">
        <v>1563.0</v>
      </c>
      <c r="R17" s="40">
        <f>S17/S8</f>
        <v>0.1199234404</v>
      </c>
      <c r="S17" s="364">
        <v>2005.0</v>
      </c>
      <c r="T17" s="29" t="s">
        <v>28</v>
      </c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0.1631</v>
      </c>
      <c r="E18" s="44"/>
      <c r="F18" s="40">
        <v>0.1813</v>
      </c>
      <c r="G18" s="44"/>
      <c r="H18" s="40">
        <v>0.1777</v>
      </c>
      <c r="I18" s="44"/>
      <c r="J18" s="40">
        <v>0.201</v>
      </c>
      <c r="K18" s="44"/>
      <c r="L18" s="40">
        <v>0.1568</v>
      </c>
      <c r="M18" s="44"/>
      <c r="N18" s="40">
        <v>0.1301</v>
      </c>
      <c r="O18" s="44"/>
      <c r="P18" s="40">
        <v>0.1445</v>
      </c>
      <c r="Q18" s="44"/>
      <c r="R18" s="40">
        <v>0.1478</v>
      </c>
      <c r="S18" s="44"/>
      <c r="T18" s="4" t="s">
        <v>30</v>
      </c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0.1795</v>
      </c>
      <c r="E19" s="44"/>
      <c r="F19" s="40">
        <v>0.19920000000000002</v>
      </c>
      <c r="G19" s="44"/>
      <c r="H19" s="40">
        <v>0.14859999999999998</v>
      </c>
      <c r="I19" s="44"/>
      <c r="J19" s="40">
        <v>0.14400000000000002</v>
      </c>
      <c r="K19" s="44"/>
      <c r="L19" s="40">
        <v>0.17800000000000002</v>
      </c>
      <c r="M19" s="44"/>
      <c r="N19" s="40">
        <v>0.2016</v>
      </c>
      <c r="O19" s="44"/>
      <c r="P19" s="40">
        <v>0.191</v>
      </c>
      <c r="Q19" s="44"/>
      <c r="R19" s="40">
        <v>0.1855</v>
      </c>
      <c r="S19" s="44"/>
      <c r="T19" s="4" t="s">
        <v>30</v>
      </c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0.4018</v>
      </c>
      <c r="E20" s="44"/>
      <c r="F20" s="40">
        <v>0.4363</v>
      </c>
      <c r="G20" s="44"/>
      <c r="H20" s="40">
        <v>0.3788</v>
      </c>
      <c r="I20" s="44"/>
      <c r="J20" s="40">
        <v>0.3186</v>
      </c>
      <c r="K20" s="44"/>
      <c r="L20" s="40">
        <v>0.4382</v>
      </c>
      <c r="M20" s="44"/>
      <c r="N20" s="40">
        <v>0.4164</v>
      </c>
      <c r="O20" s="44"/>
      <c r="P20" s="40">
        <v>0.40130000000000005</v>
      </c>
      <c r="Q20" s="44"/>
      <c r="R20" s="40">
        <v>0.38909999999999995</v>
      </c>
      <c r="S20" s="44"/>
      <c r="T20" s="4" t="s">
        <v>30</v>
      </c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0.5211</v>
      </c>
      <c r="E21" s="44"/>
      <c r="F21" s="40">
        <v>0.6143</v>
      </c>
      <c r="G21" s="44"/>
      <c r="H21" s="40">
        <v>0.4844</v>
      </c>
      <c r="I21" s="44"/>
      <c r="J21" s="40">
        <v>0.5267000000000001</v>
      </c>
      <c r="K21" s="44"/>
      <c r="L21" s="40">
        <v>0.5032</v>
      </c>
      <c r="M21" s="44"/>
      <c r="N21" s="40">
        <v>0.4964</v>
      </c>
      <c r="O21" s="44"/>
      <c r="P21" s="40">
        <v>0.5049</v>
      </c>
      <c r="Q21" s="44"/>
      <c r="R21" s="40">
        <v>0.5</v>
      </c>
      <c r="S21" s="44"/>
      <c r="T21" s="29" t="s">
        <v>30</v>
      </c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10">C22/$C$8</f>
        <v>0.8780953055</v>
      </c>
      <c r="C22" s="34">
        <v>2779947.0</v>
      </c>
      <c r="D22" s="33">
        <f t="shared" ref="D22:D23" si="11">E22/$E$8</f>
        <v>0.8166697758</v>
      </c>
      <c r="E22" s="34">
        <v>109446.0</v>
      </c>
      <c r="F22" s="33">
        <f t="shared" ref="F22:F23" si="12">G22/$G$8</f>
        <v>0.9383087707</v>
      </c>
      <c r="G22" s="34">
        <v>20883.0</v>
      </c>
      <c r="H22" s="33">
        <f t="shared" ref="H22:H23" si="13">I22/$I$8</f>
        <v>0.8945662823</v>
      </c>
      <c r="I22" s="34">
        <v>11870.0</v>
      </c>
      <c r="J22" s="33">
        <f t="shared" ref="J22:J23" si="14">K22/$K$8</f>
        <v>0.8448434421</v>
      </c>
      <c r="K22" s="34">
        <v>19292.0</v>
      </c>
      <c r="L22" s="33">
        <f t="shared" ref="L22:L23" si="15">M22/$M$8</f>
        <v>0.7590225748</v>
      </c>
      <c r="M22" s="34">
        <v>15500.0</v>
      </c>
      <c r="N22" s="33">
        <f t="shared" ref="N22:N23" si="16">O22/$O$8</f>
        <v>0.76164286</v>
      </c>
      <c r="O22" s="34">
        <v>19249.0</v>
      </c>
      <c r="P22" s="33">
        <f t="shared" ref="P22:P23" si="17">Q22/$Q$8</f>
        <v>0.8066002114</v>
      </c>
      <c r="Q22" s="34">
        <v>10681.0</v>
      </c>
      <c r="R22" s="33">
        <f t="shared" ref="R22:R23" si="18">S22/$S$8</f>
        <v>0.7160117232</v>
      </c>
      <c r="S22" s="35">
        <v>11971.0</v>
      </c>
      <c r="T22" s="4" t="s">
        <v>35</v>
      </c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10"/>
        <v>0.1218974296</v>
      </c>
      <c r="C23" s="34">
        <v>385913.0</v>
      </c>
      <c r="D23" s="33">
        <f t="shared" si="11"/>
        <v>0.1833078387</v>
      </c>
      <c r="E23" s="34">
        <v>24566.0</v>
      </c>
      <c r="F23" s="33">
        <f t="shared" si="12"/>
        <v>0.06169122933</v>
      </c>
      <c r="G23" s="34">
        <v>1373.0</v>
      </c>
      <c r="H23" s="33">
        <f t="shared" si="13"/>
        <v>0.1054337177</v>
      </c>
      <c r="I23" s="34">
        <v>1399.0</v>
      </c>
      <c r="J23" s="33">
        <f t="shared" si="14"/>
        <v>0.1550689731</v>
      </c>
      <c r="K23" s="34">
        <v>3541.0</v>
      </c>
      <c r="L23" s="33">
        <f t="shared" si="15"/>
        <v>0.2409774252</v>
      </c>
      <c r="M23" s="34">
        <v>4921.0</v>
      </c>
      <c r="N23" s="33">
        <f t="shared" si="16"/>
        <v>0.2383175721</v>
      </c>
      <c r="O23" s="34">
        <v>6023.0</v>
      </c>
      <c r="P23" s="33">
        <f t="shared" si="17"/>
        <v>0.1933997886</v>
      </c>
      <c r="Q23" s="34">
        <v>2561.0</v>
      </c>
      <c r="R23" s="33">
        <f t="shared" si="18"/>
        <v>0.2839882768</v>
      </c>
      <c r="S23" s="35">
        <v>4748.0</v>
      </c>
      <c r="T23" s="29" t="s">
        <v>37</v>
      </c>
      <c r="U23" s="5"/>
      <c r="V23" s="5"/>
      <c r="W23" s="5"/>
      <c r="X23" s="5"/>
      <c r="Y23" s="5"/>
      <c r="Z23" s="5"/>
    </row>
    <row r="24" ht="14.25" customHeight="1">
      <c r="A24" s="632" t="s">
        <v>495</v>
      </c>
      <c r="B24" s="33">
        <v>0.0818195113338048</v>
      </c>
      <c r="C24" s="47"/>
      <c r="D24" s="33">
        <v>0.1535</v>
      </c>
      <c r="E24" s="47"/>
      <c r="F24" s="33">
        <v>0.0426</v>
      </c>
      <c r="G24" s="47"/>
      <c r="H24" s="33">
        <v>0.0817</v>
      </c>
      <c r="I24" s="47"/>
      <c r="J24" s="33">
        <v>0.11869999999999999</v>
      </c>
      <c r="K24" s="47"/>
      <c r="L24" s="33">
        <v>0.21170000000000003</v>
      </c>
      <c r="M24" s="47"/>
      <c r="N24" s="33">
        <v>0.2059</v>
      </c>
      <c r="O24" s="47"/>
      <c r="P24" s="33">
        <v>0.1514</v>
      </c>
      <c r="Q24" s="47"/>
      <c r="R24" s="33">
        <v>0.2568</v>
      </c>
      <c r="S24" s="47"/>
      <c r="T24" s="4" t="s">
        <v>39</v>
      </c>
      <c r="U24" s="5"/>
      <c r="V24" s="5"/>
      <c r="W24" s="5"/>
      <c r="X24" s="5"/>
      <c r="Y24" s="5"/>
      <c r="Z24" s="5"/>
    </row>
    <row r="25" ht="14.25" customHeight="1">
      <c r="A25" s="628" t="s">
        <v>480</v>
      </c>
      <c r="B25" s="33">
        <f>C25/C23</f>
        <v>0.1221104239</v>
      </c>
      <c r="C25" s="34">
        <v>47124.0</v>
      </c>
      <c r="D25" s="33">
        <f t="shared" ref="D25:D27" si="19">E25/$E$23</f>
        <v>0.09175282911</v>
      </c>
      <c r="E25" s="34">
        <v>2254.0</v>
      </c>
      <c r="F25" s="33">
        <f t="shared" ref="F25:F27" si="20">G25/$G$23</f>
        <v>0.1595047342</v>
      </c>
      <c r="G25" s="48">
        <v>219.0</v>
      </c>
      <c r="H25" s="33">
        <f t="shared" ref="H25:H27" si="21">I25/$I$23</f>
        <v>0.1215153681</v>
      </c>
      <c r="I25" s="48">
        <v>170.0</v>
      </c>
      <c r="J25" s="33">
        <f t="shared" ref="J25:J27" si="22">K25/$K$23</f>
        <v>0.1279299633</v>
      </c>
      <c r="K25" s="48">
        <v>453.0</v>
      </c>
      <c r="L25" s="33">
        <f t="shared" ref="L25:L27" si="23">M25/$M$23</f>
        <v>0.06462101199</v>
      </c>
      <c r="M25" s="48">
        <v>318.0</v>
      </c>
      <c r="N25" s="33">
        <f t="shared" ref="N25:N27" si="24">O25/$O$23</f>
        <v>0.07172505396</v>
      </c>
      <c r="O25" s="48">
        <v>432.0</v>
      </c>
      <c r="P25" s="33">
        <f t="shared" ref="P25:P27" si="25">Q25/$Q$23</f>
        <v>0.1561889887</v>
      </c>
      <c r="Q25" s="48">
        <v>400.0</v>
      </c>
      <c r="R25" s="33">
        <f t="shared" ref="R25:R27" si="26">S25/$S$23</f>
        <v>0.0549705139</v>
      </c>
      <c r="S25" s="49">
        <v>261.0</v>
      </c>
      <c r="T25" s="4" t="s">
        <v>41</v>
      </c>
      <c r="U25" s="5"/>
      <c r="V25" s="5"/>
      <c r="W25" s="5"/>
      <c r="X25" s="5"/>
      <c r="Y25" s="5"/>
      <c r="Z25" s="5"/>
    </row>
    <row r="26" ht="14.25" customHeight="1">
      <c r="A26" s="628" t="s">
        <v>522</v>
      </c>
      <c r="B26" s="33">
        <f>C26/C23</f>
        <v>0.08842407486</v>
      </c>
      <c r="C26" s="34">
        <v>34124.0</v>
      </c>
      <c r="D26" s="33">
        <f t="shared" si="19"/>
        <v>0.2937800212</v>
      </c>
      <c r="E26" s="34">
        <v>7217.0</v>
      </c>
      <c r="F26" s="33">
        <f t="shared" si="20"/>
        <v>0.1289147851</v>
      </c>
      <c r="G26" s="48">
        <v>177.0</v>
      </c>
      <c r="H26" s="33">
        <f t="shared" si="21"/>
        <v>0.2208720515</v>
      </c>
      <c r="I26" s="48">
        <v>309.0</v>
      </c>
      <c r="J26" s="33">
        <f t="shared" si="22"/>
        <v>0.1988138944</v>
      </c>
      <c r="K26" s="48">
        <v>704.0</v>
      </c>
      <c r="L26" s="33">
        <f t="shared" si="23"/>
        <v>0.3678114204</v>
      </c>
      <c r="M26" s="34">
        <v>1810.0</v>
      </c>
      <c r="N26" s="33">
        <f t="shared" si="24"/>
        <v>0.3124688693</v>
      </c>
      <c r="O26" s="34">
        <v>1882.0</v>
      </c>
      <c r="P26" s="33">
        <f t="shared" si="25"/>
        <v>0.151503319</v>
      </c>
      <c r="Q26" s="48">
        <v>388.0</v>
      </c>
      <c r="R26" s="33">
        <f t="shared" si="26"/>
        <v>0.4100673968</v>
      </c>
      <c r="S26" s="35">
        <v>1947.0</v>
      </c>
      <c r="T26" s="4" t="s">
        <v>41</v>
      </c>
      <c r="U26" s="5"/>
      <c r="V26" s="5"/>
      <c r="W26" s="5"/>
      <c r="X26" s="5"/>
      <c r="Y26" s="5"/>
      <c r="Z26" s="5"/>
    </row>
    <row r="27" ht="15.0" customHeight="1">
      <c r="A27" s="629" t="s">
        <v>523</v>
      </c>
      <c r="B27" s="33">
        <f>C27/C23</f>
        <v>0.04626431346</v>
      </c>
      <c r="C27" s="34">
        <v>17854.0</v>
      </c>
      <c r="D27" s="33">
        <f t="shared" si="19"/>
        <v>0.1287144834</v>
      </c>
      <c r="E27" s="34">
        <v>3162.0</v>
      </c>
      <c r="F27" s="33">
        <f t="shared" si="20"/>
        <v>0.04297159505</v>
      </c>
      <c r="G27" s="48">
        <v>59.0</v>
      </c>
      <c r="H27" s="33">
        <f t="shared" si="21"/>
        <v>0.05289492495</v>
      </c>
      <c r="I27" s="48">
        <v>74.0</v>
      </c>
      <c r="J27" s="33">
        <f t="shared" si="22"/>
        <v>0.0381248235</v>
      </c>
      <c r="K27" s="48">
        <v>135.0</v>
      </c>
      <c r="L27" s="33">
        <f t="shared" si="23"/>
        <v>0.13371266</v>
      </c>
      <c r="M27" s="34">
        <v>658.0</v>
      </c>
      <c r="N27" s="33">
        <f t="shared" si="24"/>
        <v>0.1919309314</v>
      </c>
      <c r="O27" s="34">
        <v>1156.0</v>
      </c>
      <c r="P27" s="33">
        <f t="shared" si="25"/>
        <v>0.1464271769</v>
      </c>
      <c r="Q27" s="48">
        <v>375.0</v>
      </c>
      <c r="R27" s="33">
        <f t="shared" si="26"/>
        <v>0.148483572</v>
      </c>
      <c r="S27" s="35">
        <v>705.0</v>
      </c>
      <c r="T27" s="4" t="s">
        <v>41</v>
      </c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48753.0</v>
      </c>
      <c r="F29" s="51"/>
      <c r="G29" s="52">
        <v>8364.0</v>
      </c>
      <c r="H29" s="51"/>
      <c r="I29" s="52">
        <v>4605.0</v>
      </c>
      <c r="J29" s="51"/>
      <c r="K29" s="52">
        <v>8050.0</v>
      </c>
      <c r="L29" s="51"/>
      <c r="M29" s="52">
        <v>7454.0</v>
      </c>
      <c r="N29" s="51"/>
      <c r="O29" s="52">
        <v>9566.0</v>
      </c>
      <c r="P29" s="51"/>
      <c r="Q29" s="52">
        <v>4876.0</v>
      </c>
      <c r="R29" s="51"/>
      <c r="S29" s="52">
        <v>5838.0</v>
      </c>
      <c r="T29" s="4" t="s">
        <v>46</v>
      </c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2.75</v>
      </c>
      <c r="F30" s="51"/>
      <c r="G30" s="54">
        <v>2.66</v>
      </c>
      <c r="H30" s="51"/>
      <c r="I30" s="54">
        <v>2.88</v>
      </c>
      <c r="J30" s="51"/>
      <c r="K30" s="54">
        <v>2.84</v>
      </c>
      <c r="L30" s="51"/>
      <c r="M30" s="54">
        <v>2.74</v>
      </c>
      <c r="N30" s="51"/>
      <c r="O30" s="54">
        <v>2.64</v>
      </c>
      <c r="P30" s="51"/>
      <c r="Q30" s="54">
        <v>2.72</v>
      </c>
      <c r="R30" s="51"/>
      <c r="S30" s="54">
        <v>2.86</v>
      </c>
      <c r="T30" s="4" t="s">
        <v>48</v>
      </c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7">E31/$E$29</f>
        <v>0.09985026562</v>
      </c>
      <c r="E31" s="34">
        <v>4868.0</v>
      </c>
      <c r="F31" s="33">
        <f t="shared" ref="F31:F34" si="28">G31/$G$29</f>
        <v>0.1050932568</v>
      </c>
      <c r="G31" s="48">
        <v>879.0</v>
      </c>
      <c r="H31" s="33">
        <f t="shared" ref="H31:H34" si="29">I31/$I$29</f>
        <v>0.07252985885</v>
      </c>
      <c r="I31" s="48">
        <v>334.0</v>
      </c>
      <c r="J31" s="33">
        <f t="shared" ref="J31:J34" si="30">K31/$K$29</f>
        <v>0.06906832298</v>
      </c>
      <c r="K31" s="48">
        <v>556.0</v>
      </c>
      <c r="L31" s="33">
        <f t="shared" ref="L31:L34" si="31">M31/$M$29</f>
        <v>0.107995707</v>
      </c>
      <c r="M31" s="48">
        <v>805.0</v>
      </c>
      <c r="N31" s="33">
        <f t="shared" ref="N31:N34" si="32">O31/$O$29</f>
        <v>0.1243989128</v>
      </c>
      <c r="O31" s="34">
        <v>1190.0</v>
      </c>
      <c r="P31" s="33">
        <f t="shared" ref="P31:P34" si="33">Q31/$Q$29</f>
        <v>0.1035684988</v>
      </c>
      <c r="Q31" s="48">
        <v>505.0</v>
      </c>
      <c r="R31" s="33">
        <f t="shared" ref="R31:R34" si="34">S31/$S$29</f>
        <v>0.1026036314</v>
      </c>
      <c r="S31" s="49">
        <v>599.0</v>
      </c>
      <c r="T31" s="4" t="s">
        <v>50</v>
      </c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7"/>
        <v>0.02524972822</v>
      </c>
      <c r="E32" s="34">
        <v>1231.0</v>
      </c>
      <c r="F32" s="33">
        <f t="shared" si="28"/>
        <v>0.02666188427</v>
      </c>
      <c r="G32" s="48">
        <v>223.0</v>
      </c>
      <c r="H32" s="33">
        <f t="shared" si="29"/>
        <v>0.01737242128</v>
      </c>
      <c r="I32" s="48">
        <v>80.0</v>
      </c>
      <c r="J32" s="33">
        <f t="shared" si="30"/>
        <v>0.01962732919</v>
      </c>
      <c r="K32" s="48">
        <v>158.0</v>
      </c>
      <c r="L32" s="33">
        <f t="shared" si="31"/>
        <v>0.0250872015</v>
      </c>
      <c r="M32" s="48">
        <v>187.0</v>
      </c>
      <c r="N32" s="33">
        <f t="shared" si="32"/>
        <v>0.03209282877</v>
      </c>
      <c r="O32" s="48">
        <v>307.0</v>
      </c>
      <c r="P32" s="33">
        <f t="shared" si="33"/>
        <v>0.02461033634</v>
      </c>
      <c r="Q32" s="48">
        <v>120.0</v>
      </c>
      <c r="R32" s="33">
        <f t="shared" si="34"/>
        <v>0.02672147996</v>
      </c>
      <c r="S32" s="49">
        <v>156.0</v>
      </c>
      <c r="T32" s="4" t="s">
        <v>52</v>
      </c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7"/>
        <v>0.02490103173</v>
      </c>
      <c r="E33" s="34">
        <v>1214.0</v>
      </c>
      <c r="F33" s="33">
        <f t="shared" si="28"/>
        <v>0.0280966045</v>
      </c>
      <c r="G33" s="48">
        <v>235.0</v>
      </c>
      <c r="H33" s="33">
        <f t="shared" si="29"/>
        <v>0.03018458198</v>
      </c>
      <c r="I33" s="48">
        <v>139.0</v>
      </c>
      <c r="J33" s="33">
        <f t="shared" si="30"/>
        <v>0.03291925466</v>
      </c>
      <c r="K33" s="48">
        <v>265.0</v>
      </c>
      <c r="L33" s="33">
        <f t="shared" si="31"/>
        <v>0.02226992219</v>
      </c>
      <c r="M33" s="48">
        <v>166.0</v>
      </c>
      <c r="N33" s="33">
        <f t="shared" si="32"/>
        <v>0.01714405185</v>
      </c>
      <c r="O33" s="48">
        <v>164.0</v>
      </c>
      <c r="P33" s="33">
        <f t="shared" si="33"/>
        <v>0.02337981952</v>
      </c>
      <c r="Q33" s="48">
        <v>114.0</v>
      </c>
      <c r="R33" s="33">
        <f t="shared" si="34"/>
        <v>0.0224391915</v>
      </c>
      <c r="S33" s="49">
        <v>131.0</v>
      </c>
      <c r="T33" s="4" t="s">
        <v>54</v>
      </c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7"/>
        <v>0.003712592046</v>
      </c>
      <c r="E34" s="435">
        <v>181.0</v>
      </c>
      <c r="F34" s="433">
        <f t="shared" si="28"/>
        <v>0.003467240555</v>
      </c>
      <c r="G34" s="435">
        <v>29.0</v>
      </c>
      <c r="H34" s="433">
        <f t="shared" si="29"/>
        <v>0.004777415852</v>
      </c>
      <c r="I34" s="435">
        <v>22.0</v>
      </c>
      <c r="J34" s="433">
        <f t="shared" si="30"/>
        <v>0.005590062112</v>
      </c>
      <c r="K34" s="435">
        <v>45.0</v>
      </c>
      <c r="L34" s="433">
        <f t="shared" si="31"/>
        <v>0.002817279313</v>
      </c>
      <c r="M34" s="435">
        <v>21.0</v>
      </c>
      <c r="N34" s="433">
        <f t="shared" si="32"/>
        <v>0.00344971775</v>
      </c>
      <c r="O34" s="435">
        <v>33.0</v>
      </c>
      <c r="P34" s="433">
        <f t="shared" si="33"/>
        <v>0.003281378179</v>
      </c>
      <c r="Q34" s="435">
        <v>16.0</v>
      </c>
      <c r="R34" s="433">
        <f t="shared" si="34"/>
        <v>0.002569373073</v>
      </c>
      <c r="S34" s="436">
        <v>15.0</v>
      </c>
      <c r="T34" s="4" t="s">
        <v>56</v>
      </c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"/>
      <c r="T35" s="4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51"/>
      <c r="E36" s="630">
        <v>9.73</v>
      </c>
      <c r="F36" s="51"/>
      <c r="G36" s="631">
        <v>9.36</v>
      </c>
      <c r="H36" s="92"/>
      <c r="I36" s="631">
        <v>11.47</v>
      </c>
      <c r="J36" s="92"/>
      <c r="K36" s="631">
        <v>9.98</v>
      </c>
      <c r="L36" s="92"/>
      <c r="M36" s="631">
        <v>10.41</v>
      </c>
      <c r="N36" s="92"/>
      <c r="O36" s="631">
        <v>9.54</v>
      </c>
      <c r="P36" s="92"/>
      <c r="Q36" s="631">
        <v>7.55</v>
      </c>
      <c r="R36" s="92"/>
      <c r="S36" s="631">
        <v>9.71</v>
      </c>
      <c r="T36" s="4" t="s">
        <v>59</v>
      </c>
      <c r="U36" s="5"/>
      <c r="V36" s="5"/>
      <c r="W36" s="5"/>
      <c r="X36" s="5"/>
      <c r="Y36" s="5"/>
      <c r="Z36" s="5"/>
    </row>
    <row r="37" ht="14.25" customHeight="1">
      <c r="A37" s="632" t="s">
        <v>483</v>
      </c>
      <c r="B37" s="26"/>
      <c r="C37" s="55">
        <v>0.6277867947267168</v>
      </c>
      <c r="D37" s="26"/>
      <c r="E37" s="55">
        <v>1.2699999999999996</v>
      </c>
      <c r="F37" s="26"/>
      <c r="G37" s="521">
        <v>-0.16999999999999993</v>
      </c>
      <c r="H37" s="60"/>
      <c r="I37" s="521">
        <v>2.49</v>
      </c>
      <c r="J37" s="60"/>
      <c r="K37" s="521">
        <v>2.74</v>
      </c>
      <c r="L37" s="60"/>
      <c r="M37" s="521">
        <v>2.8500000000000005</v>
      </c>
      <c r="N37" s="60"/>
      <c r="O37" s="521">
        <v>0.3999999999999986</v>
      </c>
      <c r="P37" s="60"/>
      <c r="Q37" s="521">
        <v>-1.8099999999999996</v>
      </c>
      <c r="R37" s="60"/>
      <c r="S37" s="521">
        <v>2.0500000000000007</v>
      </c>
      <c r="T37" s="4" t="s">
        <v>61</v>
      </c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26"/>
      <c r="E38" s="55">
        <v>85.48</v>
      </c>
      <c r="F38" s="26"/>
      <c r="G38" s="521">
        <v>84.88</v>
      </c>
      <c r="H38" s="60"/>
      <c r="I38" s="521">
        <v>85.19</v>
      </c>
      <c r="J38" s="60"/>
      <c r="K38" s="521">
        <v>86.8</v>
      </c>
      <c r="L38" s="60"/>
      <c r="M38" s="521">
        <v>87.03</v>
      </c>
      <c r="N38" s="60"/>
      <c r="O38" s="521">
        <v>86.47</v>
      </c>
      <c r="P38" s="60"/>
      <c r="Q38" s="521">
        <v>86.27</v>
      </c>
      <c r="R38" s="60"/>
      <c r="S38" s="521">
        <v>85.76</v>
      </c>
      <c r="T38" s="4" t="s">
        <v>63</v>
      </c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26"/>
      <c r="E39" s="55">
        <v>78.08</v>
      </c>
      <c r="F39" s="26"/>
      <c r="G39" s="521">
        <v>77.5</v>
      </c>
      <c r="H39" s="60"/>
      <c r="I39" s="521">
        <v>75.84</v>
      </c>
      <c r="J39" s="60"/>
      <c r="K39" s="521">
        <v>77.51</v>
      </c>
      <c r="L39" s="60"/>
      <c r="M39" s="521">
        <v>79.31</v>
      </c>
      <c r="N39" s="60"/>
      <c r="O39" s="521">
        <v>77.51</v>
      </c>
      <c r="P39" s="60"/>
      <c r="Q39" s="521">
        <v>82.0</v>
      </c>
      <c r="R39" s="60"/>
      <c r="S39" s="521">
        <v>79.28</v>
      </c>
      <c r="T39" s="4" t="s">
        <v>63</v>
      </c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26"/>
      <c r="E40" s="68">
        <v>24.15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444"/>
      <c r="R40" s="63"/>
      <c r="S40" s="70"/>
      <c r="T40" s="4" t="s">
        <v>66</v>
      </c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2"/>
      <c r="E41" s="73">
        <v>18.64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446"/>
      <c r="R41" s="74"/>
      <c r="S41" s="447"/>
      <c r="T41" s="4" t="s">
        <v>66</v>
      </c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"/>
      <c r="T42" s="4"/>
      <c r="U42" s="5"/>
      <c r="V42" s="5"/>
      <c r="W42" s="5"/>
      <c r="X42" s="5"/>
      <c r="Y42" s="5"/>
      <c r="Z42" s="5"/>
    </row>
    <row r="43" ht="14.25" customHeight="1">
      <c r="A43" s="633" t="s">
        <v>510</v>
      </c>
      <c r="B43" s="13"/>
      <c r="C43" s="78">
        <v>36093.0</v>
      </c>
      <c r="D43" s="79"/>
      <c r="E43" s="80"/>
      <c r="F43" s="56"/>
      <c r="G43" s="522">
        <v>25968.567978378378</v>
      </c>
      <c r="H43" s="56"/>
      <c r="I43" s="522">
        <v>23197.55687211094</v>
      </c>
      <c r="J43" s="56"/>
      <c r="K43" s="522">
        <v>24201.50631166203</v>
      </c>
      <c r="L43" s="56"/>
      <c r="M43" s="522">
        <v>24290.839610283056</v>
      </c>
      <c r="N43" s="56"/>
      <c r="O43" s="522">
        <v>25745.47391276731</v>
      </c>
      <c r="P43" s="56"/>
      <c r="Q43" s="522">
        <v>24556.0532805995</v>
      </c>
      <c r="R43" s="56"/>
      <c r="S43" s="522">
        <v>21814.317938198325</v>
      </c>
      <c r="T43" s="29" t="s">
        <v>70</v>
      </c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16121.723878935787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8"/>
      <c r="R44" s="85"/>
      <c r="S44" s="86"/>
      <c r="T44" s="4" t="s">
        <v>72</v>
      </c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-479.03136071105837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8"/>
      <c r="R45" s="85"/>
      <c r="S45" s="86"/>
      <c r="T45" s="4" t="s">
        <v>72</v>
      </c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1148.24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8"/>
      <c r="R46" s="85"/>
      <c r="S46" s="86"/>
      <c r="T46" s="4" t="s">
        <v>75</v>
      </c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685.19</v>
      </c>
      <c r="F47" s="85"/>
      <c r="G47" s="86"/>
      <c r="H47" s="101"/>
      <c r="I47" s="102"/>
      <c r="J47" s="103"/>
      <c r="K47" s="104"/>
      <c r="L47" s="101"/>
      <c r="M47" s="102"/>
      <c r="N47" s="101"/>
      <c r="O47" s="102"/>
      <c r="P47" s="101"/>
      <c r="Q47" s="104"/>
      <c r="R47" s="449"/>
      <c r="S47" s="450"/>
      <c r="T47" s="4" t="s">
        <v>77</v>
      </c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"/>
      <c r="T48" s="4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7"/>
      <c r="R49" s="456"/>
      <c r="S49" s="455"/>
      <c r="T49" s="29" t="s">
        <v>80</v>
      </c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8"/>
      <c r="R50" s="85"/>
      <c r="S50" s="86"/>
      <c r="T50" s="4" t="s">
        <v>80</v>
      </c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8"/>
      <c r="R51" s="85"/>
      <c r="S51" s="86"/>
      <c r="T51" s="4" t="s">
        <v>80</v>
      </c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0.05481585614</v>
      </c>
      <c r="E52" s="39">
        <v>10840.0</v>
      </c>
      <c r="F52" s="26"/>
      <c r="G52" s="39">
        <v>1742.0</v>
      </c>
      <c r="H52" s="26"/>
      <c r="I52" s="39">
        <v>1288.0</v>
      </c>
      <c r="J52" s="26"/>
      <c r="K52" s="39">
        <v>1909.0</v>
      </c>
      <c r="L52" s="26"/>
      <c r="M52" s="39">
        <v>1562.0</v>
      </c>
      <c r="N52" s="26"/>
      <c r="O52" s="39">
        <v>1844.0</v>
      </c>
      <c r="P52" s="26"/>
      <c r="Q52" s="39">
        <v>1124.0</v>
      </c>
      <c r="R52" s="26"/>
      <c r="S52" s="39">
        <v>1238.0</v>
      </c>
      <c r="T52" s="29" t="s">
        <v>84</v>
      </c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0.1341</v>
      </c>
      <c r="F53" s="26"/>
      <c r="G53" s="119">
        <v>0.1377</v>
      </c>
      <c r="H53" s="26"/>
      <c r="I53" s="119">
        <v>0.1641</v>
      </c>
      <c r="J53" s="26"/>
      <c r="K53" s="119">
        <v>0.1387</v>
      </c>
      <c r="L53" s="26"/>
      <c r="M53" s="119">
        <v>0.131</v>
      </c>
      <c r="N53" s="26"/>
      <c r="O53" s="119">
        <v>0.1202</v>
      </c>
      <c r="P53" s="26"/>
      <c r="Q53" s="119">
        <v>0.1388</v>
      </c>
      <c r="R53" s="26"/>
      <c r="S53" s="119">
        <v>0.121</v>
      </c>
      <c r="T53" s="29" t="s">
        <v>86</v>
      </c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0.13390000000000002</v>
      </c>
      <c r="F54" s="60"/>
      <c r="G54" s="119">
        <v>0.1438</v>
      </c>
      <c r="H54" s="60"/>
      <c r="I54" s="119">
        <v>0.1705</v>
      </c>
      <c r="J54" s="60"/>
      <c r="K54" s="119">
        <v>0.14429999999999998</v>
      </c>
      <c r="L54" s="60"/>
      <c r="M54" s="119">
        <v>0.12710000000000002</v>
      </c>
      <c r="N54" s="60"/>
      <c r="O54" s="119">
        <v>0.1158</v>
      </c>
      <c r="P54" s="60"/>
      <c r="Q54" s="119">
        <v>0.1386</v>
      </c>
      <c r="R54" s="60"/>
      <c r="S54" s="119">
        <v>0.11230000000000001</v>
      </c>
      <c r="T54" s="29" t="s">
        <v>86</v>
      </c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0.07980000000000001</v>
      </c>
      <c r="F55" s="60"/>
      <c r="G55" s="123">
        <v>0.08650000000000001</v>
      </c>
      <c r="H55" s="60"/>
      <c r="I55" s="123">
        <v>0.1255</v>
      </c>
      <c r="J55" s="60"/>
      <c r="K55" s="123">
        <v>0.08109999999999999</v>
      </c>
      <c r="L55" s="60"/>
      <c r="M55" s="123">
        <v>0.0712</v>
      </c>
      <c r="N55" s="60"/>
      <c r="O55" s="123">
        <v>0.0591</v>
      </c>
      <c r="P55" s="60"/>
      <c r="Q55" s="123">
        <v>0.08810000000000001</v>
      </c>
      <c r="R55" s="60"/>
      <c r="S55" s="123">
        <v>0.0661</v>
      </c>
      <c r="T55" s="29" t="s">
        <v>86</v>
      </c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0.13949999999999999</v>
      </c>
      <c r="F56" s="60"/>
      <c r="G56" s="123">
        <v>0.15560000000000002</v>
      </c>
      <c r="H56" s="60"/>
      <c r="I56" s="123">
        <v>0.183</v>
      </c>
      <c r="J56" s="60"/>
      <c r="K56" s="123">
        <v>0.159</v>
      </c>
      <c r="L56" s="60"/>
      <c r="M56" s="123">
        <v>0.1306</v>
      </c>
      <c r="N56" s="60"/>
      <c r="O56" s="123">
        <v>0.1128</v>
      </c>
      <c r="P56" s="60"/>
      <c r="Q56" s="123">
        <v>0.1458</v>
      </c>
      <c r="R56" s="60"/>
      <c r="S56" s="123">
        <v>0.10980000000000001</v>
      </c>
      <c r="T56" s="29" t="s">
        <v>86</v>
      </c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0.1451</v>
      </c>
      <c r="F57" s="60"/>
      <c r="G57" s="123">
        <v>0.1482</v>
      </c>
      <c r="H57" s="60"/>
      <c r="I57" s="123">
        <v>0.1727</v>
      </c>
      <c r="J57" s="60"/>
      <c r="K57" s="123">
        <v>0.1483</v>
      </c>
      <c r="L57" s="60"/>
      <c r="M57" s="123">
        <v>0.142</v>
      </c>
      <c r="N57" s="60"/>
      <c r="O57" s="123">
        <v>0.13570000000000002</v>
      </c>
      <c r="P57" s="60"/>
      <c r="Q57" s="123">
        <v>0.1475</v>
      </c>
      <c r="R57" s="60"/>
      <c r="S57" s="123">
        <v>0.1307</v>
      </c>
      <c r="T57" s="29" t="s">
        <v>86</v>
      </c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0.1344</v>
      </c>
      <c r="F58" s="26"/>
      <c r="G58" s="119">
        <v>0.13119999999999998</v>
      </c>
      <c r="H58" s="26"/>
      <c r="I58" s="119">
        <v>0.1575</v>
      </c>
      <c r="J58" s="26"/>
      <c r="K58" s="119">
        <v>0.1329</v>
      </c>
      <c r="L58" s="26"/>
      <c r="M58" s="119">
        <v>0.1353</v>
      </c>
      <c r="N58" s="26"/>
      <c r="O58" s="119">
        <v>0.125</v>
      </c>
      <c r="P58" s="26"/>
      <c r="Q58" s="119">
        <v>0.1391</v>
      </c>
      <c r="R58" s="26"/>
      <c r="S58" s="119">
        <v>0.1304</v>
      </c>
      <c r="T58" s="29" t="s">
        <v>86</v>
      </c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0.0833</v>
      </c>
      <c r="F59" s="60"/>
      <c r="G59" s="123">
        <v>0.0924</v>
      </c>
      <c r="H59" s="60"/>
      <c r="I59" s="123">
        <v>0.1288</v>
      </c>
      <c r="J59" s="60"/>
      <c r="K59" s="123">
        <v>0.0962</v>
      </c>
      <c r="L59" s="60"/>
      <c r="M59" s="123">
        <v>0.09210000000000002</v>
      </c>
      <c r="N59" s="60"/>
      <c r="O59" s="123">
        <v>0.05</v>
      </c>
      <c r="P59" s="60"/>
      <c r="Q59" s="123">
        <v>0.067</v>
      </c>
      <c r="R59" s="60"/>
      <c r="S59" s="123">
        <v>0.0658</v>
      </c>
      <c r="T59" s="29" t="s">
        <v>86</v>
      </c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0.1229</v>
      </c>
      <c r="F60" s="60"/>
      <c r="G60" s="123">
        <v>0.1148</v>
      </c>
      <c r="H60" s="60"/>
      <c r="I60" s="123">
        <v>0.14800000000000002</v>
      </c>
      <c r="J60" s="60"/>
      <c r="K60" s="123">
        <v>0.12119999999999999</v>
      </c>
      <c r="L60" s="60"/>
      <c r="M60" s="123">
        <v>0.1235</v>
      </c>
      <c r="N60" s="60"/>
      <c r="O60" s="123">
        <v>0.1148</v>
      </c>
      <c r="P60" s="60"/>
      <c r="Q60" s="123">
        <v>0.127</v>
      </c>
      <c r="R60" s="60"/>
      <c r="S60" s="123">
        <v>0.1243</v>
      </c>
      <c r="T60" s="29" t="s">
        <v>86</v>
      </c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0.16579999999999998</v>
      </c>
      <c r="F61" s="60"/>
      <c r="G61" s="123">
        <v>0.15960000000000002</v>
      </c>
      <c r="H61" s="60"/>
      <c r="I61" s="123">
        <v>0.1789</v>
      </c>
      <c r="J61" s="60"/>
      <c r="K61" s="123">
        <v>0.1606</v>
      </c>
      <c r="L61" s="60"/>
      <c r="M61" s="123">
        <v>0.16579999999999998</v>
      </c>
      <c r="N61" s="60"/>
      <c r="O61" s="123">
        <v>0.1642</v>
      </c>
      <c r="P61" s="60"/>
      <c r="Q61" s="123">
        <v>0.17859999999999998</v>
      </c>
      <c r="R61" s="60"/>
      <c r="S61" s="123">
        <v>0.16190000000000002</v>
      </c>
      <c r="T61" s="29" t="s">
        <v>86</v>
      </c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0.4415129151</v>
      </c>
      <c r="E62" s="28">
        <v>4786.0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458"/>
      <c r="R62" s="126"/>
      <c r="S62" s="127"/>
      <c r="T62" s="29" t="s">
        <v>93</v>
      </c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0.4511073966</v>
      </c>
      <c r="E63" s="35">
        <v>2159.0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458"/>
      <c r="R63" s="126"/>
      <c r="S63" s="127"/>
      <c r="T63" s="29" t="s">
        <v>93</v>
      </c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0.5488926034</v>
      </c>
      <c r="E64" s="35">
        <v>2627.0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458"/>
      <c r="R64" s="126"/>
      <c r="S64" s="127"/>
      <c r="T64" s="29" t="s">
        <v>93</v>
      </c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0.3539667897</v>
      </c>
      <c r="E65" s="130">
        <v>3837.0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458"/>
      <c r="R65" s="126"/>
      <c r="S65" s="127"/>
      <c r="T65" s="4" t="s">
        <v>97</v>
      </c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0.5209799322</v>
      </c>
      <c r="E66" s="131">
        <v>1999.0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458"/>
      <c r="R66" s="126"/>
      <c r="S66" s="127"/>
      <c r="T66" s="4" t="s">
        <v>97</v>
      </c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0.4790200678</v>
      </c>
      <c r="E67" s="133">
        <v>1838.0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205"/>
      <c r="R67" s="134"/>
      <c r="S67" s="135"/>
      <c r="T67" s="4" t="s">
        <v>97</v>
      </c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0.6460332103</v>
      </c>
      <c r="E68" s="130">
        <v>7003.0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205"/>
      <c r="R68" s="134"/>
      <c r="S68" s="135"/>
      <c r="T68" s="4" t="s">
        <v>97</v>
      </c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0.4308153648</v>
      </c>
      <c r="E69" s="131">
        <v>3017.0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205"/>
      <c r="R69" s="134"/>
      <c r="S69" s="135"/>
      <c r="T69" s="4" t="s">
        <v>97</v>
      </c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0.5691846352</v>
      </c>
      <c r="E70" s="131">
        <v>3986.0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290"/>
      <c r="R70" s="138"/>
      <c r="S70" s="139"/>
      <c r="T70" s="4" t="s">
        <v>97</v>
      </c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"/>
      <c r="T71" s="4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21857.0</v>
      </c>
      <c r="F72" s="141">
        <v>1.0</v>
      </c>
      <c r="G72" s="142">
        <v>4036.0</v>
      </c>
      <c r="H72" s="141">
        <v>1.0</v>
      </c>
      <c r="I72" s="142">
        <v>2358.0</v>
      </c>
      <c r="J72" s="141">
        <v>1.0</v>
      </c>
      <c r="K72" s="142">
        <v>4589.0</v>
      </c>
      <c r="L72" s="141">
        <v>1.0</v>
      </c>
      <c r="M72" s="142">
        <v>3201.0</v>
      </c>
      <c r="N72" s="141">
        <v>1.0</v>
      </c>
      <c r="O72" s="142">
        <v>3288.0</v>
      </c>
      <c r="P72" s="141">
        <v>1.0</v>
      </c>
      <c r="Q72" s="142">
        <v>1914.0</v>
      </c>
      <c r="R72" s="141">
        <v>1.0</v>
      </c>
      <c r="S72" s="142">
        <v>2471.0</v>
      </c>
      <c r="T72" s="29" t="s">
        <v>101</v>
      </c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5">C73/$C$72</f>
        <v>0.1907931105</v>
      </c>
      <c r="C73" s="52">
        <v>87666.0</v>
      </c>
      <c r="D73" s="145">
        <f t="shared" ref="D73:D76" si="36">E73/$E$72</f>
        <v>0.1766939653</v>
      </c>
      <c r="E73" s="52">
        <v>3862.0</v>
      </c>
      <c r="F73" s="145">
        <f t="shared" ref="F73:F76" si="37">G73/$G$72</f>
        <v>0.1560951437</v>
      </c>
      <c r="G73" s="146">
        <v>630.0</v>
      </c>
      <c r="H73" s="145">
        <f t="shared" ref="H73:H76" si="38">I73/$I$72</f>
        <v>0.1823579304</v>
      </c>
      <c r="I73" s="146">
        <v>430.0</v>
      </c>
      <c r="J73" s="145">
        <f t="shared" ref="J73:J76" si="39">K73/$K$72</f>
        <v>0.1597297886</v>
      </c>
      <c r="K73" s="146">
        <v>733.0</v>
      </c>
      <c r="L73" s="145">
        <f t="shared" ref="L73:L76" si="40">M73/$M$72</f>
        <v>0.1965010934</v>
      </c>
      <c r="M73" s="146">
        <v>629.0</v>
      </c>
      <c r="N73" s="145">
        <f t="shared" ref="N73:N76" si="41">O73/$O$72</f>
        <v>0.1894768856</v>
      </c>
      <c r="O73" s="146">
        <v>623.0</v>
      </c>
      <c r="P73" s="145">
        <f t="shared" ref="P73:P76" si="42">Q73/$Q$72</f>
        <v>0.1833855799</v>
      </c>
      <c r="Q73" s="146">
        <v>351.0</v>
      </c>
      <c r="R73" s="145">
        <f t="shared" ref="R73:R76" si="43">S73/$S$72</f>
        <v>0.1885876163</v>
      </c>
      <c r="S73" s="146">
        <v>466.0</v>
      </c>
      <c r="T73" s="4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5"/>
        <v>0.1931065852</v>
      </c>
      <c r="C74" s="52">
        <v>88729.0</v>
      </c>
      <c r="D74" s="148">
        <f t="shared" si="36"/>
        <v>0.1826417166</v>
      </c>
      <c r="E74" s="52">
        <v>3992.0</v>
      </c>
      <c r="F74" s="148">
        <f t="shared" si="37"/>
        <v>0.1833498513</v>
      </c>
      <c r="G74" s="146">
        <v>740.0</v>
      </c>
      <c r="H74" s="148">
        <f t="shared" si="38"/>
        <v>0.1861747243</v>
      </c>
      <c r="I74" s="146">
        <v>439.0</v>
      </c>
      <c r="J74" s="148">
        <f t="shared" si="39"/>
        <v>0.178470255</v>
      </c>
      <c r="K74" s="146">
        <v>819.0</v>
      </c>
      <c r="L74" s="148">
        <f t="shared" si="40"/>
        <v>0.1880662293</v>
      </c>
      <c r="M74" s="146">
        <v>602.0</v>
      </c>
      <c r="N74" s="148">
        <f t="shared" si="41"/>
        <v>0.1773114355</v>
      </c>
      <c r="O74" s="146">
        <v>583.0</v>
      </c>
      <c r="P74" s="148">
        <f t="shared" si="42"/>
        <v>0.1661442006</v>
      </c>
      <c r="Q74" s="146">
        <v>318.0</v>
      </c>
      <c r="R74" s="148">
        <f t="shared" si="43"/>
        <v>0.1987049777</v>
      </c>
      <c r="S74" s="146">
        <v>491.0</v>
      </c>
      <c r="T74" s="4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5"/>
        <v>0.3794969117</v>
      </c>
      <c r="C75" s="52">
        <v>174372.0</v>
      </c>
      <c r="D75" s="148">
        <f t="shared" si="36"/>
        <v>0.4001921581</v>
      </c>
      <c r="E75" s="52">
        <v>8747.0</v>
      </c>
      <c r="F75" s="148">
        <f t="shared" si="37"/>
        <v>0.4343409316</v>
      </c>
      <c r="G75" s="52">
        <v>1753.0</v>
      </c>
      <c r="H75" s="148">
        <f t="shared" si="38"/>
        <v>0.3761662426</v>
      </c>
      <c r="I75" s="146">
        <v>887.0</v>
      </c>
      <c r="J75" s="148">
        <f t="shared" si="39"/>
        <v>0.4247112661</v>
      </c>
      <c r="K75" s="52">
        <v>1949.0</v>
      </c>
      <c r="L75" s="148">
        <f t="shared" si="40"/>
        <v>0.3833177132</v>
      </c>
      <c r="M75" s="52">
        <v>1227.0</v>
      </c>
      <c r="N75" s="148">
        <f t="shared" si="41"/>
        <v>0.3877737226</v>
      </c>
      <c r="O75" s="52">
        <v>1275.0</v>
      </c>
      <c r="P75" s="148">
        <f t="shared" si="42"/>
        <v>0.3798328109</v>
      </c>
      <c r="Q75" s="146">
        <v>727.0</v>
      </c>
      <c r="R75" s="148">
        <f t="shared" si="43"/>
        <v>0.3759611493</v>
      </c>
      <c r="S75" s="146">
        <v>929.0</v>
      </c>
      <c r="T75" s="4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5"/>
        <v>0.2366033925</v>
      </c>
      <c r="C76" s="152">
        <v>108715.0</v>
      </c>
      <c r="D76" s="151">
        <f t="shared" si="36"/>
        <v>0.2404721599</v>
      </c>
      <c r="E76" s="152">
        <v>5256.0</v>
      </c>
      <c r="F76" s="151">
        <f t="shared" si="37"/>
        <v>0.2262140733</v>
      </c>
      <c r="G76" s="153">
        <v>913.0</v>
      </c>
      <c r="H76" s="151">
        <f t="shared" si="38"/>
        <v>0.2553011026</v>
      </c>
      <c r="I76" s="153">
        <v>602.0</v>
      </c>
      <c r="J76" s="151">
        <f t="shared" si="39"/>
        <v>0.2370886903</v>
      </c>
      <c r="K76" s="152">
        <v>1088.0</v>
      </c>
      <c r="L76" s="151">
        <f t="shared" si="40"/>
        <v>0.2321149641</v>
      </c>
      <c r="M76" s="153">
        <v>743.0</v>
      </c>
      <c r="N76" s="151">
        <f t="shared" si="41"/>
        <v>0.2454379562</v>
      </c>
      <c r="O76" s="153">
        <v>807.0</v>
      </c>
      <c r="P76" s="151">
        <f t="shared" si="42"/>
        <v>0.2706374086</v>
      </c>
      <c r="Q76" s="153">
        <v>518.0</v>
      </c>
      <c r="R76" s="151">
        <f t="shared" si="43"/>
        <v>0.2367462566</v>
      </c>
      <c r="S76" s="153">
        <v>585.0</v>
      </c>
      <c r="T76" s="4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5"/>
        <v>0.5110972791</v>
      </c>
      <c r="C77" s="155">
        <v>234840.0</v>
      </c>
      <c r="D77" s="38">
        <f>E77/E72</f>
        <v>0.5133824404</v>
      </c>
      <c r="E77" s="155">
        <v>11221.0</v>
      </c>
      <c r="F77" s="38">
        <f>G77/G72</f>
        <v>0.5173439049</v>
      </c>
      <c r="G77" s="155">
        <v>2088.0</v>
      </c>
      <c r="H77" s="38">
        <f>I77/I72</f>
        <v>0.5212044105</v>
      </c>
      <c r="I77" s="155">
        <v>1229.0</v>
      </c>
      <c r="J77" s="38">
        <f>K77/K72</f>
        <v>0.500544781</v>
      </c>
      <c r="K77" s="155">
        <v>2297.0</v>
      </c>
      <c r="L77" s="38">
        <f>M77/M72</f>
        <v>0.5189003436</v>
      </c>
      <c r="M77" s="155">
        <v>1661.0</v>
      </c>
      <c r="N77" s="38">
        <f>O77/O72</f>
        <v>0.5170316302</v>
      </c>
      <c r="O77" s="155">
        <v>1700.0</v>
      </c>
      <c r="P77" s="38">
        <f>Q77/Q72</f>
        <v>0.5094043887</v>
      </c>
      <c r="Q77" s="156">
        <v>975.0</v>
      </c>
      <c r="R77" s="38">
        <f>S77/S72</f>
        <v>0.5143666532</v>
      </c>
      <c r="S77" s="155">
        <v>1271.0</v>
      </c>
      <c r="T77" s="29" t="s">
        <v>101</v>
      </c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44">C78/$C$77</f>
        <v>0.1912706524</v>
      </c>
      <c r="C78" s="52">
        <v>44918.0</v>
      </c>
      <c r="D78" s="145">
        <f t="shared" ref="D78:D81" si="45">E78/$E$77</f>
        <v>0.1770786917</v>
      </c>
      <c r="E78" s="52">
        <v>1987.0</v>
      </c>
      <c r="F78" s="145">
        <f t="shared" ref="F78:F81" si="46">G78/$G$77</f>
        <v>0.1637931034</v>
      </c>
      <c r="G78" s="146">
        <v>342.0</v>
      </c>
      <c r="H78" s="145">
        <f t="shared" ref="H78:H81" si="47">I78/$I$77</f>
        <v>0.1879576892</v>
      </c>
      <c r="I78" s="146">
        <v>231.0</v>
      </c>
      <c r="J78" s="145">
        <f t="shared" ref="J78:J81" si="48">K78/$K$77</f>
        <v>0.1615150196</v>
      </c>
      <c r="K78" s="146">
        <v>371.0</v>
      </c>
      <c r="L78" s="145">
        <f t="shared" ref="L78:L81" si="49">M78/$M$77</f>
        <v>0.1980734497</v>
      </c>
      <c r="M78" s="146">
        <v>329.0</v>
      </c>
      <c r="N78" s="145">
        <f t="shared" ref="N78:N81" si="50">O78/$O$77</f>
        <v>0.1947058824</v>
      </c>
      <c r="O78" s="146">
        <v>331.0</v>
      </c>
      <c r="P78" s="145">
        <f t="shared" ref="P78:P81" si="51">Q78/$Q$77</f>
        <v>0.1743589744</v>
      </c>
      <c r="Q78" s="146">
        <v>170.0</v>
      </c>
      <c r="R78" s="145">
        <f t="shared" ref="R78:R81" si="52">S78/$S$77</f>
        <v>0.1675845791</v>
      </c>
      <c r="S78" s="146">
        <v>213.0</v>
      </c>
      <c r="T78" s="4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44"/>
        <v>0.1927908363</v>
      </c>
      <c r="C79" s="52">
        <v>45275.0</v>
      </c>
      <c r="D79" s="148">
        <f t="shared" si="45"/>
        <v>0.1802869619</v>
      </c>
      <c r="E79" s="52">
        <v>2023.0</v>
      </c>
      <c r="F79" s="148">
        <f t="shared" si="46"/>
        <v>0.1834291188</v>
      </c>
      <c r="G79" s="146">
        <v>383.0</v>
      </c>
      <c r="H79" s="148">
        <f t="shared" si="47"/>
        <v>0.1928397071</v>
      </c>
      <c r="I79" s="146">
        <v>237.0</v>
      </c>
      <c r="J79" s="148">
        <f t="shared" si="48"/>
        <v>0.1750108838</v>
      </c>
      <c r="K79" s="146">
        <v>402.0</v>
      </c>
      <c r="L79" s="148">
        <f t="shared" si="49"/>
        <v>0.1812161349</v>
      </c>
      <c r="M79" s="146">
        <v>301.0</v>
      </c>
      <c r="N79" s="148">
        <f t="shared" si="50"/>
        <v>0.1682352941</v>
      </c>
      <c r="O79" s="146">
        <v>286.0</v>
      </c>
      <c r="P79" s="148">
        <f t="shared" si="51"/>
        <v>0.1692307692</v>
      </c>
      <c r="Q79" s="146">
        <v>165.0</v>
      </c>
      <c r="R79" s="148">
        <f t="shared" si="52"/>
        <v>0.1959087333</v>
      </c>
      <c r="S79" s="146">
        <v>249.0</v>
      </c>
      <c r="T79" s="4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44"/>
        <v>0.3801652189</v>
      </c>
      <c r="C80" s="52">
        <v>89278.0</v>
      </c>
      <c r="D80" s="148">
        <f t="shared" si="45"/>
        <v>0.3966669637</v>
      </c>
      <c r="E80" s="52">
        <v>4451.0</v>
      </c>
      <c r="F80" s="148">
        <f t="shared" si="46"/>
        <v>0.4262452107</v>
      </c>
      <c r="G80" s="146">
        <v>890.0</v>
      </c>
      <c r="H80" s="148">
        <f t="shared" si="47"/>
        <v>0.3669650122</v>
      </c>
      <c r="I80" s="146">
        <v>451.0</v>
      </c>
      <c r="J80" s="148">
        <f t="shared" si="48"/>
        <v>0.4227252939</v>
      </c>
      <c r="K80" s="146">
        <v>971.0</v>
      </c>
      <c r="L80" s="148">
        <f t="shared" si="49"/>
        <v>0.3798916315</v>
      </c>
      <c r="M80" s="146">
        <v>631.0</v>
      </c>
      <c r="N80" s="148">
        <f t="shared" si="50"/>
        <v>0.3864705882</v>
      </c>
      <c r="O80" s="146">
        <v>657.0</v>
      </c>
      <c r="P80" s="148">
        <f t="shared" si="51"/>
        <v>0.3774358974</v>
      </c>
      <c r="Q80" s="146">
        <v>368.0</v>
      </c>
      <c r="R80" s="148">
        <f t="shared" si="52"/>
        <v>0.3800157356</v>
      </c>
      <c r="S80" s="146">
        <v>483.0</v>
      </c>
      <c r="T80" s="4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44"/>
        <v>0.2357732925</v>
      </c>
      <c r="C81" s="152">
        <v>55369.0</v>
      </c>
      <c r="D81" s="151">
        <f t="shared" si="45"/>
        <v>0.2459673826</v>
      </c>
      <c r="E81" s="152">
        <v>2760.0</v>
      </c>
      <c r="F81" s="151">
        <f t="shared" si="46"/>
        <v>0.226532567</v>
      </c>
      <c r="G81" s="153">
        <v>473.0</v>
      </c>
      <c r="H81" s="151">
        <f t="shared" si="47"/>
        <v>0.2522375915</v>
      </c>
      <c r="I81" s="153">
        <v>310.0</v>
      </c>
      <c r="J81" s="151">
        <f t="shared" si="48"/>
        <v>0.2407488028</v>
      </c>
      <c r="K81" s="153">
        <v>553.0</v>
      </c>
      <c r="L81" s="151">
        <f t="shared" si="49"/>
        <v>0.2408187839</v>
      </c>
      <c r="M81" s="153">
        <v>400.0</v>
      </c>
      <c r="N81" s="151">
        <f t="shared" si="50"/>
        <v>0.2505882353</v>
      </c>
      <c r="O81" s="153">
        <v>426.0</v>
      </c>
      <c r="P81" s="151">
        <f t="shared" si="51"/>
        <v>0.278974359</v>
      </c>
      <c r="Q81" s="153">
        <v>272.0</v>
      </c>
      <c r="R81" s="151">
        <f t="shared" si="52"/>
        <v>0.256490952</v>
      </c>
      <c r="S81" s="153">
        <v>326.0</v>
      </c>
      <c r="T81" s="4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0.4866175596</v>
      </c>
      <c r="E82" s="155">
        <v>10636.0</v>
      </c>
      <c r="F82" s="38">
        <f>G82/G72</f>
        <v>0.4826560951</v>
      </c>
      <c r="G82" s="155">
        <v>1948.0</v>
      </c>
      <c r="H82" s="38">
        <f>I82/I72</f>
        <v>0.4787955895</v>
      </c>
      <c r="I82" s="155">
        <v>1129.0</v>
      </c>
      <c r="J82" s="38">
        <f>K82/K72</f>
        <v>0.499455219</v>
      </c>
      <c r="K82" s="155">
        <v>2292.0</v>
      </c>
      <c r="L82" s="38">
        <f>M82/M72</f>
        <v>0.4810996564</v>
      </c>
      <c r="M82" s="155">
        <v>1540.0</v>
      </c>
      <c r="N82" s="38">
        <f>O82/O72</f>
        <v>0.4829683698</v>
      </c>
      <c r="O82" s="155">
        <v>1588.0</v>
      </c>
      <c r="P82" s="38">
        <f>Q82/Q72</f>
        <v>0.4905956113</v>
      </c>
      <c r="Q82" s="156">
        <v>939.0</v>
      </c>
      <c r="R82" s="38">
        <f>S82/S72</f>
        <v>0.4856333468</v>
      </c>
      <c r="S82" s="155">
        <v>1200.0</v>
      </c>
      <c r="T82" s="4" t="s">
        <v>101</v>
      </c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53">C83/$C$82</f>
        <v>0.1902938898</v>
      </c>
      <c r="C83" s="52">
        <v>42748.0</v>
      </c>
      <c r="D83" s="145">
        <f t="shared" ref="D83:D86" si="54">E83/$E$82</f>
        <v>0.1762880782</v>
      </c>
      <c r="E83" s="52">
        <v>1875.0</v>
      </c>
      <c r="F83" s="145">
        <f t="shared" ref="F83:F86" si="55">G83/$G$82</f>
        <v>0.1478439425</v>
      </c>
      <c r="G83" s="146">
        <v>288.0</v>
      </c>
      <c r="H83" s="145">
        <f t="shared" ref="H83:H86" si="56">I83/$I$82</f>
        <v>0.1762621789</v>
      </c>
      <c r="I83" s="146">
        <v>199.0</v>
      </c>
      <c r="J83" s="145">
        <f t="shared" ref="J83:J86" si="57">K83/$K$82</f>
        <v>0.1579406632</v>
      </c>
      <c r="K83" s="146">
        <v>362.0</v>
      </c>
      <c r="L83" s="145">
        <f t="shared" ref="L83:L86" si="58">M83/$M$82</f>
        <v>0.1948051948</v>
      </c>
      <c r="M83" s="146">
        <v>300.0</v>
      </c>
      <c r="N83" s="145">
        <f t="shared" ref="N83:N86" si="59">O83/$O$82</f>
        <v>0.1838790932</v>
      </c>
      <c r="O83" s="146">
        <v>292.0</v>
      </c>
      <c r="P83" s="145">
        <f t="shared" ref="P83:P86" si="60">Q83/$Q$82</f>
        <v>0.1927582535</v>
      </c>
      <c r="Q83" s="146">
        <v>181.0</v>
      </c>
      <c r="R83" s="145">
        <f t="shared" ref="R83:R86" si="61">S83/$S$82</f>
        <v>0.2108333333</v>
      </c>
      <c r="S83" s="146">
        <v>253.0</v>
      </c>
      <c r="T83" s="4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53"/>
        <v>0.1934366681</v>
      </c>
      <c r="C84" s="52">
        <v>43454.0</v>
      </c>
      <c r="D84" s="148">
        <f t="shared" si="54"/>
        <v>0.1851259872</v>
      </c>
      <c r="E84" s="52">
        <v>1969.0</v>
      </c>
      <c r="F84" s="148">
        <f t="shared" si="55"/>
        <v>0.1832648871</v>
      </c>
      <c r="G84" s="146">
        <v>357.0</v>
      </c>
      <c r="H84" s="148">
        <f t="shared" si="56"/>
        <v>0.1789193977</v>
      </c>
      <c r="I84" s="146">
        <v>202.0</v>
      </c>
      <c r="J84" s="148">
        <f t="shared" si="57"/>
        <v>0.1819371728</v>
      </c>
      <c r="K84" s="146">
        <v>417.0</v>
      </c>
      <c r="L84" s="148">
        <f t="shared" si="58"/>
        <v>0.1954545455</v>
      </c>
      <c r="M84" s="146">
        <v>301.0</v>
      </c>
      <c r="N84" s="148">
        <f t="shared" si="59"/>
        <v>0.1870277078</v>
      </c>
      <c r="O84" s="146">
        <v>297.0</v>
      </c>
      <c r="P84" s="148">
        <f t="shared" si="60"/>
        <v>0.1629392971</v>
      </c>
      <c r="Q84" s="146">
        <v>153.0</v>
      </c>
      <c r="R84" s="148">
        <f t="shared" si="61"/>
        <v>0.2016666667</v>
      </c>
      <c r="S84" s="146">
        <v>242.0</v>
      </c>
      <c r="T84" s="4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53"/>
        <v>0.3787982657</v>
      </c>
      <c r="C85" s="52">
        <v>85094.0</v>
      </c>
      <c r="D85" s="148">
        <f t="shared" si="54"/>
        <v>0.4039112448</v>
      </c>
      <c r="E85" s="52">
        <v>4296.0</v>
      </c>
      <c r="F85" s="148">
        <f t="shared" si="55"/>
        <v>0.4430184805</v>
      </c>
      <c r="G85" s="146">
        <v>863.0</v>
      </c>
      <c r="H85" s="148">
        <f t="shared" si="56"/>
        <v>0.3861824624</v>
      </c>
      <c r="I85" s="146">
        <v>436.0</v>
      </c>
      <c r="J85" s="148">
        <f t="shared" si="57"/>
        <v>0.4267015707</v>
      </c>
      <c r="K85" s="146">
        <v>978.0</v>
      </c>
      <c r="L85" s="148">
        <f t="shared" si="58"/>
        <v>0.387012987</v>
      </c>
      <c r="M85" s="146">
        <v>596.0</v>
      </c>
      <c r="N85" s="148">
        <f t="shared" si="59"/>
        <v>0.3891687657</v>
      </c>
      <c r="O85" s="146">
        <v>618.0</v>
      </c>
      <c r="P85" s="148">
        <f t="shared" si="60"/>
        <v>0.3823216187</v>
      </c>
      <c r="Q85" s="146">
        <v>359.0</v>
      </c>
      <c r="R85" s="148">
        <f t="shared" si="61"/>
        <v>0.3716666667</v>
      </c>
      <c r="S85" s="146">
        <v>446.0</v>
      </c>
      <c r="T85" s="4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53"/>
        <v>0.2374711764</v>
      </c>
      <c r="C86" s="152">
        <v>53346.0</v>
      </c>
      <c r="D86" s="151">
        <f t="shared" si="54"/>
        <v>0.2346746897</v>
      </c>
      <c r="E86" s="152">
        <v>2496.0</v>
      </c>
      <c r="F86" s="151">
        <f t="shared" si="55"/>
        <v>0.2258726899</v>
      </c>
      <c r="G86" s="153">
        <v>440.0</v>
      </c>
      <c r="H86" s="151">
        <f t="shared" si="56"/>
        <v>0.258635961</v>
      </c>
      <c r="I86" s="153">
        <v>292.0</v>
      </c>
      <c r="J86" s="151">
        <f t="shared" si="57"/>
        <v>0.2334205934</v>
      </c>
      <c r="K86" s="153">
        <v>535.0</v>
      </c>
      <c r="L86" s="151">
        <f t="shared" si="58"/>
        <v>0.2227272727</v>
      </c>
      <c r="M86" s="153">
        <v>343.0</v>
      </c>
      <c r="N86" s="151">
        <f t="shared" si="59"/>
        <v>0.2399244332</v>
      </c>
      <c r="O86" s="153">
        <v>381.0</v>
      </c>
      <c r="P86" s="151">
        <f t="shared" si="60"/>
        <v>0.2619808307</v>
      </c>
      <c r="Q86" s="153">
        <v>246.0</v>
      </c>
      <c r="R86" s="151">
        <f t="shared" si="61"/>
        <v>0.2158333333</v>
      </c>
      <c r="S86" s="153">
        <v>259.0</v>
      </c>
      <c r="T86" s="4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22142.0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672"/>
      <c r="R87" s="583"/>
      <c r="S87" s="584"/>
      <c r="T87" s="29" t="s">
        <v>112</v>
      </c>
      <c r="U87" s="5"/>
      <c r="V87" s="5"/>
      <c r="W87" s="5"/>
      <c r="X87" s="5"/>
      <c r="Y87" s="5"/>
      <c r="Z87" s="5"/>
    </row>
    <row r="88" ht="21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22142.0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205"/>
      <c r="R88" s="134"/>
      <c r="S88" s="135"/>
      <c r="T88" s="4" t="s">
        <v>112</v>
      </c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62">C89/$C$88</f>
        <v>0.435920034</v>
      </c>
      <c r="C89" s="171">
        <v>217137.0</v>
      </c>
      <c r="D89" s="145">
        <f t="shared" ref="D89:D99" si="63">E89/$E$88</f>
        <v>0.4689729925</v>
      </c>
      <c r="E89" s="172">
        <v>10384.0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201"/>
      <c r="R89" s="175"/>
      <c r="S89" s="174"/>
      <c r="T89" s="4" t="s">
        <v>112</v>
      </c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62"/>
        <v>0.166819912</v>
      </c>
      <c r="C90" s="34">
        <v>83095.0</v>
      </c>
      <c r="D90" s="148">
        <f t="shared" si="63"/>
        <v>0.0247041821</v>
      </c>
      <c r="E90" s="49">
        <v>547.0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205"/>
      <c r="R90" s="134"/>
      <c r="S90" s="135"/>
      <c r="T90" s="4" t="s">
        <v>112</v>
      </c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62"/>
        <v>0.397260054</v>
      </c>
      <c r="C91" s="34">
        <v>197880.0</v>
      </c>
      <c r="D91" s="148">
        <f t="shared" si="63"/>
        <v>0.5063228254</v>
      </c>
      <c r="E91" s="35">
        <v>11211.0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205"/>
      <c r="R91" s="134"/>
      <c r="S91" s="135"/>
      <c r="T91" s="4" t="s">
        <v>112</v>
      </c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63"/>
        <v>0.1687291121</v>
      </c>
      <c r="E92" s="28">
        <v>3736.0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205"/>
      <c r="R92" s="134"/>
      <c r="S92" s="135"/>
      <c r="T92" s="4" t="s">
        <v>112</v>
      </c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64">C93/$C$88</f>
        <v>0.03657209624</v>
      </c>
      <c r="C93" s="34">
        <v>18217.0</v>
      </c>
      <c r="D93" s="148">
        <f t="shared" si="63"/>
        <v>0.05396983109</v>
      </c>
      <c r="E93" s="35">
        <v>1195.0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205"/>
      <c r="R93" s="134"/>
      <c r="S93" s="135"/>
      <c r="T93" s="4" t="s">
        <v>112</v>
      </c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64"/>
        <v>0.007948011692</v>
      </c>
      <c r="C94" s="34">
        <v>3959.0</v>
      </c>
      <c r="D94" s="148">
        <f t="shared" si="63"/>
        <v>0.001309728119</v>
      </c>
      <c r="E94" s="49">
        <v>29.0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205"/>
      <c r="R94" s="134"/>
      <c r="S94" s="135"/>
      <c r="T94" s="4" t="s">
        <v>112</v>
      </c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64"/>
        <v>0.06960482783</v>
      </c>
      <c r="C95" s="34">
        <v>34671.0</v>
      </c>
      <c r="D95" s="148">
        <f t="shared" si="63"/>
        <v>0.1134495529</v>
      </c>
      <c r="E95" s="35">
        <v>2512.0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205"/>
      <c r="R95" s="134"/>
      <c r="S95" s="135"/>
      <c r="T95" s="4" t="s">
        <v>112</v>
      </c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65">C96/$C$87</f>
        <v>0.03610031479</v>
      </c>
      <c r="C96" s="27">
        <v>17982.0</v>
      </c>
      <c r="D96" s="40">
        <f t="shared" si="63"/>
        <v>0.06187336284</v>
      </c>
      <c r="E96" s="28">
        <v>1370.0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205"/>
      <c r="R96" s="134"/>
      <c r="S96" s="135"/>
      <c r="T96" s="4" t="s">
        <v>112</v>
      </c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65"/>
        <v>0.01799996788</v>
      </c>
      <c r="C97" s="34">
        <v>8966.0</v>
      </c>
      <c r="D97" s="128">
        <f t="shared" si="63"/>
        <v>0.02325896486</v>
      </c>
      <c r="E97" s="49">
        <v>515.0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8"/>
      <c r="R97" s="85"/>
      <c r="S97" s="86"/>
      <c r="T97" s="4" t="s">
        <v>112</v>
      </c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65"/>
        <v>0.0009295098291</v>
      </c>
      <c r="C98" s="48">
        <v>463.0</v>
      </c>
      <c r="D98" s="128">
        <f t="shared" si="63"/>
        <v>0.00009032607714</v>
      </c>
      <c r="E98" s="49">
        <v>2.0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8"/>
      <c r="R98" s="85"/>
      <c r="S98" s="86"/>
      <c r="T98" s="4" t="s">
        <v>112</v>
      </c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65"/>
        <v>0.01717083708</v>
      </c>
      <c r="C99" s="180">
        <v>8553.0</v>
      </c>
      <c r="D99" s="136">
        <f t="shared" si="63"/>
        <v>0.0385240719</v>
      </c>
      <c r="E99" s="181">
        <v>853.0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227"/>
      <c r="R99" s="138"/>
      <c r="S99" s="139"/>
      <c r="T99" s="4" t="s">
        <v>112</v>
      </c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66">C101/(C$101+C$102+C$103+C$104+C$105+C$106)</f>
        <v>0.1896207894</v>
      </c>
      <c r="C101" s="186">
        <v>464588.0</v>
      </c>
      <c r="D101" s="185">
        <f t="shared" ref="D101:D106" si="67">E101/(E$101+E$102+E$103+E$104+E$105+E$106)</f>
        <v>0.307480193</v>
      </c>
      <c r="E101" s="186">
        <v>30776.0</v>
      </c>
      <c r="F101" s="185">
        <f t="shared" ref="F101:F106" si="68">G101/(G$101+G$102+G$103+G$104+G$105+G$106)</f>
        <v>0.3418725775</v>
      </c>
      <c r="G101" s="186">
        <v>5645.0</v>
      </c>
      <c r="H101" s="185">
        <f t="shared" ref="H101:H106" si="69">I101/(I$101+I$102+I$103+I$104+I$105+I$106)</f>
        <v>0.3615954892</v>
      </c>
      <c r="I101" s="186">
        <v>3463.0</v>
      </c>
      <c r="J101" s="185">
        <f t="shared" ref="J101:J106" si="70">K101/(K$101+K$102+K$103+K$104+K$105+K$106)</f>
        <v>0.2876525618</v>
      </c>
      <c r="K101" s="186">
        <v>4643.0</v>
      </c>
      <c r="L101" s="185">
        <f t="shared" ref="L101:L106" si="71">M101/(M$101+M$102+M$103+M$104+M$105+M$106)</f>
        <v>0.2954708843</v>
      </c>
      <c r="M101" s="186">
        <v>4521.0</v>
      </c>
      <c r="N101" s="185">
        <f t="shared" ref="N101:N106" si="72">O101/(O$101+O$102+O$103+O$104+O$105+O$106)</f>
        <v>0.2595779139</v>
      </c>
      <c r="O101" s="186">
        <v>5129.0</v>
      </c>
      <c r="P101" s="185">
        <f t="shared" ref="P101:P106" si="73">Q101/(Q$101+Q$102+Q$103+Q$104+Q$105+Q$106)</f>
        <v>0.3028070874</v>
      </c>
      <c r="Q101" s="186">
        <v>3042.0</v>
      </c>
      <c r="R101" s="185">
        <f t="shared" ref="R101:R106" si="74">S101/(S$101+S$102+S$103+S$104+S$105+S$106)</f>
        <v>0.3397099177</v>
      </c>
      <c r="S101" s="186">
        <v>4333.0</v>
      </c>
      <c r="T101" s="4" t="s">
        <v>121</v>
      </c>
      <c r="U101" s="5"/>
      <c r="V101" s="5"/>
      <c r="W101" s="5"/>
      <c r="X101" s="5"/>
      <c r="Y101" s="5"/>
      <c r="Z101" s="5"/>
    </row>
    <row r="102" ht="21.75" customHeight="1">
      <c r="A102" s="176" t="s">
        <v>122</v>
      </c>
      <c r="B102" s="187">
        <f t="shared" si="66"/>
        <v>0.2644727337</v>
      </c>
      <c r="C102" s="159">
        <v>647982.0</v>
      </c>
      <c r="D102" s="187">
        <f t="shared" si="67"/>
        <v>0.3788052872</v>
      </c>
      <c r="E102" s="159">
        <v>37915.0</v>
      </c>
      <c r="F102" s="187">
        <f t="shared" si="68"/>
        <v>0.3524709302</v>
      </c>
      <c r="G102" s="159">
        <v>5820.0</v>
      </c>
      <c r="H102" s="187">
        <f t="shared" si="69"/>
        <v>0.3653544951</v>
      </c>
      <c r="I102" s="159">
        <v>3499.0</v>
      </c>
      <c r="J102" s="187">
        <f t="shared" si="70"/>
        <v>0.3755033765</v>
      </c>
      <c r="K102" s="159">
        <v>6061.0</v>
      </c>
      <c r="L102" s="187">
        <f t="shared" si="71"/>
        <v>0.3816090452</v>
      </c>
      <c r="M102" s="159">
        <v>5839.0</v>
      </c>
      <c r="N102" s="187">
        <f t="shared" si="72"/>
        <v>0.3821549674</v>
      </c>
      <c r="O102" s="159">
        <v>7551.0</v>
      </c>
      <c r="P102" s="187">
        <f t="shared" si="73"/>
        <v>0.3967748358</v>
      </c>
      <c r="Q102" s="159">
        <v>3986.0</v>
      </c>
      <c r="R102" s="187">
        <f t="shared" si="74"/>
        <v>0.4044688358</v>
      </c>
      <c r="S102" s="159">
        <v>5159.0</v>
      </c>
      <c r="T102" s="4" t="s">
        <v>123</v>
      </c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66"/>
        <v>0.1909733928</v>
      </c>
      <c r="C103" s="159">
        <v>467902.0</v>
      </c>
      <c r="D103" s="187">
        <f t="shared" si="67"/>
        <v>0.1628617958</v>
      </c>
      <c r="E103" s="159">
        <v>16301.0</v>
      </c>
      <c r="F103" s="187">
        <f t="shared" si="68"/>
        <v>0.1668483527</v>
      </c>
      <c r="G103" s="159">
        <v>2755.0</v>
      </c>
      <c r="H103" s="187">
        <f t="shared" si="69"/>
        <v>0.1256134489</v>
      </c>
      <c r="I103" s="159">
        <v>1203.0</v>
      </c>
      <c r="J103" s="187">
        <f t="shared" si="70"/>
        <v>0.1726039279</v>
      </c>
      <c r="K103" s="159">
        <v>2786.0</v>
      </c>
      <c r="L103" s="187">
        <f t="shared" si="71"/>
        <v>0.1644990523</v>
      </c>
      <c r="M103" s="159">
        <v>2517.0</v>
      </c>
      <c r="N103" s="187">
        <f t="shared" si="72"/>
        <v>0.1810820386</v>
      </c>
      <c r="O103" s="159">
        <v>3578.0</v>
      </c>
      <c r="P103" s="187">
        <f t="shared" si="73"/>
        <v>0.1614572964</v>
      </c>
      <c r="Q103" s="159">
        <v>1622.0</v>
      </c>
      <c r="R103" s="187">
        <f t="shared" si="74"/>
        <v>0.1442571541</v>
      </c>
      <c r="S103" s="159">
        <v>1840.0</v>
      </c>
      <c r="T103" s="4" t="s">
        <v>125</v>
      </c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66"/>
        <v>0.09901717896</v>
      </c>
      <c r="C104" s="159">
        <v>242601.0</v>
      </c>
      <c r="D104" s="187">
        <f t="shared" si="67"/>
        <v>0.06306261302</v>
      </c>
      <c r="E104" s="159">
        <v>6312.0</v>
      </c>
      <c r="F104" s="187">
        <f t="shared" si="68"/>
        <v>0.06128875969</v>
      </c>
      <c r="G104" s="159">
        <v>1012.0</v>
      </c>
      <c r="H104" s="187">
        <f t="shared" si="69"/>
        <v>0.06045734572</v>
      </c>
      <c r="I104" s="159">
        <v>579.0</v>
      </c>
      <c r="J104" s="187">
        <f t="shared" si="70"/>
        <v>0.06951242178</v>
      </c>
      <c r="K104" s="159">
        <v>1122.0</v>
      </c>
      <c r="L104" s="187">
        <f t="shared" si="71"/>
        <v>0.0671851513</v>
      </c>
      <c r="M104" s="159">
        <v>1028.0</v>
      </c>
      <c r="N104" s="187">
        <f t="shared" si="72"/>
        <v>0.0724733033</v>
      </c>
      <c r="O104" s="159">
        <v>1432.0</v>
      </c>
      <c r="P104" s="187">
        <f t="shared" si="73"/>
        <v>0.05444953215</v>
      </c>
      <c r="Q104" s="159">
        <v>547.0</v>
      </c>
      <c r="R104" s="187">
        <f t="shared" si="74"/>
        <v>0.04641317131</v>
      </c>
      <c r="S104" s="159">
        <v>592.0</v>
      </c>
      <c r="T104" s="4" t="s">
        <v>127</v>
      </c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66"/>
        <v>0.2542241305</v>
      </c>
      <c r="C105" s="159">
        <v>622872.0</v>
      </c>
      <c r="D105" s="187">
        <f t="shared" si="67"/>
        <v>0.08696086561</v>
      </c>
      <c r="E105" s="159">
        <v>8704.0</v>
      </c>
      <c r="F105" s="187">
        <f t="shared" si="68"/>
        <v>0.07636870155</v>
      </c>
      <c r="G105" s="159">
        <v>1261.0</v>
      </c>
      <c r="H105" s="187">
        <f t="shared" si="69"/>
        <v>0.08624830323</v>
      </c>
      <c r="I105" s="159">
        <v>826.0</v>
      </c>
      <c r="J105" s="187">
        <f t="shared" si="70"/>
        <v>0.09441794189</v>
      </c>
      <c r="K105" s="159">
        <v>1524.0</v>
      </c>
      <c r="L105" s="187">
        <f t="shared" si="71"/>
        <v>0.09058231488</v>
      </c>
      <c r="M105" s="159">
        <v>1386.0</v>
      </c>
      <c r="N105" s="187">
        <f t="shared" si="72"/>
        <v>0.1036995799</v>
      </c>
      <c r="O105" s="159">
        <v>2049.0</v>
      </c>
      <c r="P105" s="187">
        <f t="shared" si="73"/>
        <v>0.08371491141</v>
      </c>
      <c r="Q105" s="159">
        <v>841.0</v>
      </c>
      <c r="R105" s="187">
        <f t="shared" si="74"/>
        <v>0.06405331243</v>
      </c>
      <c r="S105" s="159">
        <v>817.0</v>
      </c>
      <c r="T105" s="4" t="s">
        <v>129</v>
      </c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66"/>
        <v>0.001691774588</v>
      </c>
      <c r="C106" s="190">
        <v>4145.0</v>
      </c>
      <c r="D106" s="189">
        <f t="shared" si="67"/>
        <v>0.0008292453867</v>
      </c>
      <c r="E106" s="190">
        <v>83.0</v>
      </c>
      <c r="F106" s="189">
        <f t="shared" si="68"/>
        <v>0.001150678295</v>
      </c>
      <c r="G106" s="190">
        <v>19.0</v>
      </c>
      <c r="H106" s="189">
        <f t="shared" si="69"/>
        <v>0.000730917824</v>
      </c>
      <c r="I106" s="190">
        <v>7.0</v>
      </c>
      <c r="J106" s="189">
        <f t="shared" si="70"/>
        <v>0.0003097701505</v>
      </c>
      <c r="K106" s="190">
        <v>5.0</v>
      </c>
      <c r="L106" s="189">
        <f t="shared" si="71"/>
        <v>0.0006535520554</v>
      </c>
      <c r="M106" s="190">
        <v>10.0</v>
      </c>
      <c r="N106" s="189">
        <f t="shared" si="72"/>
        <v>0.001012196974</v>
      </c>
      <c r="O106" s="190">
        <v>20.0</v>
      </c>
      <c r="P106" s="189">
        <f t="shared" si="73"/>
        <v>0.0007963368505</v>
      </c>
      <c r="Q106" s="190">
        <v>8.0</v>
      </c>
      <c r="R106" s="189">
        <f t="shared" si="74"/>
        <v>0.001097608781</v>
      </c>
      <c r="S106" s="190">
        <v>14.0</v>
      </c>
      <c r="T106" s="4" t="s">
        <v>131</v>
      </c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0.06761929635</v>
      </c>
      <c r="E109" s="198">
        <v>9062.0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201"/>
      <c r="R109" s="231"/>
      <c r="S109" s="200"/>
      <c r="T109" s="4" t="s">
        <v>135</v>
      </c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75">C110/$C$109</f>
        <v>0.4841445683</v>
      </c>
      <c r="C110" s="203">
        <v>83910.0</v>
      </c>
      <c r="D110" s="128">
        <f t="shared" ref="D110:D111" si="76">E110/$E$109</f>
        <v>0.4847715736</v>
      </c>
      <c r="E110" s="204">
        <v>4393.0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205"/>
      <c r="R110" s="134"/>
      <c r="S110" s="135"/>
      <c r="T110" s="4" t="s">
        <v>135</v>
      </c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75"/>
        <v>0.5158554317</v>
      </c>
      <c r="C111" s="203">
        <v>89406.0</v>
      </c>
      <c r="D111" s="128">
        <f t="shared" si="76"/>
        <v>0.5152284264</v>
      </c>
      <c r="E111" s="204">
        <v>4669.0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10"/>
      <c r="R111" s="208"/>
      <c r="S111" s="207"/>
      <c r="T111" s="4" t="s">
        <v>135</v>
      </c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67.8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205"/>
      <c r="R112" s="134"/>
      <c r="S112" s="135"/>
      <c r="T112" s="4" t="s">
        <v>135</v>
      </c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69.66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10"/>
      <c r="R113" s="208"/>
      <c r="S113" s="207"/>
      <c r="T113" s="4" t="s">
        <v>135</v>
      </c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66.14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205"/>
      <c r="R114" s="134"/>
      <c r="S114" s="135"/>
      <c r="T114" s="4" t="s">
        <v>135</v>
      </c>
      <c r="U114" s="5"/>
      <c r="V114" s="5"/>
      <c r="W114" s="5"/>
      <c r="X114" s="5"/>
      <c r="Y114" s="5"/>
      <c r="Z114" s="5"/>
    </row>
    <row r="115" ht="24.0" customHeight="1">
      <c r="A115" s="221" t="s">
        <v>137</v>
      </c>
      <c r="B115" s="222">
        <v>106.549874865928</v>
      </c>
      <c r="C115" s="223"/>
      <c r="D115" s="224">
        <v>106.28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290"/>
      <c r="R115" s="138"/>
      <c r="S115" s="139"/>
      <c r="T115" s="4" t="s">
        <v>135</v>
      </c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701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83"/>
      <c r="R117" s="231"/>
      <c r="S117" s="200"/>
      <c r="T117" s="4" t="s">
        <v>66</v>
      </c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702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205"/>
      <c r="R118" s="134"/>
      <c r="S118" s="135"/>
      <c r="T118" s="4" t="s">
        <v>66</v>
      </c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702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205"/>
      <c r="R119" s="134"/>
      <c r="S119" s="135"/>
      <c r="T119" s="4" t="s">
        <v>66</v>
      </c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702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205"/>
      <c r="R120" s="134"/>
      <c r="S120" s="135"/>
      <c r="T120" s="4" t="s">
        <v>66</v>
      </c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702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205"/>
      <c r="R121" s="134"/>
      <c r="S121" s="135"/>
      <c r="T121" s="4" t="s">
        <v>66</v>
      </c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702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205"/>
      <c r="R122" s="134"/>
      <c r="S122" s="135"/>
      <c r="T122" s="4" t="s">
        <v>66</v>
      </c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702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205"/>
      <c r="R123" s="134"/>
      <c r="S123" s="135"/>
      <c r="T123" s="4" t="s">
        <v>66</v>
      </c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702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205"/>
      <c r="R124" s="134"/>
      <c r="S124" s="135"/>
      <c r="T124" s="4" t="s">
        <v>66</v>
      </c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702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205"/>
      <c r="R125" s="134"/>
      <c r="S125" s="135"/>
      <c r="T125" s="4" t="s">
        <v>66</v>
      </c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702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205"/>
      <c r="R126" s="134"/>
      <c r="S126" s="135"/>
      <c r="T126" s="4" t="s">
        <v>66</v>
      </c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702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205"/>
      <c r="R127" s="134"/>
      <c r="S127" s="135"/>
      <c r="T127" s="4" t="s">
        <v>66</v>
      </c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702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205"/>
      <c r="R128" s="134"/>
      <c r="S128" s="135"/>
      <c r="T128" s="4" t="s">
        <v>66</v>
      </c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702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205"/>
      <c r="R129" s="134"/>
      <c r="S129" s="135"/>
      <c r="T129" s="4" t="s">
        <v>66</v>
      </c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702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205"/>
      <c r="R130" s="134"/>
      <c r="S130" s="135"/>
      <c r="T130" s="4" t="s">
        <v>66</v>
      </c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704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290"/>
      <c r="R131" s="138"/>
      <c r="S131" s="139"/>
      <c r="T131" s="4" t="s">
        <v>66</v>
      </c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 t="s">
        <v>155</v>
      </c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71.0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201"/>
      <c r="R133" s="231"/>
      <c r="S133" s="200"/>
      <c r="T133" s="4" t="s">
        <v>155</v>
      </c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53.3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205"/>
      <c r="R134" s="134"/>
      <c r="S134" s="135"/>
      <c r="T134" s="4" t="s">
        <v>158</v>
      </c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64.1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205"/>
      <c r="R135" s="134"/>
      <c r="S135" s="135"/>
      <c r="T135" s="4" t="s">
        <v>155</v>
      </c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53.1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205"/>
      <c r="R136" s="134"/>
      <c r="S136" s="135"/>
      <c r="T136" s="4" t="s">
        <v>158</v>
      </c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52.7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227"/>
      <c r="R137" s="183"/>
      <c r="S137" s="184"/>
      <c r="T137" s="4" t="s">
        <v>155</v>
      </c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1"/>
      <c r="T138" s="4" t="s">
        <v>155</v>
      </c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67.5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201"/>
      <c r="R139" s="175"/>
      <c r="S139" s="174"/>
      <c r="T139" s="4" t="s">
        <v>155</v>
      </c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66.3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205"/>
      <c r="R140" s="134"/>
      <c r="S140" s="135"/>
      <c r="T140" s="4" t="s">
        <v>155</v>
      </c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48.1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205"/>
      <c r="R141" s="134"/>
      <c r="S141" s="135"/>
      <c r="T141" s="4" t="s">
        <v>155</v>
      </c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46.0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205"/>
      <c r="R142" s="134"/>
      <c r="S142" s="135"/>
      <c r="T142" s="4" t="s">
        <v>155</v>
      </c>
      <c r="U142" s="5"/>
      <c r="V142" s="5"/>
      <c r="W142" s="5"/>
      <c r="X142" s="5"/>
      <c r="Y142" s="5"/>
      <c r="Z142" s="5"/>
    </row>
    <row r="143" ht="22.5" customHeight="1">
      <c r="A143" s="176" t="s">
        <v>167</v>
      </c>
      <c r="B143" s="33">
        <v>0.125</v>
      </c>
      <c r="C143" s="47"/>
      <c r="D143" s="33">
        <v>0.15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205"/>
      <c r="R143" s="134"/>
      <c r="S143" s="135"/>
      <c r="T143" s="4" t="s">
        <v>155</v>
      </c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0.05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227"/>
      <c r="R144" s="183"/>
      <c r="S144" s="184"/>
      <c r="T144" s="4" t="s">
        <v>155</v>
      </c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1"/>
      <c r="T145" s="4" t="s">
        <v>155</v>
      </c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9">
        <v>6.7</v>
      </c>
      <c r="C146" s="641"/>
      <c r="D146" s="470">
        <v>6.8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201"/>
      <c r="R146" s="175"/>
      <c r="S146" s="174"/>
      <c r="T146" s="4" t="s">
        <v>155</v>
      </c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641"/>
      <c r="D147" s="470">
        <v>4.9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205"/>
      <c r="R147" s="134"/>
      <c r="S147" s="135"/>
      <c r="T147" s="4" t="s">
        <v>155</v>
      </c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641"/>
      <c r="D148" s="470">
        <v>5.6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205"/>
      <c r="R148" s="134"/>
      <c r="S148" s="135"/>
      <c r="T148" s="4" t="s">
        <v>155</v>
      </c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673"/>
      <c r="D149" s="674">
        <v>5.2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205"/>
      <c r="R149" s="138"/>
      <c r="S149" s="139"/>
      <c r="T149" s="4" t="s">
        <v>155</v>
      </c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 t="s">
        <v>176</v>
      </c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77">E152/C152</f>
        <v>0.08679056883</v>
      </c>
      <c r="E152" s="172">
        <v>5389.0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83"/>
      <c r="R152" s="231"/>
      <c r="S152" s="200"/>
      <c r="T152" s="4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77"/>
        <v>0.06063396544</v>
      </c>
      <c r="E153" s="35">
        <v>33976.0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205"/>
      <c r="R153" s="134"/>
      <c r="S153" s="135"/>
      <c r="T153" s="4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78">C155/$C$155</f>
        <v>1</v>
      </c>
      <c r="C155" s="172">
        <v>1530955.0</v>
      </c>
      <c r="D155" s="262">
        <f>E155/C155</f>
        <v>0.03872419503</v>
      </c>
      <c r="E155" s="172">
        <v>59285.0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201"/>
      <c r="R155" s="175"/>
      <c r="S155" s="174"/>
      <c r="T155" s="4" t="s">
        <v>181</v>
      </c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78"/>
        <v>0.6935703531</v>
      </c>
      <c r="C156" s="172">
        <v>1061825.0</v>
      </c>
      <c r="D156" s="262">
        <f t="shared" ref="D156:D161" si="79">E156/$E$155</f>
        <v>0.5988023952</v>
      </c>
      <c r="E156" s="172">
        <v>35500.0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201"/>
      <c r="R156" s="175"/>
      <c r="S156" s="174"/>
      <c r="T156" s="4" t="s">
        <v>181</v>
      </c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78"/>
        <v>0.002250229432</v>
      </c>
      <c r="C157" s="35">
        <v>3445.0</v>
      </c>
      <c r="D157" s="187">
        <f t="shared" si="79"/>
        <v>0.00640971578</v>
      </c>
      <c r="E157" s="35">
        <v>380.0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205"/>
      <c r="R157" s="134"/>
      <c r="S157" s="135"/>
      <c r="T157" s="4" t="s">
        <v>181</v>
      </c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78"/>
        <v>0.008298741635</v>
      </c>
      <c r="C158" s="35">
        <v>12705.0</v>
      </c>
      <c r="D158" s="187">
        <f t="shared" si="79"/>
        <v>0.006241039049</v>
      </c>
      <c r="E158" s="35">
        <v>370.0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205"/>
      <c r="R158" s="134"/>
      <c r="S158" s="135"/>
      <c r="T158" s="4" t="s">
        <v>181</v>
      </c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78"/>
        <v>0.04361656613</v>
      </c>
      <c r="C159" s="35">
        <v>66775.0</v>
      </c>
      <c r="D159" s="187">
        <f t="shared" si="79"/>
        <v>0.04579573248</v>
      </c>
      <c r="E159" s="35">
        <v>2715.0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205"/>
      <c r="R159" s="134"/>
      <c r="S159" s="135"/>
      <c r="T159" s="4" t="s">
        <v>181</v>
      </c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78"/>
        <v>0.927698724</v>
      </c>
      <c r="C160" s="35">
        <v>1420265.0</v>
      </c>
      <c r="D160" s="187">
        <f t="shared" si="79"/>
        <v>0.9203845829</v>
      </c>
      <c r="E160" s="35">
        <v>54565.0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205"/>
      <c r="R160" s="134"/>
      <c r="S160" s="135"/>
      <c r="T160" s="4" t="s">
        <v>181</v>
      </c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78"/>
        <v>0.01813900474</v>
      </c>
      <c r="C161" s="35">
        <v>27770.0</v>
      </c>
      <c r="D161" s="187">
        <f t="shared" si="79"/>
        <v>0.02116892975</v>
      </c>
      <c r="E161" s="35">
        <v>1255.0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205"/>
      <c r="R161" s="134"/>
      <c r="S161" s="135"/>
      <c r="T161" s="4" t="s">
        <v>181</v>
      </c>
      <c r="U161" s="5"/>
      <c r="V161" s="5"/>
      <c r="W161" s="5"/>
      <c r="X161" s="5"/>
      <c r="Y161" s="5"/>
      <c r="Z161" s="5"/>
    </row>
    <row r="162" ht="21.75" customHeight="1">
      <c r="A162" s="263" t="s">
        <v>188</v>
      </c>
      <c r="B162" s="60"/>
      <c r="C162" s="47"/>
      <c r="D162" s="60"/>
      <c r="E162" s="47"/>
      <c r="F162" s="60"/>
      <c r="G162" s="81">
        <v>57826.1347</v>
      </c>
      <c r="H162" s="60"/>
      <c r="I162" s="81">
        <v>91240.5873</v>
      </c>
      <c r="J162" s="60"/>
      <c r="K162" s="81">
        <v>72947.2685</v>
      </c>
      <c r="L162" s="60"/>
      <c r="M162" s="81">
        <v>60399.207</v>
      </c>
      <c r="N162" s="60"/>
      <c r="O162" s="81">
        <v>59026.1312</v>
      </c>
      <c r="P162" s="60"/>
      <c r="Q162" s="81">
        <v>46493.9032</v>
      </c>
      <c r="R162" s="60"/>
      <c r="S162" s="81">
        <v>50585.4005</v>
      </c>
      <c r="T162" s="4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0.6042152246</v>
      </c>
      <c r="E163" s="267">
        <v>80243.354212716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183"/>
      <c r="S163" s="135"/>
      <c r="T163" s="4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74.92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205"/>
      <c r="R164" s="134"/>
      <c r="S164" s="135"/>
      <c r="T164" s="29" t="s">
        <v>191</v>
      </c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302.0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290"/>
      <c r="R165" s="138"/>
      <c r="S165" s="139"/>
      <c r="T165" s="4" t="s">
        <v>193</v>
      </c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 t="s">
        <v>195</v>
      </c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80">C167/$C$167</f>
        <v>1</v>
      </c>
      <c r="C167" s="473">
        <v>1378931.0</v>
      </c>
      <c r="D167" s="262">
        <f t="shared" ref="D167:D171" si="81">E167/$E$167</f>
        <v>1</v>
      </c>
      <c r="E167" s="473">
        <v>49276.0</v>
      </c>
      <c r="F167" s="262">
        <f t="shared" ref="F167:F171" si="82">G167/$G$167</f>
        <v>1</v>
      </c>
      <c r="G167" s="473">
        <v>7693.0</v>
      </c>
      <c r="H167" s="262">
        <f t="shared" ref="H167:H171" si="83">I167/$I$167</f>
        <v>1</v>
      </c>
      <c r="I167" s="473">
        <v>3819.0</v>
      </c>
      <c r="J167" s="262">
        <f t="shared" ref="J167:J171" si="84">K167/$K$167</f>
        <v>1</v>
      </c>
      <c r="K167" s="473">
        <v>6949.0</v>
      </c>
      <c r="L167" s="262">
        <f t="shared" ref="L167:L171" si="85">M167/$M$167</f>
        <v>1</v>
      </c>
      <c r="M167" s="473">
        <v>7568.0</v>
      </c>
      <c r="N167" s="262">
        <f t="shared" ref="N167:N171" si="86">O167/$O$167</f>
        <v>1</v>
      </c>
      <c r="O167" s="473">
        <v>11321.0</v>
      </c>
      <c r="P167" s="262">
        <f t="shared" ref="P167:P171" si="87">Q167/$Q$167</f>
        <v>1</v>
      </c>
      <c r="Q167" s="473">
        <v>5460.0</v>
      </c>
      <c r="R167" s="262">
        <f t="shared" ref="R167:R171" si="88">S167/$S$167</f>
        <v>1</v>
      </c>
      <c r="S167" s="473">
        <v>6466.0</v>
      </c>
      <c r="T167" s="275"/>
      <c r="U167" s="5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80"/>
        <v>0.7834373148</v>
      </c>
      <c r="C168" s="159">
        <v>1080306.0</v>
      </c>
      <c r="D168" s="187">
        <f t="shared" si="81"/>
        <v>0.848262846</v>
      </c>
      <c r="E168" s="159">
        <v>41799.0</v>
      </c>
      <c r="F168" s="187">
        <f t="shared" si="82"/>
        <v>0.903288704</v>
      </c>
      <c r="G168" s="159">
        <v>6949.0</v>
      </c>
      <c r="H168" s="187">
        <f t="shared" si="83"/>
        <v>0.9293008641</v>
      </c>
      <c r="I168" s="159">
        <v>3549.0</v>
      </c>
      <c r="J168" s="187">
        <f t="shared" si="84"/>
        <v>0.8093250827</v>
      </c>
      <c r="K168" s="159">
        <v>5624.0</v>
      </c>
      <c r="L168" s="187">
        <f t="shared" si="85"/>
        <v>0.8243921776</v>
      </c>
      <c r="M168" s="159">
        <v>6239.0</v>
      </c>
      <c r="N168" s="187">
        <f t="shared" si="86"/>
        <v>0.8285487148</v>
      </c>
      <c r="O168" s="159">
        <v>9380.0</v>
      </c>
      <c r="P168" s="187">
        <f t="shared" si="87"/>
        <v>0.8728937729</v>
      </c>
      <c r="Q168" s="159">
        <v>4766.0</v>
      </c>
      <c r="R168" s="187">
        <f t="shared" si="88"/>
        <v>0.8184348902</v>
      </c>
      <c r="S168" s="159">
        <v>5292.0</v>
      </c>
      <c r="T168" s="4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80"/>
        <v>0.07701037978</v>
      </c>
      <c r="C169" s="159">
        <v>106192.0</v>
      </c>
      <c r="D169" s="187">
        <f t="shared" si="81"/>
        <v>0.03916714019</v>
      </c>
      <c r="E169" s="159">
        <v>1930.0</v>
      </c>
      <c r="F169" s="187">
        <f t="shared" si="82"/>
        <v>0.0128688418</v>
      </c>
      <c r="G169" s="159">
        <v>99.0</v>
      </c>
      <c r="H169" s="187">
        <f t="shared" si="83"/>
        <v>0.008379156847</v>
      </c>
      <c r="I169" s="159">
        <v>32.0</v>
      </c>
      <c r="J169" s="187">
        <f t="shared" si="84"/>
        <v>0.08188228522</v>
      </c>
      <c r="K169" s="159">
        <v>569.0</v>
      </c>
      <c r="L169" s="187">
        <f t="shared" si="85"/>
        <v>0.02378435518</v>
      </c>
      <c r="M169" s="159">
        <v>180.0</v>
      </c>
      <c r="N169" s="187">
        <f t="shared" si="86"/>
        <v>0.03515590496</v>
      </c>
      <c r="O169" s="159">
        <v>398.0</v>
      </c>
      <c r="P169" s="187">
        <f t="shared" si="87"/>
        <v>0.02234432234</v>
      </c>
      <c r="Q169" s="159">
        <v>122.0</v>
      </c>
      <c r="R169" s="187">
        <f t="shared" si="88"/>
        <v>0.08196721311</v>
      </c>
      <c r="S169" s="159">
        <v>530.0</v>
      </c>
      <c r="T169" s="4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80"/>
        <v>0.1293589019</v>
      </c>
      <c r="C170" s="159">
        <v>178377.0</v>
      </c>
      <c r="D170" s="187">
        <f t="shared" si="81"/>
        <v>0.1048989366</v>
      </c>
      <c r="E170" s="159">
        <v>5169.0</v>
      </c>
      <c r="F170" s="187">
        <f t="shared" si="82"/>
        <v>0.08319251267</v>
      </c>
      <c r="G170" s="159">
        <v>640.0</v>
      </c>
      <c r="H170" s="187">
        <f t="shared" si="83"/>
        <v>0.06231997905</v>
      </c>
      <c r="I170" s="159">
        <v>238.0</v>
      </c>
      <c r="J170" s="187">
        <f t="shared" si="84"/>
        <v>0.09958267377</v>
      </c>
      <c r="K170" s="159">
        <v>692.0</v>
      </c>
      <c r="L170" s="187">
        <f t="shared" si="85"/>
        <v>0.1433668076</v>
      </c>
      <c r="M170" s="159">
        <v>1085.0</v>
      </c>
      <c r="N170" s="187">
        <f t="shared" si="86"/>
        <v>0.1188057592</v>
      </c>
      <c r="O170" s="159">
        <v>1345.0</v>
      </c>
      <c r="P170" s="187">
        <f t="shared" si="87"/>
        <v>0.1010989011</v>
      </c>
      <c r="Q170" s="159">
        <v>552.0</v>
      </c>
      <c r="R170" s="187">
        <f t="shared" si="88"/>
        <v>0.09542220848</v>
      </c>
      <c r="S170" s="159">
        <v>617.0</v>
      </c>
      <c r="T170" s="4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80"/>
        <v>0.01015134187</v>
      </c>
      <c r="C171" s="159">
        <v>13998.0</v>
      </c>
      <c r="D171" s="187">
        <f t="shared" si="81"/>
        <v>0.007671077198</v>
      </c>
      <c r="E171" s="159">
        <v>378.0</v>
      </c>
      <c r="F171" s="187">
        <f t="shared" si="82"/>
        <v>0.0006499415053</v>
      </c>
      <c r="G171" s="159">
        <v>5.0</v>
      </c>
      <c r="H171" s="187">
        <f t="shared" si="83"/>
        <v>0</v>
      </c>
      <c r="I171" s="159">
        <v>0.0</v>
      </c>
      <c r="J171" s="187">
        <f t="shared" si="84"/>
        <v>0.009209958267</v>
      </c>
      <c r="K171" s="159">
        <v>64.0</v>
      </c>
      <c r="L171" s="187">
        <f t="shared" si="85"/>
        <v>0.008456659619</v>
      </c>
      <c r="M171" s="159">
        <v>64.0</v>
      </c>
      <c r="N171" s="187">
        <f t="shared" si="86"/>
        <v>0.01748962106</v>
      </c>
      <c r="O171" s="159">
        <v>198.0</v>
      </c>
      <c r="P171" s="187">
        <f t="shared" si="87"/>
        <v>0.003663003663</v>
      </c>
      <c r="Q171" s="159">
        <v>20.0</v>
      </c>
      <c r="R171" s="187">
        <f t="shared" si="88"/>
        <v>0.004175688215</v>
      </c>
      <c r="S171" s="159">
        <v>27.0</v>
      </c>
      <c r="T171" s="4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9"/>
      <c r="T172" s="4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 t="s">
        <v>202</v>
      </c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48"/>
      <c r="Q174" s="201"/>
      <c r="R174" s="248"/>
      <c r="S174" s="200"/>
      <c r="T174" s="4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48"/>
      <c r="Q175" s="205"/>
      <c r="R175" s="248"/>
      <c r="S175" s="135"/>
      <c r="T175" s="4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48"/>
      <c r="Q176" s="205"/>
      <c r="R176" s="248"/>
      <c r="S176" s="135"/>
      <c r="T176" s="4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48"/>
      <c r="Q177" s="205"/>
      <c r="R177" s="248"/>
      <c r="S177" s="135"/>
      <c r="T177" s="4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48"/>
      <c r="Q178" s="205"/>
      <c r="R178" s="248"/>
      <c r="S178" s="135"/>
      <c r="T178" s="4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48"/>
      <c r="Q179" s="205"/>
      <c r="R179" s="248"/>
      <c r="S179" s="135"/>
      <c r="T179" s="4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48"/>
      <c r="Q180" s="205"/>
      <c r="R180" s="248"/>
      <c r="S180" s="135"/>
      <c r="T180" s="4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48"/>
      <c r="Q181" s="205"/>
      <c r="R181" s="248"/>
      <c r="S181" s="135"/>
      <c r="T181" s="4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48"/>
      <c r="Q182" s="205"/>
      <c r="R182" s="248"/>
      <c r="S182" s="135"/>
      <c r="T182" s="4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48"/>
      <c r="Q183" s="205"/>
      <c r="R183" s="248"/>
      <c r="S183" s="135"/>
      <c r="T183" s="4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48"/>
      <c r="Q184" s="227"/>
      <c r="R184" s="248"/>
      <c r="S184" s="139"/>
      <c r="T184" s="4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29" t="s">
        <v>221</v>
      </c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3"/>
      <c r="T186" s="4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586">
        <v>335.0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3"/>
      <c r="R187" s="304"/>
      <c r="S187" s="305"/>
      <c r="T187" s="4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1"/>
      <c r="T188" s="29" t="s">
        <v>225</v>
      </c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307">
        <v>287.783</v>
      </c>
      <c r="F189" s="175"/>
      <c r="G189" s="174"/>
      <c r="H189" s="175"/>
      <c r="I189" s="174"/>
      <c r="J189" s="175"/>
      <c r="K189" s="174"/>
      <c r="L189" s="173"/>
      <c r="M189" s="201"/>
      <c r="N189" s="175"/>
      <c r="O189" s="174"/>
      <c r="P189" s="175"/>
      <c r="Q189" s="201"/>
      <c r="R189" s="175"/>
      <c r="S189" s="174"/>
      <c r="T189" s="4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310">
        <v>0.788</v>
      </c>
      <c r="F190" s="183"/>
      <c r="G190" s="184"/>
      <c r="H190" s="183"/>
      <c r="I190" s="184"/>
      <c r="J190" s="183"/>
      <c r="K190" s="184"/>
      <c r="L190" s="226"/>
      <c r="M190" s="227"/>
      <c r="N190" s="183"/>
      <c r="O190" s="184"/>
      <c r="P190" s="183"/>
      <c r="Q190" s="227"/>
      <c r="R190" s="138"/>
      <c r="S190" s="139"/>
      <c r="T190" s="4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 t="s">
        <v>229</v>
      </c>
      <c r="U191" s="5"/>
      <c r="V191" s="5"/>
      <c r="W191" s="5"/>
      <c r="X191" s="5"/>
      <c r="Y191" s="5"/>
      <c r="Z191" s="5"/>
    </row>
    <row r="192" ht="21.75" customHeight="1">
      <c r="A192" s="313" t="s">
        <v>230</v>
      </c>
      <c r="B192" s="314">
        <f t="shared" ref="B192:B222" si="89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317"/>
      <c r="R192" s="317"/>
      <c r="S192" s="200"/>
      <c r="T192" s="4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9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135"/>
      <c r="T193" s="4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9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135"/>
      <c r="T194" s="4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9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135"/>
      <c r="T195" s="4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9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135"/>
      <c r="T196" s="4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9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135"/>
      <c r="T197" s="4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9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135"/>
      <c r="T198" s="4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9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135"/>
      <c r="T199" s="4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9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135"/>
      <c r="T200" s="4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9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135"/>
      <c r="T201" s="4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9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135"/>
      <c r="T202" s="4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9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135"/>
      <c r="T203" s="4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9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135"/>
      <c r="T204" s="4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9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135"/>
      <c r="T205" s="4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9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317"/>
      <c r="R206" s="317"/>
      <c r="S206" s="135"/>
      <c r="T206" s="4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9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135"/>
      <c r="T207" s="4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9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135"/>
      <c r="T208" s="4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9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135"/>
      <c r="T209" s="4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9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135"/>
      <c r="T210" s="4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9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135"/>
      <c r="T211" s="4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9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135"/>
      <c r="T212" s="4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9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135"/>
      <c r="T213" s="4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9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135"/>
      <c r="T214" s="4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9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135"/>
      <c r="T215" s="4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9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135"/>
      <c r="T216" s="4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9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135"/>
      <c r="T217" s="4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9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135"/>
      <c r="T218" s="4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9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135"/>
      <c r="T219" s="4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9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135"/>
      <c r="T220" s="4"/>
      <c r="U220" s="5"/>
      <c r="V220" s="5"/>
      <c r="W220" s="5"/>
      <c r="X220" s="5"/>
      <c r="Y220" s="5"/>
      <c r="Z220" s="5"/>
    </row>
    <row r="221" ht="20.25" customHeight="1">
      <c r="A221" s="263" t="s">
        <v>259</v>
      </c>
      <c r="B221" s="321">
        <f t="shared" si="89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135"/>
      <c r="T221" s="4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89"/>
        <v>0.0002497424531</v>
      </c>
      <c r="C222" s="32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326"/>
      <c r="R222" s="326"/>
      <c r="S222" s="139"/>
      <c r="T222" s="4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 t="s">
        <v>262</v>
      </c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90">C224/$C$224</f>
        <v>1</v>
      </c>
      <c r="C224" s="329">
        <v>2388047.0</v>
      </c>
      <c r="D224" s="334">
        <f t="shared" ref="D224:D231" si="91">E224/E$224</f>
        <v>1</v>
      </c>
      <c r="E224" s="332">
        <v>91766.0</v>
      </c>
      <c r="F224" s="331">
        <f t="shared" ref="F224:F231" si="92">G224/G$224</f>
        <v>1</v>
      </c>
      <c r="G224" s="332">
        <v>17040.0</v>
      </c>
      <c r="H224" s="331">
        <f t="shared" ref="H224:H231" si="93">I224/I$224</f>
        <v>1</v>
      </c>
      <c r="I224" s="332">
        <v>9599.0</v>
      </c>
      <c r="J224" s="331">
        <f t="shared" ref="J224:J231" si="94">K224/K$224</f>
        <v>1</v>
      </c>
      <c r="K224" s="332">
        <v>15266.0</v>
      </c>
      <c r="L224" s="331">
        <f t="shared" ref="L224:L231" si="95">M224/M$224</f>
        <v>1</v>
      </c>
      <c r="M224" s="332">
        <v>13173.0</v>
      </c>
      <c r="N224" s="331">
        <f t="shared" ref="N224:N231" si="96">O224/O$224</f>
        <v>1</v>
      </c>
      <c r="O224" s="332">
        <v>16966.0</v>
      </c>
      <c r="P224" s="331">
        <f t="shared" ref="P224:P231" si="97">Q224/Q$224</f>
        <v>1</v>
      </c>
      <c r="Q224" s="332">
        <v>9249.0</v>
      </c>
      <c r="R224" s="331">
        <f t="shared" ref="R224:R231" si="98">S224/S$224</f>
        <v>1</v>
      </c>
      <c r="S224" s="332">
        <v>10473.0</v>
      </c>
      <c r="T224" s="4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90"/>
        <v>0.3115323945</v>
      </c>
      <c r="C225" s="335">
        <v>743954.0</v>
      </c>
      <c r="D225" s="334">
        <f t="shared" si="91"/>
        <v>0.384390733</v>
      </c>
      <c r="E225" s="332">
        <v>35274.0</v>
      </c>
      <c r="F225" s="336">
        <f t="shared" si="92"/>
        <v>0.3139671362</v>
      </c>
      <c r="G225" s="332">
        <v>5350.0</v>
      </c>
      <c r="H225" s="336">
        <f t="shared" si="93"/>
        <v>0.4270236483</v>
      </c>
      <c r="I225" s="332">
        <v>4099.0</v>
      </c>
      <c r="J225" s="336">
        <f t="shared" si="94"/>
        <v>0.3826149614</v>
      </c>
      <c r="K225" s="332">
        <v>5841.0</v>
      </c>
      <c r="L225" s="336">
        <f t="shared" si="95"/>
        <v>0.415622865</v>
      </c>
      <c r="M225" s="332">
        <v>5475.0</v>
      </c>
      <c r="N225" s="336">
        <f t="shared" si="96"/>
        <v>0.3778144524</v>
      </c>
      <c r="O225" s="332">
        <v>6410.0</v>
      </c>
      <c r="P225" s="336">
        <f t="shared" si="97"/>
        <v>0.3691209861</v>
      </c>
      <c r="Q225" s="332">
        <v>3414.0</v>
      </c>
      <c r="R225" s="336">
        <f t="shared" si="98"/>
        <v>0.4473407811</v>
      </c>
      <c r="S225" s="332">
        <v>4685.0</v>
      </c>
      <c r="T225" s="4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90"/>
        <v>0.006626753996</v>
      </c>
      <c r="C226" s="335">
        <v>15825.0</v>
      </c>
      <c r="D226" s="334">
        <f t="shared" si="91"/>
        <v>0.005089030796</v>
      </c>
      <c r="E226" s="332">
        <v>467.0</v>
      </c>
      <c r="F226" s="337">
        <f t="shared" si="92"/>
        <v>0.005575117371</v>
      </c>
      <c r="G226" s="332">
        <v>95.0</v>
      </c>
      <c r="H226" s="337">
        <f t="shared" si="93"/>
        <v>0.005104698406</v>
      </c>
      <c r="I226" s="332">
        <v>49.0</v>
      </c>
      <c r="J226" s="337">
        <f t="shared" si="94"/>
        <v>0.005371413599</v>
      </c>
      <c r="K226" s="332">
        <v>82.0</v>
      </c>
      <c r="L226" s="337">
        <f t="shared" si="95"/>
        <v>0.004706596827</v>
      </c>
      <c r="M226" s="332">
        <v>62.0</v>
      </c>
      <c r="N226" s="337">
        <f t="shared" si="96"/>
        <v>0.004951078628</v>
      </c>
      <c r="O226" s="332">
        <v>84.0</v>
      </c>
      <c r="P226" s="337">
        <f t="shared" si="97"/>
        <v>0.006379068007</v>
      </c>
      <c r="Q226" s="332">
        <v>59.0</v>
      </c>
      <c r="R226" s="337">
        <f t="shared" si="98"/>
        <v>0.003437410484</v>
      </c>
      <c r="S226" s="332">
        <v>36.0</v>
      </c>
      <c r="T226" s="4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90"/>
        <v>0.6767944685</v>
      </c>
      <c r="C227" s="257">
        <v>1616217.0</v>
      </c>
      <c r="D227" s="334">
        <f t="shared" si="91"/>
        <v>0.6052568489</v>
      </c>
      <c r="E227" s="35">
        <v>55542.0</v>
      </c>
      <c r="F227" s="337">
        <f t="shared" si="92"/>
        <v>0.6742370892</v>
      </c>
      <c r="G227" s="35">
        <v>11489.0</v>
      </c>
      <c r="H227" s="337">
        <f t="shared" si="93"/>
        <v>0.5625585999</v>
      </c>
      <c r="I227" s="35">
        <v>5400.0</v>
      </c>
      <c r="J227" s="337">
        <f t="shared" si="94"/>
        <v>0.6069697367</v>
      </c>
      <c r="K227" s="35">
        <v>9266.0</v>
      </c>
      <c r="L227" s="337">
        <f t="shared" si="95"/>
        <v>0.5747362028</v>
      </c>
      <c r="M227" s="35">
        <v>7571.0</v>
      </c>
      <c r="N227" s="337">
        <f t="shared" si="96"/>
        <v>0.6115760934</v>
      </c>
      <c r="O227" s="35">
        <v>10376.0</v>
      </c>
      <c r="P227" s="337">
        <f t="shared" si="97"/>
        <v>0.6197426749</v>
      </c>
      <c r="Q227" s="35">
        <v>5732.0</v>
      </c>
      <c r="R227" s="337">
        <f t="shared" si="98"/>
        <v>0.545020529</v>
      </c>
      <c r="S227" s="35">
        <v>5708.0</v>
      </c>
      <c r="T227" s="4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90"/>
        <v>0.236240744</v>
      </c>
      <c r="C228" s="340">
        <v>564154.0</v>
      </c>
      <c r="D228" s="38">
        <f t="shared" si="91"/>
        <v>0.1460780681</v>
      </c>
      <c r="E228" s="340">
        <v>13405.0</v>
      </c>
      <c r="F228" s="341">
        <f t="shared" si="92"/>
        <v>0.1160211268</v>
      </c>
      <c r="G228" s="340">
        <v>1977.0</v>
      </c>
      <c r="H228" s="341">
        <f t="shared" si="93"/>
        <v>0.09980206271</v>
      </c>
      <c r="I228" s="340">
        <v>958.0</v>
      </c>
      <c r="J228" s="341">
        <f t="shared" si="94"/>
        <v>0.1436525612</v>
      </c>
      <c r="K228" s="340">
        <v>2193.0</v>
      </c>
      <c r="L228" s="341">
        <f t="shared" si="95"/>
        <v>0.1645031504</v>
      </c>
      <c r="M228" s="340">
        <v>2167.0</v>
      </c>
      <c r="N228" s="341">
        <f t="shared" si="96"/>
        <v>0.1904397029</v>
      </c>
      <c r="O228" s="340">
        <v>3231.0</v>
      </c>
      <c r="P228" s="341">
        <f t="shared" si="97"/>
        <v>0.1410963347</v>
      </c>
      <c r="Q228" s="340">
        <v>1305.0</v>
      </c>
      <c r="R228" s="341">
        <f t="shared" si="98"/>
        <v>0.1502912251</v>
      </c>
      <c r="S228" s="340">
        <v>1574.0</v>
      </c>
      <c r="T228" s="4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90"/>
        <v>0.1043890677</v>
      </c>
      <c r="C229" s="340">
        <v>249286.0</v>
      </c>
      <c r="D229" s="38">
        <f t="shared" si="91"/>
        <v>0.142405684</v>
      </c>
      <c r="E229" s="340">
        <v>13068.0</v>
      </c>
      <c r="F229" s="341">
        <f t="shared" si="92"/>
        <v>0.1713028169</v>
      </c>
      <c r="G229" s="340">
        <v>2919.0</v>
      </c>
      <c r="H229" s="341">
        <f t="shared" si="93"/>
        <v>0.1562662777</v>
      </c>
      <c r="I229" s="340">
        <v>1500.0</v>
      </c>
      <c r="J229" s="341">
        <f t="shared" si="94"/>
        <v>0.1444386218</v>
      </c>
      <c r="K229" s="340">
        <v>2205.0</v>
      </c>
      <c r="L229" s="341">
        <f t="shared" si="95"/>
        <v>0.1295832384</v>
      </c>
      <c r="M229" s="340">
        <v>1707.0</v>
      </c>
      <c r="N229" s="341">
        <f t="shared" si="96"/>
        <v>0.1180007073</v>
      </c>
      <c r="O229" s="340">
        <v>2002.0</v>
      </c>
      <c r="P229" s="341">
        <f t="shared" si="97"/>
        <v>0.1414206941</v>
      </c>
      <c r="Q229" s="340">
        <v>1308.0</v>
      </c>
      <c r="R229" s="341">
        <f t="shared" si="98"/>
        <v>0.1362551322</v>
      </c>
      <c r="S229" s="340">
        <v>1427.0</v>
      </c>
      <c r="T229" s="4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90"/>
        <v>0.2176343263</v>
      </c>
      <c r="C230" s="340">
        <v>519721.0</v>
      </c>
      <c r="D230" s="38">
        <f t="shared" si="91"/>
        <v>0.2222064817</v>
      </c>
      <c r="E230" s="340">
        <v>20391.0</v>
      </c>
      <c r="F230" s="341">
        <f t="shared" si="92"/>
        <v>0.2736502347</v>
      </c>
      <c r="G230" s="340">
        <v>4663.0</v>
      </c>
      <c r="H230" s="341">
        <f t="shared" si="93"/>
        <v>0.2142931555</v>
      </c>
      <c r="I230" s="340">
        <v>2057.0</v>
      </c>
      <c r="J230" s="341">
        <f t="shared" si="94"/>
        <v>0.2229791694</v>
      </c>
      <c r="K230" s="340">
        <v>3404.0</v>
      </c>
      <c r="L230" s="341">
        <f t="shared" si="95"/>
        <v>0.1886434373</v>
      </c>
      <c r="M230" s="340">
        <v>2485.0</v>
      </c>
      <c r="N230" s="341">
        <f t="shared" si="96"/>
        <v>0.2135447365</v>
      </c>
      <c r="O230" s="340">
        <v>3623.0</v>
      </c>
      <c r="P230" s="341">
        <f t="shared" si="97"/>
        <v>0.2474862147</v>
      </c>
      <c r="Q230" s="340">
        <v>2289.0</v>
      </c>
      <c r="R230" s="341">
        <f t="shared" si="98"/>
        <v>0.1785543779</v>
      </c>
      <c r="S230" s="340">
        <v>1870.0</v>
      </c>
      <c r="T230" s="4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90"/>
        <v>0.0780918466</v>
      </c>
      <c r="C231" s="343">
        <v>186487.0</v>
      </c>
      <c r="D231" s="342">
        <f t="shared" si="91"/>
        <v>0.05262297583</v>
      </c>
      <c r="E231" s="345">
        <v>4829.0</v>
      </c>
      <c r="F231" s="344">
        <f t="shared" si="92"/>
        <v>0.06461267606</v>
      </c>
      <c r="G231" s="345">
        <v>1101.0</v>
      </c>
      <c r="H231" s="344">
        <f t="shared" si="93"/>
        <v>0.0456297531</v>
      </c>
      <c r="I231" s="345">
        <v>438.0</v>
      </c>
      <c r="J231" s="344">
        <f t="shared" si="94"/>
        <v>0.05319009564</v>
      </c>
      <c r="K231" s="345">
        <v>812.0</v>
      </c>
      <c r="L231" s="344">
        <f t="shared" si="95"/>
        <v>0.05253169362</v>
      </c>
      <c r="M231" s="345">
        <v>692.0</v>
      </c>
      <c r="N231" s="344">
        <f t="shared" si="96"/>
        <v>0.05269362254</v>
      </c>
      <c r="O231" s="345">
        <v>894.0</v>
      </c>
      <c r="P231" s="344">
        <f t="shared" si="97"/>
        <v>0.04897826792</v>
      </c>
      <c r="Q231" s="345">
        <v>453.0</v>
      </c>
      <c r="R231" s="344">
        <f t="shared" si="98"/>
        <v>0.04191731118</v>
      </c>
      <c r="S231" s="345">
        <v>439.0</v>
      </c>
      <c r="T231" s="4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99">E234/C234</f>
        <v>0.05128205128</v>
      </c>
      <c r="E234" s="259">
        <v>2.0</v>
      </c>
      <c r="F234" s="56"/>
      <c r="G234" s="259">
        <v>0.0</v>
      </c>
      <c r="H234" s="56"/>
      <c r="I234" s="259">
        <v>0.0</v>
      </c>
      <c r="J234" s="56"/>
      <c r="K234" s="259">
        <v>1.0</v>
      </c>
      <c r="L234" s="56"/>
      <c r="M234" s="259">
        <v>0.0</v>
      </c>
      <c r="N234" s="56"/>
      <c r="O234" s="349">
        <v>1.0</v>
      </c>
      <c r="P234" s="56"/>
      <c r="Q234" s="259">
        <v>0.0</v>
      </c>
      <c r="R234" s="56"/>
      <c r="S234" s="259">
        <v>0.0</v>
      </c>
      <c r="T234" s="4" t="s">
        <v>274</v>
      </c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99"/>
        <v>0.07865168539</v>
      </c>
      <c r="E235" s="35">
        <v>7.0</v>
      </c>
      <c r="F235" s="60"/>
      <c r="G235" s="35">
        <v>2.0</v>
      </c>
      <c r="H235" s="60"/>
      <c r="I235" s="35">
        <v>1.0</v>
      </c>
      <c r="J235" s="60"/>
      <c r="K235" s="35">
        <v>1.0</v>
      </c>
      <c r="L235" s="60"/>
      <c r="M235" s="35">
        <v>1.0</v>
      </c>
      <c r="N235" s="60"/>
      <c r="O235" s="34">
        <v>1.0</v>
      </c>
      <c r="P235" s="60"/>
      <c r="Q235" s="35">
        <v>1.0</v>
      </c>
      <c r="R235" s="92"/>
      <c r="S235" s="35">
        <v>0.0</v>
      </c>
      <c r="T235" s="29" t="s">
        <v>276</v>
      </c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99"/>
        <v>0.06060606061</v>
      </c>
      <c r="E236" s="35">
        <v>6.0</v>
      </c>
      <c r="F236" s="60"/>
      <c r="G236" s="35">
        <v>1.0</v>
      </c>
      <c r="H236" s="60"/>
      <c r="I236" s="35">
        <v>1.0</v>
      </c>
      <c r="J236" s="60"/>
      <c r="K236" s="35">
        <v>1.0</v>
      </c>
      <c r="L236" s="60"/>
      <c r="M236" s="35">
        <v>2.0</v>
      </c>
      <c r="N236" s="60"/>
      <c r="O236" s="34">
        <v>0.0</v>
      </c>
      <c r="P236" s="60"/>
      <c r="Q236" s="35">
        <v>0.0</v>
      </c>
      <c r="R236" s="92"/>
      <c r="S236" s="35">
        <v>1.0</v>
      </c>
      <c r="T236" s="4" t="s">
        <v>278</v>
      </c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9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92"/>
      <c r="S237" s="35">
        <v>0.0</v>
      </c>
      <c r="T237" s="4" t="s">
        <v>280</v>
      </c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9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92"/>
      <c r="S238" s="35">
        <v>0.0</v>
      </c>
      <c r="T238" s="4" t="s">
        <v>282</v>
      </c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99"/>
        <v>0.09090909091</v>
      </c>
      <c r="E239" s="271">
        <v>1.0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5">
        <v>0.0</v>
      </c>
      <c r="P239" s="100"/>
      <c r="Q239" s="271">
        <v>1.0</v>
      </c>
      <c r="R239" s="311"/>
      <c r="S239" s="271">
        <v>0.0</v>
      </c>
      <c r="T239" s="4" t="s">
        <v>284</v>
      </c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100">E241/C241</f>
        <v>0.03225806452</v>
      </c>
      <c r="E241" s="172">
        <v>1.0</v>
      </c>
      <c r="F241" s="92"/>
      <c r="G241" s="35">
        <v>0.0</v>
      </c>
      <c r="H241" s="92"/>
      <c r="I241" s="172">
        <v>1.0</v>
      </c>
      <c r="J241" s="92"/>
      <c r="K241" s="172">
        <v>0.0</v>
      </c>
      <c r="L241" s="92"/>
      <c r="M241" s="172">
        <v>0.0</v>
      </c>
      <c r="N241" s="92"/>
      <c r="O241" s="171">
        <v>0.0</v>
      </c>
      <c r="P241" s="92"/>
      <c r="Q241" s="171">
        <v>0.0</v>
      </c>
      <c r="R241" s="56"/>
      <c r="S241" s="259">
        <v>0.0</v>
      </c>
      <c r="T241" s="4" t="s">
        <v>287</v>
      </c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100"/>
        <v>0.0625</v>
      </c>
      <c r="E242" s="35">
        <v>1.0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4">
        <v>0.0</v>
      </c>
      <c r="R242" s="92"/>
      <c r="S242" s="35">
        <v>1.0</v>
      </c>
      <c r="T242" s="29" t="s">
        <v>289</v>
      </c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100"/>
        <v>0.06140350877</v>
      </c>
      <c r="E243" s="355">
        <v>7.0</v>
      </c>
      <c r="F243" s="354"/>
      <c r="G243" s="355">
        <v>2.0</v>
      </c>
      <c r="H243" s="354"/>
      <c r="I243" s="355">
        <v>1.0</v>
      </c>
      <c r="J243" s="354"/>
      <c r="K243" s="355">
        <v>1.0</v>
      </c>
      <c r="L243" s="354"/>
      <c r="M243" s="355">
        <v>1.0</v>
      </c>
      <c r="N243" s="354"/>
      <c r="O243" s="356">
        <v>1.0</v>
      </c>
      <c r="P243" s="354"/>
      <c r="Q243" s="356">
        <v>1.0</v>
      </c>
      <c r="R243" s="311"/>
      <c r="S243" s="271">
        <v>0.0</v>
      </c>
      <c r="T243" s="29" t="s">
        <v>291</v>
      </c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101">E245/C245</f>
        <v>0.05797101449</v>
      </c>
      <c r="E245" s="588">
        <f t="shared" ref="E245:E250" si="102">SUM(G245,I245,K245,M245,O245,Q245,S245)</f>
        <v>4</v>
      </c>
      <c r="F245" s="92"/>
      <c r="G245" s="172">
        <v>0.0</v>
      </c>
      <c r="H245" s="92"/>
      <c r="I245" s="172">
        <v>1.0</v>
      </c>
      <c r="J245" s="92"/>
      <c r="K245" s="172">
        <v>1.0</v>
      </c>
      <c r="L245" s="92"/>
      <c r="M245" s="172">
        <v>0.0</v>
      </c>
      <c r="N245" s="92"/>
      <c r="O245" s="171">
        <v>1.0</v>
      </c>
      <c r="P245" s="92"/>
      <c r="Q245" s="171">
        <v>1.0</v>
      </c>
      <c r="R245" s="56"/>
      <c r="S245" s="259">
        <v>0.0</v>
      </c>
      <c r="T245" s="29" t="s">
        <v>294</v>
      </c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101"/>
        <v>0.05357142857</v>
      </c>
      <c r="E246" s="131">
        <f t="shared" si="102"/>
        <v>3</v>
      </c>
      <c r="F246" s="60"/>
      <c r="G246" s="35">
        <v>0.0</v>
      </c>
      <c r="H246" s="60"/>
      <c r="I246" s="35">
        <v>1.0</v>
      </c>
      <c r="J246" s="60"/>
      <c r="K246" s="35">
        <v>1.0</v>
      </c>
      <c r="L246" s="60"/>
      <c r="M246" s="35">
        <v>0.0</v>
      </c>
      <c r="N246" s="60"/>
      <c r="O246" s="34">
        <v>0.0</v>
      </c>
      <c r="P246" s="60"/>
      <c r="Q246" s="34">
        <v>1.0</v>
      </c>
      <c r="R246" s="92"/>
      <c r="S246" s="35">
        <v>0.0</v>
      </c>
      <c r="T246" s="29" t="s">
        <v>294</v>
      </c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101"/>
        <v>0.07692307692</v>
      </c>
      <c r="E247" s="131">
        <f t="shared" si="102"/>
        <v>1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1.0</v>
      </c>
      <c r="P247" s="60"/>
      <c r="Q247" s="34">
        <v>0.0</v>
      </c>
      <c r="R247" s="92"/>
      <c r="S247" s="35">
        <v>0.0</v>
      </c>
      <c r="T247" s="29" t="s">
        <v>294</v>
      </c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101"/>
        <v>0.07417500947</v>
      </c>
      <c r="E248" s="35">
        <f t="shared" si="102"/>
        <v>146500</v>
      </c>
      <c r="F248" s="60"/>
      <c r="G248" s="35">
        <v>0.0</v>
      </c>
      <c r="H248" s="60"/>
      <c r="I248" s="35">
        <v>22500.0</v>
      </c>
      <c r="J248" s="60"/>
      <c r="K248" s="35">
        <v>10000.0</v>
      </c>
      <c r="L248" s="60"/>
      <c r="M248" s="35">
        <v>0.0</v>
      </c>
      <c r="N248" s="60"/>
      <c r="O248" s="34">
        <v>13800.0</v>
      </c>
      <c r="P248" s="60"/>
      <c r="Q248" s="34">
        <v>100200.0</v>
      </c>
      <c r="R248" s="92"/>
      <c r="S248" s="35">
        <v>0.0</v>
      </c>
      <c r="T248" s="29" t="s">
        <v>298</v>
      </c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101"/>
        <v>0.07108367518</v>
      </c>
      <c r="E249" s="35">
        <f t="shared" si="102"/>
        <v>132700</v>
      </c>
      <c r="F249" s="60"/>
      <c r="G249" s="35">
        <v>0.0</v>
      </c>
      <c r="H249" s="60"/>
      <c r="I249" s="35">
        <v>22500.0</v>
      </c>
      <c r="J249" s="60"/>
      <c r="K249" s="35">
        <v>10000.0</v>
      </c>
      <c r="L249" s="60"/>
      <c r="M249" s="35">
        <v>0.0</v>
      </c>
      <c r="N249" s="60"/>
      <c r="O249" s="34">
        <v>0.0</v>
      </c>
      <c r="P249" s="60"/>
      <c r="Q249" s="34">
        <v>100200.0</v>
      </c>
      <c r="R249" s="92"/>
      <c r="S249" s="35">
        <v>0.0</v>
      </c>
      <c r="T249" s="29" t="s">
        <v>298</v>
      </c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101"/>
        <v>0.1274888856</v>
      </c>
      <c r="E250" s="35">
        <f t="shared" si="102"/>
        <v>13800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13800.0</v>
      </c>
      <c r="P250" s="60"/>
      <c r="Q250" s="34">
        <v>0.0</v>
      </c>
      <c r="R250" s="92"/>
      <c r="S250" s="35">
        <v>0.0</v>
      </c>
      <c r="T250" s="29" t="s">
        <v>301</v>
      </c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101"/>
        <v>0.07430997877</v>
      </c>
      <c r="E251" s="613">
        <v>35.0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205"/>
      <c r="R251" s="92"/>
      <c r="S251" s="135"/>
      <c r="T251" s="29" t="s">
        <v>298</v>
      </c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101"/>
        <v>0.09375</v>
      </c>
      <c r="E252" s="351">
        <v>9.0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205"/>
      <c r="R252" s="92"/>
      <c r="S252" s="135"/>
      <c r="T252" s="29" t="s">
        <v>298</v>
      </c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101"/>
        <v>0.07540012702</v>
      </c>
      <c r="E253" s="35">
        <v>61262.0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205"/>
      <c r="R253" s="92"/>
      <c r="S253" s="135"/>
      <c r="T253" s="29" t="s">
        <v>298</v>
      </c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101"/>
        <v>0.06933333333</v>
      </c>
      <c r="E254" s="35">
        <v>26.0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205"/>
      <c r="R254" s="92"/>
      <c r="S254" s="135"/>
      <c r="T254" s="29" t="s">
        <v>298</v>
      </c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101"/>
        <v>0.1382975198</v>
      </c>
      <c r="E255" s="35">
        <v>108511.0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205"/>
      <c r="R255" s="92"/>
      <c r="S255" s="135"/>
      <c r="T255" s="29" t="s">
        <v>298</v>
      </c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101"/>
        <v>0.05</v>
      </c>
      <c r="E256" s="351">
        <v>1.0</v>
      </c>
      <c r="F256" s="60"/>
      <c r="G256" s="34">
        <v>0.0</v>
      </c>
      <c r="H256" s="60"/>
      <c r="I256" s="34">
        <v>0.0</v>
      </c>
      <c r="J256" s="60"/>
      <c r="K256" s="34">
        <v>0.0</v>
      </c>
      <c r="L256" s="60"/>
      <c r="M256" s="34">
        <v>0.0</v>
      </c>
      <c r="N256" s="60"/>
      <c r="O256" s="34">
        <v>0.0</v>
      </c>
      <c r="P256" s="60"/>
      <c r="Q256" s="34">
        <v>1.0</v>
      </c>
      <c r="R256" s="92"/>
      <c r="S256" s="35">
        <v>0.0</v>
      </c>
      <c r="T256" s="4" t="s">
        <v>308</v>
      </c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101"/>
        <v>0.1666666667</v>
      </c>
      <c r="E257" s="351">
        <v>1.0</v>
      </c>
      <c r="F257" s="60"/>
      <c r="G257" s="34">
        <v>0.0</v>
      </c>
      <c r="H257" s="60"/>
      <c r="I257" s="34">
        <v>0.0</v>
      </c>
      <c r="J257" s="60"/>
      <c r="K257" s="34">
        <v>0.0</v>
      </c>
      <c r="L257" s="60"/>
      <c r="M257" s="34">
        <v>0.0</v>
      </c>
      <c r="N257" s="60"/>
      <c r="O257" s="34">
        <v>0.0</v>
      </c>
      <c r="P257" s="60"/>
      <c r="Q257" s="34">
        <v>1.0</v>
      </c>
      <c r="R257" s="92"/>
      <c r="S257" s="35">
        <v>0.0</v>
      </c>
      <c r="T257" s="4" t="s">
        <v>310</v>
      </c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101"/>
        <v>0.0652173913</v>
      </c>
      <c r="E258" s="351">
        <v>3.0</v>
      </c>
      <c r="F258" s="60"/>
      <c r="G258" s="34">
        <v>0.0</v>
      </c>
      <c r="H258" s="60"/>
      <c r="I258" s="34">
        <v>1.0</v>
      </c>
      <c r="J258" s="60"/>
      <c r="K258" s="34">
        <v>0.0</v>
      </c>
      <c r="L258" s="60"/>
      <c r="M258" s="34">
        <v>0.0</v>
      </c>
      <c r="N258" s="60"/>
      <c r="O258" s="34">
        <v>1.0</v>
      </c>
      <c r="P258" s="60"/>
      <c r="Q258" s="34">
        <v>1.0</v>
      </c>
      <c r="R258" s="92"/>
      <c r="S258" s="35">
        <v>0.0</v>
      </c>
      <c r="T258" s="29" t="s">
        <v>312</v>
      </c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101"/>
        <v>0.1304347826</v>
      </c>
      <c r="E259" s="591">
        <v>3.0</v>
      </c>
      <c r="F259" s="354"/>
      <c r="G259" s="355">
        <v>0.0</v>
      </c>
      <c r="H259" s="354"/>
      <c r="I259" s="355">
        <v>0.0</v>
      </c>
      <c r="J259" s="354"/>
      <c r="K259" s="355">
        <v>1.0</v>
      </c>
      <c r="L259" s="354"/>
      <c r="M259" s="355">
        <v>0.0</v>
      </c>
      <c r="N259" s="354"/>
      <c r="O259" s="356">
        <v>1.0</v>
      </c>
      <c r="P259" s="354"/>
      <c r="Q259" s="356">
        <v>1.0</v>
      </c>
      <c r="R259" s="311"/>
      <c r="S259" s="271">
        <v>0.0</v>
      </c>
      <c r="T259" s="29" t="s">
        <v>314</v>
      </c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370">
        <f>E261/C261</f>
        <v>0.03248179056</v>
      </c>
      <c r="E261" s="592">
        <v>195.86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201"/>
      <c r="R261" s="56"/>
      <c r="S261" s="200"/>
      <c r="T261" s="4" t="s">
        <v>317</v>
      </c>
      <c r="U261" s="5"/>
      <c r="V261" s="5"/>
      <c r="W261" s="5"/>
      <c r="X261" s="5"/>
      <c r="Y261" s="5"/>
      <c r="Z261" s="5"/>
    </row>
    <row r="262" ht="21.75" customHeight="1">
      <c r="A262" s="369" t="s">
        <v>318</v>
      </c>
      <c r="B262" s="281"/>
      <c r="C262" s="372">
        <v>19.044827597098035</v>
      </c>
      <c r="D262" s="373"/>
      <c r="E262" s="374">
        <v>14.6541468706745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489"/>
      <c r="R262" s="490"/>
      <c r="S262" s="499"/>
      <c r="T262" s="4"/>
      <c r="U262" s="5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103">E264/C264</f>
        <v>0.03571428571</v>
      </c>
      <c r="E264" s="172">
        <v>2.0</v>
      </c>
      <c r="F264" s="92"/>
      <c r="G264" s="172">
        <v>1.0</v>
      </c>
      <c r="H264" s="92"/>
      <c r="I264" s="172">
        <v>0.0</v>
      </c>
      <c r="J264" s="92"/>
      <c r="K264" s="172">
        <v>0.0</v>
      </c>
      <c r="L264" s="92"/>
      <c r="M264" s="172">
        <v>1.0</v>
      </c>
      <c r="N264" s="92"/>
      <c r="O264" s="172">
        <v>0.0</v>
      </c>
      <c r="P264" s="92"/>
      <c r="Q264" s="171">
        <v>0.0</v>
      </c>
      <c r="R264" s="56"/>
      <c r="S264" s="259">
        <v>0.0</v>
      </c>
      <c r="T264" s="4" t="s">
        <v>321</v>
      </c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103"/>
        <v>0.07352941176</v>
      </c>
      <c r="E265" s="35">
        <v>10.0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681"/>
      <c r="R265" s="716"/>
      <c r="S265" s="567"/>
      <c r="T265" s="4" t="s">
        <v>323</v>
      </c>
      <c r="U265" s="5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103"/>
        <v>0.02427184466</v>
      </c>
      <c r="E266" s="35">
        <v>10.0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681"/>
      <c r="R266" s="716"/>
      <c r="S266" s="567"/>
      <c r="T266" s="4" t="s">
        <v>323</v>
      </c>
      <c r="U266" s="5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103"/>
        <v>0.04489795918</v>
      </c>
      <c r="E267" s="35">
        <v>11.0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681"/>
      <c r="R267" s="716"/>
      <c r="S267" s="567"/>
      <c r="T267" s="4" t="s">
        <v>323</v>
      </c>
      <c r="U267" s="5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103"/>
        <v>0.05405405405</v>
      </c>
      <c r="E268" s="35">
        <v>6.0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681"/>
      <c r="R268" s="716"/>
      <c r="S268" s="567"/>
      <c r="T268" s="4" t="s">
        <v>323</v>
      </c>
      <c r="U268" s="5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103"/>
        <v>0.04545454545</v>
      </c>
      <c r="E269" s="35">
        <v>4.0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681"/>
      <c r="R269" s="716"/>
      <c r="S269" s="567"/>
      <c r="T269" s="4" t="s">
        <v>323</v>
      </c>
      <c r="U269" s="5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103"/>
        <v>0.04379562044</v>
      </c>
      <c r="E270" s="35">
        <v>12.0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93"/>
      <c r="Q270" s="681"/>
      <c r="R270" s="716"/>
      <c r="S270" s="688"/>
      <c r="T270" s="4" t="s">
        <v>323</v>
      </c>
      <c r="U270" s="5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0.08695652174</v>
      </c>
      <c r="E272" s="172">
        <v>4.0</v>
      </c>
      <c r="F272" s="92"/>
      <c r="G272" s="172">
        <v>1.0</v>
      </c>
      <c r="H272" s="92"/>
      <c r="I272" s="172">
        <v>1.0</v>
      </c>
      <c r="J272" s="92"/>
      <c r="K272" s="172">
        <v>0.0</v>
      </c>
      <c r="L272" s="92"/>
      <c r="M272" s="172">
        <v>1.0</v>
      </c>
      <c r="N272" s="92"/>
      <c r="O272" s="172">
        <v>1.0</v>
      </c>
      <c r="P272" s="92"/>
      <c r="Q272" s="171">
        <v>0.0</v>
      </c>
      <c r="R272" s="56"/>
      <c r="S272" s="259">
        <v>0.0</v>
      </c>
      <c r="T272" s="4" t="s">
        <v>331</v>
      </c>
      <c r="U272" s="5"/>
      <c r="V272" s="5"/>
      <c r="W272" s="5"/>
      <c r="X272" s="5"/>
      <c r="Y272" s="5"/>
      <c r="Z272" s="5"/>
    </row>
    <row r="273" ht="15.0" customHeight="1">
      <c r="A273" s="23" t="s">
        <v>524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691"/>
      <c r="R273" s="714"/>
      <c r="S273" s="715"/>
      <c r="T273" s="4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104">E274/C274</f>
        <v>0.04843148046</v>
      </c>
      <c r="E274" s="594">
        <v>88.0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88"/>
      <c r="R274" s="56"/>
      <c r="S274" s="80"/>
      <c r="T274" s="4" t="s">
        <v>334</v>
      </c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104"/>
        <v>0.04938271605</v>
      </c>
      <c r="E275" s="49">
        <v>12.0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6"/>
      <c r="R275" s="60"/>
      <c r="S275" s="47"/>
      <c r="T275" s="4" t="s">
        <v>334</v>
      </c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104"/>
        <v>0.06111111111</v>
      </c>
      <c r="E276" s="181">
        <v>11.0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682"/>
      <c r="R276" s="100"/>
      <c r="S276" s="255"/>
      <c r="T276" s="4" t="s">
        <v>334</v>
      </c>
      <c r="U276" s="5"/>
      <c r="V276" s="5"/>
      <c r="W276" s="5"/>
      <c r="X276" s="5"/>
      <c r="Y276" s="5"/>
      <c r="Z276" s="5"/>
    </row>
    <row r="277" ht="14.25" customHeight="1">
      <c r="A277" s="384"/>
      <c r="B277" s="384"/>
      <c r="C277" s="384"/>
      <c r="D277" s="384"/>
      <c r="E277" s="384"/>
      <c r="F277" s="384"/>
      <c r="G277" s="384"/>
      <c r="H277" s="384"/>
      <c r="I277" s="384"/>
      <c r="J277" s="384"/>
      <c r="K277" s="384"/>
      <c r="L277" s="384"/>
      <c r="M277" s="384"/>
      <c r="N277" s="384"/>
      <c r="O277" s="384"/>
      <c r="P277" s="384"/>
      <c r="Q277" s="384"/>
      <c r="R277" s="384"/>
      <c r="S277" s="384"/>
      <c r="T277" s="4"/>
      <c r="U277" s="5"/>
      <c r="V277" s="5"/>
      <c r="W277" s="5"/>
      <c r="X277" s="5"/>
      <c r="Y277" s="5"/>
      <c r="Z277" s="5"/>
    </row>
    <row r="278" ht="15.0" customHeight="1">
      <c r="A278" s="384"/>
      <c r="B278" s="384"/>
      <c r="C278" s="384"/>
      <c r="D278" s="384"/>
      <c r="E278" s="384"/>
      <c r="F278" s="384"/>
      <c r="G278" s="384"/>
      <c r="H278" s="384"/>
      <c r="I278" s="384"/>
      <c r="J278" s="384"/>
      <c r="K278" s="384"/>
      <c r="L278" s="384"/>
      <c r="M278" s="384"/>
      <c r="N278" s="384"/>
      <c r="O278" s="384"/>
      <c r="P278" s="384"/>
      <c r="Q278" s="384"/>
      <c r="R278" s="384"/>
      <c r="S278" s="384"/>
      <c r="T278" s="4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691"/>
      <c r="R279" s="504"/>
      <c r="S279" s="504"/>
      <c r="T279" s="4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506"/>
      <c r="S280" s="506"/>
      <c r="T280" s="4" t="s">
        <v>340</v>
      </c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508"/>
      <c r="S281" s="508"/>
      <c r="T281" s="4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36300.0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105">SUM(C282:P282)</f>
        <v>36300</v>
      </c>
      <c r="R282" s="388"/>
      <c r="S282" s="388"/>
      <c r="T282" s="4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105"/>
        <v>0</v>
      </c>
      <c r="R283" s="388"/>
      <c r="S283" s="388"/>
      <c r="T283" s="4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262090.0</v>
      </c>
      <c r="F284" s="397"/>
      <c r="G284" s="402"/>
      <c r="H284" s="397"/>
      <c r="I284" s="402">
        <v>450419.0</v>
      </c>
      <c r="J284" s="397"/>
      <c r="K284" s="402"/>
      <c r="L284" s="397"/>
      <c r="M284" s="402"/>
      <c r="N284" s="397"/>
      <c r="O284" s="402">
        <v>21400.0</v>
      </c>
      <c r="P284" s="397"/>
      <c r="Q284" s="569">
        <f t="shared" si="105"/>
        <v>733909</v>
      </c>
      <c r="R284" s="388"/>
      <c r="S284" s="388"/>
      <c r="T284" s="4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8917025.0</v>
      </c>
      <c r="F285" s="397"/>
      <c r="G285" s="408"/>
      <c r="H285" s="397"/>
      <c r="I285" s="408">
        <v>41075.0</v>
      </c>
      <c r="J285" s="397"/>
      <c r="K285" s="408"/>
      <c r="L285" s="397"/>
      <c r="M285" s="408">
        <v>40000.0</v>
      </c>
      <c r="N285" s="397"/>
      <c r="O285" s="408">
        <v>21400.0</v>
      </c>
      <c r="P285" s="397"/>
      <c r="Q285" s="570">
        <f t="shared" si="105"/>
        <v>9019500</v>
      </c>
      <c r="R285" s="388"/>
      <c r="S285" s="388"/>
      <c r="T285" s="4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2046333.0</v>
      </c>
      <c r="D286" s="397"/>
      <c r="E286" s="402">
        <v>265000.0</v>
      </c>
      <c r="F286" s="397"/>
      <c r="G286" s="402"/>
      <c r="H286" s="397"/>
      <c r="I286" s="402">
        <v>39368.0</v>
      </c>
      <c r="J286" s="397"/>
      <c r="K286" s="402"/>
      <c r="L286" s="397"/>
      <c r="M286" s="402"/>
      <c r="N286" s="397"/>
      <c r="O286" s="402">
        <v>16421.0</v>
      </c>
      <c r="P286" s="397"/>
      <c r="Q286" s="569">
        <f t="shared" si="105"/>
        <v>2367122</v>
      </c>
      <c r="R286" s="388"/>
      <c r="S286" s="388"/>
      <c r="T286" s="4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454853.0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105"/>
        <v>454853</v>
      </c>
      <c r="R287" s="388"/>
      <c r="S287" s="388"/>
      <c r="T287" s="4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369585.0</v>
      </c>
      <c r="D288" s="397"/>
      <c r="E288" s="402">
        <v>1000.0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105"/>
        <v>370585</v>
      </c>
      <c r="R288" s="388"/>
      <c r="S288" s="388"/>
      <c r="T288" s="4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1658872.0</v>
      </c>
      <c r="F289" s="397"/>
      <c r="G289" s="408"/>
      <c r="H289" s="397"/>
      <c r="I289" s="408"/>
      <c r="J289" s="397"/>
      <c r="K289" s="408"/>
      <c r="L289" s="397"/>
      <c r="M289" s="408">
        <v>1794186.0</v>
      </c>
      <c r="N289" s="397"/>
      <c r="O289" s="408"/>
      <c r="P289" s="397"/>
      <c r="Q289" s="570">
        <f t="shared" si="105"/>
        <v>3453058</v>
      </c>
      <c r="R289" s="388"/>
      <c r="S289" s="388"/>
      <c r="T289" s="4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92996.0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105"/>
        <v>92996</v>
      </c>
      <c r="R290" s="388"/>
      <c r="S290" s="388"/>
      <c r="T290" s="4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787865.0</v>
      </c>
      <c r="F291" s="397"/>
      <c r="G291" s="408"/>
      <c r="H291" s="397"/>
      <c r="I291" s="408"/>
      <c r="J291" s="397"/>
      <c r="K291" s="408"/>
      <c r="L291" s="397"/>
      <c r="M291" s="408">
        <v>150000.0</v>
      </c>
      <c r="N291" s="397"/>
      <c r="O291" s="408"/>
      <c r="P291" s="397"/>
      <c r="Q291" s="570">
        <f t="shared" si="105"/>
        <v>937865</v>
      </c>
      <c r="R291" s="388"/>
      <c r="S291" s="388"/>
      <c r="T291" s="4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508588.0</v>
      </c>
      <c r="D292" s="397"/>
      <c r="E292" s="402">
        <v>795520.0</v>
      </c>
      <c r="F292" s="397"/>
      <c r="G292" s="402"/>
      <c r="H292" s="397"/>
      <c r="I292" s="402">
        <v>6000.0</v>
      </c>
      <c r="J292" s="397"/>
      <c r="K292" s="402"/>
      <c r="L292" s="397"/>
      <c r="M292" s="402">
        <v>30000.0</v>
      </c>
      <c r="N292" s="397"/>
      <c r="O292" s="402"/>
      <c r="P292" s="397"/>
      <c r="Q292" s="569">
        <f t="shared" si="105"/>
        <v>1340108</v>
      </c>
      <c r="R292" s="388"/>
      <c r="S292" s="388"/>
      <c r="T292" s="4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72000.0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105"/>
        <v>72000</v>
      </c>
      <c r="R293" s="388"/>
      <c r="S293" s="388"/>
      <c r="T293" s="4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4217283.0</v>
      </c>
      <c r="D294" s="397"/>
      <c r="E294" s="402">
        <v>497490.0</v>
      </c>
      <c r="F294" s="397"/>
      <c r="G294" s="402"/>
      <c r="H294" s="397"/>
      <c r="I294" s="402"/>
      <c r="J294" s="397"/>
      <c r="K294" s="402"/>
      <c r="L294" s="397"/>
      <c r="M294" s="402">
        <v>3137330.0</v>
      </c>
      <c r="N294" s="397"/>
      <c r="O294" s="402"/>
      <c r="P294" s="397"/>
      <c r="Q294" s="569">
        <f t="shared" si="105"/>
        <v>7852103</v>
      </c>
      <c r="R294" s="388"/>
      <c r="S294" s="388"/>
      <c r="T294" s="4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143832.0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105"/>
        <v>143832</v>
      </c>
      <c r="R295" s="388"/>
      <c r="S295" s="388"/>
      <c r="T295" s="4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150831.0</v>
      </c>
      <c r="D296" s="397"/>
      <c r="E296" s="402">
        <v>2988.0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105"/>
        <v>153819</v>
      </c>
      <c r="R296" s="388"/>
      <c r="S296" s="388"/>
      <c r="T296" s="4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2732245.0</v>
      </c>
      <c r="D297" s="397"/>
      <c r="E297" s="408">
        <v>284208.0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105"/>
        <v>3016453</v>
      </c>
      <c r="R297" s="388"/>
      <c r="S297" s="388"/>
      <c r="T297" s="4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185000.0</v>
      </c>
      <c r="J298" s="397"/>
      <c r="K298" s="402"/>
      <c r="L298" s="397"/>
      <c r="M298" s="402"/>
      <c r="N298" s="397"/>
      <c r="O298" s="402"/>
      <c r="P298" s="397"/>
      <c r="Q298" s="569">
        <f t="shared" si="105"/>
        <v>185000</v>
      </c>
      <c r="R298" s="388"/>
      <c r="S298" s="388"/>
      <c r="T298" s="4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1131116.0</v>
      </c>
      <c r="F299" s="397"/>
      <c r="G299" s="408"/>
      <c r="H299" s="397"/>
      <c r="I299" s="408"/>
      <c r="J299" s="397"/>
      <c r="K299" s="408"/>
      <c r="L299" s="397"/>
      <c r="M299" s="408">
        <v>43277.0</v>
      </c>
      <c r="N299" s="397"/>
      <c r="O299" s="408"/>
      <c r="P299" s="397"/>
      <c r="Q299" s="570">
        <f t="shared" si="105"/>
        <v>1174393</v>
      </c>
      <c r="R299" s="388"/>
      <c r="S299" s="388"/>
      <c r="T299" s="4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10168697</v>
      </c>
      <c r="D300" s="397"/>
      <c r="E300" s="411">
        <f>SUM(E282:F299)</f>
        <v>15259323</v>
      </c>
      <c r="F300" s="397"/>
      <c r="G300" s="411">
        <f>SUM(G282:H299)</f>
        <v>0</v>
      </c>
      <c r="H300" s="397"/>
      <c r="I300" s="411">
        <f>SUM(I282:J299)</f>
        <v>721862</v>
      </c>
      <c r="J300" s="397"/>
      <c r="K300" s="411">
        <f>SUM(K282:L299)</f>
        <v>0</v>
      </c>
      <c r="L300" s="397"/>
      <c r="M300" s="411">
        <f>SUM(M282:N299)</f>
        <v>5194793</v>
      </c>
      <c r="N300" s="397"/>
      <c r="O300" s="411">
        <f>SUM(O282:P299)</f>
        <v>59221</v>
      </c>
      <c r="P300" s="397"/>
      <c r="Q300" s="571">
        <f>SUM(Q282:Q299)</f>
        <v>31403896</v>
      </c>
      <c r="R300" s="386"/>
      <c r="S300" s="386"/>
      <c r="T300" s="4"/>
      <c r="U300" s="5"/>
      <c r="V300" s="5"/>
      <c r="W300" s="5"/>
      <c r="X300" s="5"/>
      <c r="Y300" s="5"/>
      <c r="Z300" s="5"/>
    </row>
    <row r="301" ht="15.0" customHeight="1">
      <c r="A301" s="413" t="s">
        <v>525</v>
      </c>
      <c r="B301" s="414"/>
      <c r="C301" s="415">
        <f>SUM(C282:D299)</f>
        <v>10168697</v>
      </c>
      <c r="D301" s="416"/>
      <c r="E301" s="415">
        <f>SUM(E282:F299)</f>
        <v>15259323</v>
      </c>
      <c r="F301" s="416"/>
      <c r="G301" s="415">
        <f>SUM(G282:H299)</f>
        <v>0</v>
      </c>
      <c r="H301" s="416"/>
      <c r="I301" s="415">
        <f>SUM(I282:J299)</f>
        <v>721862</v>
      </c>
      <c r="J301" s="416"/>
      <c r="K301" s="415">
        <f>SUM(K282:L299)</f>
        <v>0</v>
      </c>
      <c r="L301" s="416"/>
      <c r="M301" s="415">
        <f>SUM(M282:N299)</f>
        <v>5194793</v>
      </c>
      <c r="N301" s="416"/>
      <c r="O301" s="415">
        <f>SUM(O282:P299)</f>
        <v>59221</v>
      </c>
      <c r="P301" s="416"/>
      <c r="Q301" s="572">
        <f>SUM(Q282:Q299)</f>
        <v>31403896</v>
      </c>
      <c r="R301" s="386"/>
      <c r="S301" s="386"/>
      <c r="T301" s="4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418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418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418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418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418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418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418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418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418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418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418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418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418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418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418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418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418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418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418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418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418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418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418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418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418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418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418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418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418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418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418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418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418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418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418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418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418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418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418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418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418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418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418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418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418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418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418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418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418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418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418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418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418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418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418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418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418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418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418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418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418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418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418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418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418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418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418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418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418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418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418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418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418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418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418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418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418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418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418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418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418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418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418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418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418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418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418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418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418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418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418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418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418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418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418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418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418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418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418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418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418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418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418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418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418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418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418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418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418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418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418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418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418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418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418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418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418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418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418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418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418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418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418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418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418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418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418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418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418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418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418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418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418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418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418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418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418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418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418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418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418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418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418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418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418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418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418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418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418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418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418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418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418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418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418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418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418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418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418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418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418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418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418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418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418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418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418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418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418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418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418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418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418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418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418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418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418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418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418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418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418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418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418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418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418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418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418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418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418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418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418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418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418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418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418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418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418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418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418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418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418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418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418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418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418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418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418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418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418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418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418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418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418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418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418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418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418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418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418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418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418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418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418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418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418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418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418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418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418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418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418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418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418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418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418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418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418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418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418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418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418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418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418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418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418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418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418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418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418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418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418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418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418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418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418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418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418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418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418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418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418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418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418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418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418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418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418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418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418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418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418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418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418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418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418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418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418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418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418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418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418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418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418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418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418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418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418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418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418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418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418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418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418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418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418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418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418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418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418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418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418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418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418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418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418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418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418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418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418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418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418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418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418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418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418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418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418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418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418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418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418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418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418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418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418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418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418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418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418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418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418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418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418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418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418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418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418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418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418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418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418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418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418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418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418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418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418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418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418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418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418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418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418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418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418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418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418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418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418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418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418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418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418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418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418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418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418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418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418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418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418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418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418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418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418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418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418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418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418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418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418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418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418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418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418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418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418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418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418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418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418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418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418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418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418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418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418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418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418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418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418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418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418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418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418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418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418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418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418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418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418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418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418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418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418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418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418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418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418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418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418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418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418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418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418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418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418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418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418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418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418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418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418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418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418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418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418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418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418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418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418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418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418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418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418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418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418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418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418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418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418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418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418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418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418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418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418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418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418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418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418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418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418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418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418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418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418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418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418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418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418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418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418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418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418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418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418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418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18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418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418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418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418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418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418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418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418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418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418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418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418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418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418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418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418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418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418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418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418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418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418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418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418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418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418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418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418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418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418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418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418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418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418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418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418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418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418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418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418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418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18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418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418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418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418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418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418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418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418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418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418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418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418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418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418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418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418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418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418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418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418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418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418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418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418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418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418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418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18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418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418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418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418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418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418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418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418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418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418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418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418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418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418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418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418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418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418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418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418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418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418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418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418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418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418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418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18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418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418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418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418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418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418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418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418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418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418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418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418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418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418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418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418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418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418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418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418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418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418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418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418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418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418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418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418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418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418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418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418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418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418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418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418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418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418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418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418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418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418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418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418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418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418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418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418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418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418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418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418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418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418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418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418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418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418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418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418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418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418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418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418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418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418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418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418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418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418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418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418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418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418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418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418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418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418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418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418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418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418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418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418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418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418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418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418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418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418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418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418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418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418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418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418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418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418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418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418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418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418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418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418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418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418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418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418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418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418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418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418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418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418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418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418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418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418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418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418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418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418"/>
      <c r="U1000" s="5"/>
      <c r="V1000" s="5"/>
      <c r="W1000" s="5"/>
      <c r="X1000" s="5"/>
      <c r="Y1000" s="5"/>
      <c r="Z1000" s="5"/>
    </row>
  </sheetData>
  <mergeCells count="209">
    <mergeCell ref="C299:D299"/>
    <mergeCell ref="E299:F299"/>
    <mergeCell ref="G299:H299"/>
    <mergeCell ref="I299:J299"/>
    <mergeCell ref="K299:L299"/>
    <mergeCell ref="M299:N299"/>
    <mergeCell ref="O299:P299"/>
    <mergeCell ref="C300:D300"/>
    <mergeCell ref="E300:F300"/>
    <mergeCell ref="G300:H300"/>
    <mergeCell ref="I300:J300"/>
    <mergeCell ref="K300:L300"/>
    <mergeCell ref="M300:N300"/>
    <mergeCell ref="O300:P300"/>
    <mergeCell ref="C281:D281"/>
    <mergeCell ref="E281:F281"/>
    <mergeCell ref="C282:D282"/>
    <mergeCell ref="E282:F282"/>
    <mergeCell ref="C283:D283"/>
    <mergeCell ref="E283:F283"/>
    <mergeCell ref="E284:F284"/>
    <mergeCell ref="K287:L287"/>
    <mergeCell ref="M287:N287"/>
    <mergeCell ref="O287:P287"/>
    <mergeCell ref="C284:D284"/>
    <mergeCell ref="C285:D285"/>
    <mergeCell ref="C286:D286"/>
    <mergeCell ref="C287:D287"/>
    <mergeCell ref="E287:F287"/>
    <mergeCell ref="G287:H287"/>
    <mergeCell ref="I287:J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301:D301"/>
    <mergeCell ref="E301:F301"/>
    <mergeCell ref="G301:H301"/>
    <mergeCell ref="I301:J301"/>
    <mergeCell ref="K301:L301"/>
    <mergeCell ref="M301:N301"/>
    <mergeCell ref="O301:P301"/>
    <mergeCell ref="A71:S71"/>
    <mergeCell ref="A100:S100"/>
    <mergeCell ref="A107:S107"/>
    <mergeCell ref="A108:S108"/>
    <mergeCell ref="A116:S116"/>
    <mergeCell ref="A132:S132"/>
    <mergeCell ref="A138:S138"/>
    <mergeCell ref="A145:S145"/>
    <mergeCell ref="A150:S150"/>
    <mergeCell ref="A151:S151"/>
    <mergeCell ref="A154:S154"/>
    <mergeCell ref="A166:S166"/>
    <mergeCell ref="A172:S172"/>
    <mergeCell ref="A173:S173"/>
    <mergeCell ref="N2:O2"/>
    <mergeCell ref="P2:Q2"/>
    <mergeCell ref="A1:S1"/>
    <mergeCell ref="B2:C2"/>
    <mergeCell ref="F2:G2"/>
    <mergeCell ref="H2:I2"/>
    <mergeCell ref="J2:K2"/>
    <mergeCell ref="L2:M2"/>
    <mergeCell ref="R2:S2"/>
    <mergeCell ref="P4:Q4"/>
    <mergeCell ref="R4:S4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P5:Q5"/>
    <mergeCell ref="R5:S5"/>
    <mergeCell ref="A6:S6"/>
    <mergeCell ref="A7:S7"/>
    <mergeCell ref="A28:S28"/>
    <mergeCell ref="A35:S35"/>
    <mergeCell ref="A42:S42"/>
    <mergeCell ref="A48:S48"/>
    <mergeCell ref="A185:S185"/>
    <mergeCell ref="A186:S186"/>
    <mergeCell ref="A188:S188"/>
    <mergeCell ref="A191:S191"/>
    <mergeCell ref="A223:S223"/>
    <mergeCell ref="A232:S232"/>
    <mergeCell ref="A233:S233"/>
    <mergeCell ref="A279:Q279"/>
    <mergeCell ref="C280:Q280"/>
    <mergeCell ref="A240:S240"/>
    <mergeCell ref="A244:S244"/>
    <mergeCell ref="A260:S260"/>
    <mergeCell ref="A263:S263"/>
    <mergeCell ref="A271:S271"/>
    <mergeCell ref="A273:Q273"/>
    <mergeCell ref="A280:A281"/>
    <mergeCell ref="O281:P281"/>
    <mergeCell ref="K283:L283"/>
    <mergeCell ref="K284:L284"/>
    <mergeCell ref="M284:N284"/>
    <mergeCell ref="O284:P284"/>
    <mergeCell ref="K285:L285"/>
    <mergeCell ref="M285:N285"/>
    <mergeCell ref="O285:P285"/>
    <mergeCell ref="K281:L281"/>
    <mergeCell ref="M281:N281"/>
    <mergeCell ref="K282:L282"/>
    <mergeCell ref="M282:N282"/>
    <mergeCell ref="O282:P282"/>
    <mergeCell ref="M283:N283"/>
    <mergeCell ref="O283:P283"/>
    <mergeCell ref="G284:H284"/>
    <mergeCell ref="G285:H285"/>
    <mergeCell ref="G286:H286"/>
    <mergeCell ref="E285:F285"/>
    <mergeCell ref="E286:F286"/>
    <mergeCell ref="I285:J285"/>
    <mergeCell ref="I286:J286"/>
    <mergeCell ref="K286:L286"/>
    <mergeCell ref="M286:N286"/>
    <mergeCell ref="O286:P286"/>
    <mergeCell ref="G281:H281"/>
    <mergeCell ref="I281:J281"/>
    <mergeCell ref="G282:H282"/>
    <mergeCell ref="I282:J282"/>
    <mergeCell ref="G283:H283"/>
    <mergeCell ref="I283:J283"/>
    <mergeCell ref="I284:J284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  <mergeCell ref="C297:D297"/>
    <mergeCell ref="E297:F297"/>
    <mergeCell ref="G297:H297"/>
    <mergeCell ref="I297:J297"/>
    <mergeCell ref="K297:L297"/>
    <mergeCell ref="M297:N297"/>
    <mergeCell ref="O297:P297"/>
    <mergeCell ref="C298:D298"/>
    <mergeCell ref="E298:F298"/>
    <mergeCell ref="G298:H298"/>
    <mergeCell ref="I298:J298"/>
    <mergeCell ref="K298:L298"/>
    <mergeCell ref="M298:N298"/>
    <mergeCell ref="O298:P298"/>
  </mergeCells>
  <hyperlinks>
    <hyperlink r:id="rId1" ref="A4"/>
    <hyperlink r:id="rId2" ref="A5"/>
    <hyperlink r:id="rId3" ref="A8"/>
    <hyperlink r:id="rId4" ref="A9"/>
    <hyperlink r:id="rId5" ref="T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T17"/>
    <hyperlink r:id="rId14" ref="A18"/>
    <hyperlink r:id="rId15" ref="A19"/>
    <hyperlink r:id="rId16" ref="A20"/>
    <hyperlink r:id="rId17" ref="A21"/>
    <hyperlink r:id="rId18" ref="T21"/>
    <hyperlink r:id="rId19" ref="A22"/>
    <hyperlink r:id="rId20" ref="A23"/>
    <hyperlink r:id="rId21" ref="T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T43"/>
    <hyperlink r:id="rId39" ref="A44"/>
    <hyperlink r:id="rId40" ref="A45"/>
    <hyperlink r:id="rId41" ref="A46"/>
    <hyperlink r:id="rId42" ref="A47"/>
    <hyperlink r:id="rId43" ref="T49"/>
    <hyperlink r:id="rId44" ref="A52"/>
    <hyperlink r:id="rId45" ref="A53"/>
    <hyperlink r:id="rId46" ref="T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T62"/>
    <hyperlink r:id="rId57" ref="A63"/>
    <hyperlink r:id="rId58" ref="T63"/>
    <hyperlink r:id="rId59" ref="A64"/>
    <hyperlink r:id="rId60" ref="T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T72"/>
    <hyperlink r:id="rId69" ref="A77"/>
    <hyperlink r:id="rId70" ref="T77"/>
    <hyperlink r:id="rId71" ref="A82"/>
    <hyperlink r:id="rId72" ref="A87"/>
    <hyperlink r:id="rId73" ref="T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T164"/>
    <hyperlink r:id="rId132" ref="A165"/>
    <hyperlink r:id="rId133" ref="T185"/>
    <hyperlink r:id="rId134" ref="T188"/>
    <hyperlink r:id="rId135" ref="A234"/>
    <hyperlink r:id="rId136" ref="A235"/>
    <hyperlink r:id="rId137" ref="T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T242"/>
    <hyperlink r:id="rId145" ref="A243"/>
    <hyperlink r:id="rId146" ref="T243"/>
    <hyperlink r:id="rId147" ref="A245"/>
    <hyperlink r:id="rId148" ref="T245"/>
    <hyperlink r:id="rId149" ref="A246"/>
    <hyperlink r:id="rId150" ref="T246"/>
    <hyperlink r:id="rId151" ref="A247"/>
    <hyperlink r:id="rId152" ref="T247"/>
    <hyperlink r:id="rId153" ref="A248"/>
    <hyperlink r:id="rId154" ref="T248"/>
    <hyperlink r:id="rId155" ref="A249"/>
    <hyperlink r:id="rId156" ref="T249"/>
    <hyperlink r:id="rId157" ref="A250"/>
    <hyperlink r:id="rId158" ref="T250"/>
    <hyperlink r:id="rId159" ref="A251"/>
    <hyperlink r:id="rId160" ref="T251"/>
    <hyperlink r:id="rId161" ref="A252"/>
    <hyperlink r:id="rId162" ref="T252"/>
    <hyperlink r:id="rId163" ref="A253"/>
    <hyperlink r:id="rId164" ref="T253"/>
    <hyperlink r:id="rId165" ref="A254"/>
    <hyperlink r:id="rId166" ref="T254"/>
    <hyperlink r:id="rId167" ref="A255"/>
    <hyperlink r:id="rId168" ref="T255"/>
    <hyperlink r:id="rId169" ref="A256"/>
    <hyperlink r:id="rId170" ref="A257"/>
    <hyperlink r:id="rId171" ref="A258"/>
    <hyperlink r:id="rId172" ref="T258"/>
    <hyperlink r:id="rId173" ref="A259"/>
    <hyperlink r:id="rId174" ref="T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14"/>
    <col customWidth="1" min="14" max="14" width="6.0"/>
    <col customWidth="1" min="15" max="15" width="10.29"/>
    <col customWidth="1" min="16" max="16" width="6.71"/>
    <col customWidth="1" min="17" max="17" width="10.0"/>
    <col customWidth="1" min="18" max="18" width="38.0"/>
    <col customWidth="1" min="19" max="19" width="24.0"/>
    <col customWidth="1" min="20" max="26" width="10.0"/>
  </cols>
  <sheetData>
    <row r="1" ht="18.0" customHeight="1">
      <c r="A1" s="1" t="s">
        <v>526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23.25" customHeight="1">
      <c r="A2" s="695" t="s">
        <v>1</v>
      </c>
      <c r="B2" s="7" t="s">
        <v>2</v>
      </c>
      <c r="C2" s="3"/>
      <c r="D2" s="717" t="s">
        <v>527</v>
      </c>
      <c r="E2" s="697"/>
      <c r="F2" s="696" t="s">
        <v>528</v>
      </c>
      <c r="G2" s="697"/>
      <c r="H2" s="696" t="s">
        <v>529</v>
      </c>
      <c r="I2" s="697"/>
      <c r="J2" s="696" t="s">
        <v>530</v>
      </c>
      <c r="K2" s="697"/>
      <c r="L2" s="717" t="s">
        <v>531</v>
      </c>
      <c r="M2" s="697"/>
      <c r="N2" s="696" t="s">
        <v>532</v>
      </c>
      <c r="O2" s="697"/>
      <c r="P2" s="696" t="s">
        <v>533</v>
      </c>
      <c r="Q2" s="697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229"/>
      <c r="C4" s="698">
        <v>60436.69</v>
      </c>
      <c r="D4" s="420">
        <v>1496.87</v>
      </c>
      <c r="E4" s="393"/>
      <c r="F4" s="516">
        <v>597.2</v>
      </c>
      <c r="G4" s="393"/>
      <c r="H4" s="516">
        <v>106.99</v>
      </c>
      <c r="I4" s="393"/>
      <c r="J4" s="516">
        <v>172.39</v>
      </c>
      <c r="K4" s="393"/>
      <c r="L4" s="517">
        <v>310.86</v>
      </c>
      <c r="M4" s="16"/>
      <c r="N4" s="517">
        <v>124.53</v>
      </c>
      <c r="O4" s="16"/>
      <c r="P4" s="517">
        <v>184.91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51"/>
      <c r="C5" s="718">
        <v>52.38</v>
      </c>
      <c r="D5" s="20">
        <v>151.78</v>
      </c>
      <c r="E5" s="21"/>
      <c r="F5" s="22">
        <v>56.13</v>
      </c>
      <c r="G5" s="21"/>
      <c r="H5" s="22">
        <v>364.09</v>
      </c>
      <c r="I5" s="21"/>
      <c r="J5" s="22">
        <v>227.66</v>
      </c>
      <c r="K5" s="21"/>
      <c r="L5" s="22">
        <v>134.75</v>
      </c>
      <c r="M5" s="21"/>
      <c r="N5" s="22">
        <v>222.02</v>
      </c>
      <c r="O5" s="21"/>
      <c r="P5" s="22">
        <v>248.45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227195.0</v>
      </c>
      <c r="F8" s="51"/>
      <c r="G8" s="626">
        <v>33521.0</v>
      </c>
      <c r="H8" s="51"/>
      <c r="I8" s="626">
        <v>38953.0</v>
      </c>
      <c r="J8" s="51"/>
      <c r="K8" s="626">
        <v>39245.0</v>
      </c>
      <c r="L8" s="51"/>
      <c r="M8" s="626">
        <v>41888.0</v>
      </c>
      <c r="N8" s="51"/>
      <c r="O8" s="626">
        <v>27647.0</v>
      </c>
      <c r="P8" s="51"/>
      <c r="Q8" s="627">
        <v>45941.0</v>
      </c>
      <c r="R8" s="4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43.16</v>
      </c>
      <c r="F9" s="26"/>
      <c r="G9" s="30">
        <v>43.94</v>
      </c>
      <c r="H9" s="26"/>
      <c r="I9" s="30">
        <v>41.31</v>
      </c>
      <c r="J9" s="26"/>
      <c r="K9" s="30">
        <v>42.67</v>
      </c>
      <c r="L9" s="26"/>
      <c r="M9" s="30">
        <v>43.25</v>
      </c>
      <c r="N9" s="26"/>
      <c r="O9" s="30">
        <v>44.91</v>
      </c>
      <c r="P9" s="26"/>
      <c r="Q9" s="31">
        <v>43.42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0.1351394177</v>
      </c>
      <c r="E10" s="34">
        <v>30703.0</v>
      </c>
      <c r="F10" s="33">
        <f t="shared" ref="F10:F16" si="3">G10/$G$8</f>
        <v>0.138719012</v>
      </c>
      <c r="G10" s="34">
        <v>4650.0</v>
      </c>
      <c r="H10" s="33">
        <f t="shared" ref="H10:H16" si="4">I10/$I$8</f>
        <v>0.1435062768</v>
      </c>
      <c r="I10" s="34">
        <v>5590.0</v>
      </c>
      <c r="J10" s="33">
        <f t="shared" ref="J10:J16" si="5">K10/$K$8</f>
        <v>0.1347177984</v>
      </c>
      <c r="K10" s="34">
        <v>5287.0</v>
      </c>
      <c r="L10" s="33">
        <f t="shared" ref="L10:L16" si="6">M10/$M$8</f>
        <v>0.1340479374</v>
      </c>
      <c r="M10" s="34">
        <v>5615.0</v>
      </c>
      <c r="N10" s="33">
        <f t="shared" ref="N10:N16" si="7">O10/$O$8</f>
        <v>0.1305747459</v>
      </c>
      <c r="O10" s="34">
        <v>3610.0</v>
      </c>
      <c r="P10" s="33">
        <f t="shared" ref="P10:P16" si="8">Q10/$Q$8</f>
        <v>0.1295357088</v>
      </c>
      <c r="Q10" s="35">
        <v>5951.0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0.1680010564</v>
      </c>
      <c r="E11" s="34">
        <v>38169.0</v>
      </c>
      <c r="F11" s="33">
        <f t="shared" si="3"/>
        <v>0.1665224784</v>
      </c>
      <c r="G11" s="34">
        <v>5582.0</v>
      </c>
      <c r="H11" s="33">
        <f t="shared" si="4"/>
        <v>0.1690498806</v>
      </c>
      <c r="I11" s="34">
        <v>6585.0</v>
      </c>
      <c r="J11" s="33">
        <f t="shared" si="5"/>
        <v>0.1808383234</v>
      </c>
      <c r="K11" s="34">
        <v>7097.0</v>
      </c>
      <c r="L11" s="33">
        <f t="shared" si="6"/>
        <v>0.1710036287</v>
      </c>
      <c r="M11" s="34">
        <v>7163.0</v>
      </c>
      <c r="N11" s="33">
        <f t="shared" si="7"/>
        <v>0.1526747929</v>
      </c>
      <c r="O11" s="34">
        <v>4221.0</v>
      </c>
      <c r="P11" s="33">
        <f t="shared" si="8"/>
        <v>0.1637099758</v>
      </c>
      <c r="Q11" s="35">
        <v>7521.0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0.226941614</v>
      </c>
      <c r="E12" s="34">
        <v>51560.0</v>
      </c>
      <c r="F12" s="33">
        <f t="shared" si="3"/>
        <v>0.2089436473</v>
      </c>
      <c r="G12" s="34">
        <v>7004.0</v>
      </c>
      <c r="H12" s="33">
        <f t="shared" si="4"/>
        <v>0.2694272585</v>
      </c>
      <c r="I12" s="34">
        <v>10495.0</v>
      </c>
      <c r="J12" s="33">
        <f t="shared" si="5"/>
        <v>0.1939610141</v>
      </c>
      <c r="K12" s="34">
        <v>7612.0</v>
      </c>
      <c r="L12" s="33">
        <f t="shared" si="6"/>
        <v>0.2181292972</v>
      </c>
      <c r="M12" s="34">
        <v>9137.0</v>
      </c>
      <c r="N12" s="33">
        <f t="shared" si="7"/>
        <v>0.2224472818</v>
      </c>
      <c r="O12" s="34">
        <v>6150.0</v>
      </c>
      <c r="P12" s="33">
        <f t="shared" si="8"/>
        <v>0.2429638014</v>
      </c>
      <c r="Q12" s="35">
        <v>11162.0</v>
      </c>
      <c r="R12" s="4" t="s">
        <v>534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0.2838706838</v>
      </c>
      <c r="E13" s="34">
        <v>64494.0</v>
      </c>
      <c r="F13" s="33">
        <f t="shared" si="3"/>
        <v>0.2784821455</v>
      </c>
      <c r="G13" s="34">
        <v>9335.0</v>
      </c>
      <c r="H13" s="33">
        <f t="shared" si="4"/>
        <v>0.2597489282</v>
      </c>
      <c r="I13" s="34">
        <v>10118.0</v>
      </c>
      <c r="J13" s="33">
        <f t="shared" si="5"/>
        <v>0.3277614983</v>
      </c>
      <c r="K13" s="34">
        <v>12863.0</v>
      </c>
      <c r="L13" s="33">
        <f t="shared" si="6"/>
        <v>0.2903456837</v>
      </c>
      <c r="M13" s="34">
        <v>12162.0</v>
      </c>
      <c r="N13" s="33">
        <f t="shared" si="7"/>
        <v>0.2691069555</v>
      </c>
      <c r="O13" s="34">
        <v>7440.0</v>
      </c>
      <c r="P13" s="33">
        <f t="shared" si="8"/>
        <v>0.2737424087</v>
      </c>
      <c r="Q13" s="35">
        <v>12576.0</v>
      </c>
      <c r="R13" s="4" t="s">
        <v>534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0.1142146614</v>
      </c>
      <c r="E14" s="34">
        <v>25949.0</v>
      </c>
      <c r="F14" s="33">
        <f t="shared" si="3"/>
        <v>0.1216849139</v>
      </c>
      <c r="G14" s="34">
        <v>4079.0</v>
      </c>
      <c r="H14" s="33">
        <f t="shared" si="4"/>
        <v>0.09339460375</v>
      </c>
      <c r="I14" s="34">
        <v>3638.0</v>
      </c>
      <c r="J14" s="33">
        <f t="shared" si="5"/>
        <v>0.1003949548</v>
      </c>
      <c r="K14" s="34">
        <v>3940.0</v>
      </c>
      <c r="L14" s="33">
        <f t="shared" si="6"/>
        <v>0.1193659282</v>
      </c>
      <c r="M14" s="34">
        <v>5000.0</v>
      </c>
      <c r="N14" s="33">
        <f t="shared" si="7"/>
        <v>0.1374109307</v>
      </c>
      <c r="O14" s="34">
        <v>3799.0</v>
      </c>
      <c r="P14" s="33">
        <f t="shared" si="8"/>
        <v>0.1195664004</v>
      </c>
      <c r="Q14" s="35">
        <v>5493.0</v>
      </c>
      <c r="R14" s="4" t="s">
        <v>534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0.07183256674</v>
      </c>
      <c r="E15" s="34">
        <v>16320.0</v>
      </c>
      <c r="F15" s="33">
        <f t="shared" si="3"/>
        <v>0.08564780287</v>
      </c>
      <c r="G15" s="34">
        <v>2871.0</v>
      </c>
      <c r="H15" s="33">
        <f t="shared" si="4"/>
        <v>0.06487305214</v>
      </c>
      <c r="I15" s="34">
        <v>2527.0</v>
      </c>
      <c r="J15" s="33">
        <f t="shared" si="5"/>
        <v>0.06232641101</v>
      </c>
      <c r="K15" s="34">
        <v>2446.0</v>
      </c>
      <c r="L15" s="33">
        <f t="shared" si="6"/>
        <v>0.06710752483</v>
      </c>
      <c r="M15" s="34">
        <v>2811.0</v>
      </c>
      <c r="N15" s="33">
        <f t="shared" si="7"/>
        <v>0.08778529316</v>
      </c>
      <c r="O15" s="34">
        <v>2427.0</v>
      </c>
      <c r="P15" s="33">
        <f t="shared" si="8"/>
        <v>0.0704817048</v>
      </c>
      <c r="Q15" s="35">
        <v>3238.0</v>
      </c>
      <c r="R15" s="4" t="s">
        <v>534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0.1860472282</v>
      </c>
      <c r="E16" s="34">
        <f>E14+E15</f>
        <v>42269</v>
      </c>
      <c r="F16" s="33">
        <f t="shared" si="3"/>
        <v>0.2073327168</v>
      </c>
      <c r="G16" s="34">
        <f>G14+G15</f>
        <v>6950</v>
      </c>
      <c r="H16" s="33">
        <f t="shared" si="4"/>
        <v>0.1582676559</v>
      </c>
      <c r="I16" s="34">
        <f>I14+I15</f>
        <v>6165</v>
      </c>
      <c r="J16" s="33">
        <f t="shared" si="5"/>
        <v>0.1627213658</v>
      </c>
      <c r="K16" s="34">
        <f>K14+K15</f>
        <v>6386</v>
      </c>
      <c r="L16" s="33">
        <f t="shared" si="6"/>
        <v>0.186473453</v>
      </c>
      <c r="M16" s="34">
        <f>M14+M15</f>
        <v>7811</v>
      </c>
      <c r="N16" s="33">
        <f t="shared" si="7"/>
        <v>0.2251962238</v>
      </c>
      <c r="O16" s="34">
        <f>O14+O15</f>
        <v>6226</v>
      </c>
      <c r="P16" s="33">
        <f t="shared" si="8"/>
        <v>0.1900481052</v>
      </c>
      <c r="Q16" s="35">
        <f>Q14+Q15</f>
        <v>8731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0.1186865908</v>
      </c>
      <c r="E17" s="427">
        <v>26965.0</v>
      </c>
      <c r="F17" s="40">
        <f>G17/G8</f>
        <v>0.1233853405</v>
      </c>
      <c r="G17" s="427">
        <v>4136.0</v>
      </c>
      <c r="H17" s="40">
        <f>I17/I8</f>
        <v>0.1203758375</v>
      </c>
      <c r="I17" s="427">
        <v>4689.0</v>
      </c>
      <c r="J17" s="40">
        <f>K17/K8</f>
        <v>0.1258759078</v>
      </c>
      <c r="K17" s="427">
        <v>4940.0</v>
      </c>
      <c r="L17" s="40">
        <f>M17/M8</f>
        <v>0.1182438885</v>
      </c>
      <c r="M17" s="427">
        <v>4953.0</v>
      </c>
      <c r="N17" s="40">
        <f>O17/O8</f>
        <v>0.1139364126</v>
      </c>
      <c r="O17" s="427">
        <v>3150.0</v>
      </c>
      <c r="P17" s="40">
        <f>Q17/Q8</f>
        <v>0.110946649</v>
      </c>
      <c r="Q17" s="364">
        <v>5097.0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0.1447</v>
      </c>
      <c r="E18" s="44"/>
      <c r="F18" s="40">
        <v>0.1484</v>
      </c>
      <c r="G18" s="44"/>
      <c r="H18" s="40">
        <v>0.1519</v>
      </c>
      <c r="I18" s="44"/>
      <c r="J18" s="40">
        <v>0.147</v>
      </c>
      <c r="K18" s="44"/>
      <c r="L18" s="40">
        <v>0.1434</v>
      </c>
      <c r="M18" s="44"/>
      <c r="N18" s="40">
        <v>0.1399</v>
      </c>
      <c r="O18" s="44"/>
      <c r="P18" s="40">
        <v>0.1381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0.18600000000000003</v>
      </c>
      <c r="E19" s="44"/>
      <c r="F19" s="40">
        <v>0.2073</v>
      </c>
      <c r="G19" s="44"/>
      <c r="H19" s="40">
        <v>0.1583</v>
      </c>
      <c r="I19" s="44"/>
      <c r="J19" s="40">
        <v>0.16269999999999998</v>
      </c>
      <c r="K19" s="44"/>
      <c r="L19" s="40">
        <v>0.1865</v>
      </c>
      <c r="M19" s="44"/>
      <c r="N19" s="40">
        <v>0.22519999999999998</v>
      </c>
      <c r="O19" s="44"/>
      <c r="P19" s="40">
        <v>0.19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0.3861</v>
      </c>
      <c r="E20" s="44"/>
      <c r="F20" s="40">
        <v>0.4131</v>
      </c>
      <c r="G20" s="44"/>
      <c r="H20" s="40">
        <v>0.40990000000000004</v>
      </c>
      <c r="I20" s="44"/>
      <c r="J20" s="40">
        <v>0.38299999999999995</v>
      </c>
      <c r="K20" s="44"/>
      <c r="L20" s="40">
        <v>0.3599</v>
      </c>
      <c r="M20" s="44"/>
      <c r="N20" s="40">
        <v>0.3898</v>
      </c>
      <c r="O20" s="44"/>
      <c r="P20" s="40">
        <v>0.3709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0.4943</v>
      </c>
      <c r="E21" s="44"/>
      <c r="F21" s="40">
        <v>0.5523</v>
      </c>
      <c r="G21" s="44"/>
      <c r="H21" s="40">
        <v>0.4496</v>
      </c>
      <c r="I21" s="44"/>
      <c r="J21" s="40">
        <v>0.4487</v>
      </c>
      <c r="K21" s="44"/>
      <c r="L21" s="40">
        <v>0.49229999999999996</v>
      </c>
      <c r="M21" s="44"/>
      <c r="N21" s="40">
        <v>0.5751</v>
      </c>
      <c r="O21" s="44"/>
      <c r="P21" s="40">
        <v>0.48840000000000006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0.8541825304</v>
      </c>
      <c r="E22" s="34">
        <v>194066.0</v>
      </c>
      <c r="F22" s="33">
        <f t="shared" ref="F22:F23" si="11">G22/$G$8</f>
        <v>0.8835953581</v>
      </c>
      <c r="G22" s="34">
        <v>29619.0</v>
      </c>
      <c r="H22" s="33">
        <f t="shared" ref="H22:H23" si="12">I22/$I$8</f>
        <v>0.7548070752</v>
      </c>
      <c r="I22" s="34">
        <v>29402.0</v>
      </c>
      <c r="J22" s="33">
        <f t="shared" ref="J22:J23" si="13">K22/$K$8</f>
        <v>0.8885972735</v>
      </c>
      <c r="K22" s="34">
        <v>34873.0</v>
      </c>
      <c r="L22" s="33">
        <f t="shared" ref="L22:L23" si="14">M22/$M$8</f>
        <v>0.9048653552</v>
      </c>
      <c r="M22" s="34">
        <v>37903.0</v>
      </c>
      <c r="N22" s="33">
        <f t="shared" ref="N22:N23" si="15">O22/$O$8</f>
        <v>0.8841827323</v>
      </c>
      <c r="O22" s="34">
        <v>24445.0</v>
      </c>
      <c r="P22" s="33">
        <f t="shared" ref="P22:P23" si="16">Q22/$Q$8</f>
        <v>0.8233168629</v>
      </c>
      <c r="Q22" s="35">
        <v>37824.0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0.1458174696</v>
      </c>
      <c r="E23" s="34">
        <v>33129.0</v>
      </c>
      <c r="F23" s="33">
        <f t="shared" si="11"/>
        <v>0.1164046419</v>
      </c>
      <c r="G23" s="34">
        <v>3902.0</v>
      </c>
      <c r="H23" s="33">
        <f t="shared" si="12"/>
        <v>0.2451929248</v>
      </c>
      <c r="I23" s="34">
        <v>9551.0</v>
      </c>
      <c r="J23" s="33">
        <f t="shared" si="13"/>
        <v>0.1114027265</v>
      </c>
      <c r="K23" s="34">
        <v>4372.0</v>
      </c>
      <c r="L23" s="33">
        <f t="shared" si="14"/>
        <v>0.09513464477</v>
      </c>
      <c r="M23" s="34">
        <v>3985.0</v>
      </c>
      <c r="N23" s="33">
        <f t="shared" si="15"/>
        <v>0.1158172677</v>
      </c>
      <c r="O23" s="34">
        <v>3202.0</v>
      </c>
      <c r="P23" s="33">
        <f t="shared" si="16"/>
        <v>0.1766831371</v>
      </c>
      <c r="Q23" s="35">
        <v>8117.0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0.1106</v>
      </c>
      <c r="E24" s="46"/>
      <c r="F24" s="33">
        <v>0.0809</v>
      </c>
      <c r="G24" s="46"/>
      <c r="H24" s="33">
        <v>0.2004</v>
      </c>
      <c r="I24" s="46"/>
      <c r="J24" s="33">
        <v>0.08199999999999999</v>
      </c>
      <c r="K24" s="46"/>
      <c r="L24" s="33">
        <v>0.0658</v>
      </c>
      <c r="M24" s="46"/>
      <c r="N24" s="33">
        <v>0.08349999999999999</v>
      </c>
      <c r="O24" s="46"/>
      <c r="P24" s="33">
        <v>0.1376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0.1504120257</v>
      </c>
      <c r="E25" s="34">
        <v>4983.0</v>
      </c>
      <c r="F25" s="33">
        <f t="shared" ref="F25:F27" si="18">G25/$G$23</f>
        <v>0.218862122</v>
      </c>
      <c r="G25" s="48">
        <v>854.0</v>
      </c>
      <c r="H25" s="33">
        <f t="shared" ref="H25:H27" si="19">I25/$I$23</f>
        <v>0.1129724636</v>
      </c>
      <c r="I25" s="34">
        <v>1079.0</v>
      </c>
      <c r="J25" s="33">
        <f t="shared" ref="J25:J27" si="20">K25/$K$23</f>
        <v>0.1559926807</v>
      </c>
      <c r="K25" s="48">
        <v>682.0</v>
      </c>
      <c r="L25" s="33">
        <f t="shared" ref="L25:L27" si="21">M25/$M$23</f>
        <v>0.1884567127</v>
      </c>
      <c r="M25" s="48">
        <v>751.0</v>
      </c>
      <c r="N25" s="33">
        <f t="shared" ref="N25:N27" si="22">O25/$O$23</f>
        <v>0.1908182386</v>
      </c>
      <c r="O25" s="48">
        <v>611.0</v>
      </c>
      <c r="P25" s="33">
        <f t="shared" ref="P25:P27" si="23">Q25/$Q$23</f>
        <v>0.1239374153</v>
      </c>
      <c r="Q25" s="35">
        <v>1006.0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467</v>
      </c>
      <c r="B26" s="33">
        <f>C26/C23</f>
        <v>0.1221104239</v>
      </c>
      <c r="C26" s="34">
        <v>47124.0</v>
      </c>
      <c r="D26" s="33">
        <f t="shared" si="17"/>
        <v>0.1504120257</v>
      </c>
      <c r="E26" s="34">
        <v>4983.0</v>
      </c>
      <c r="F26" s="33">
        <f t="shared" si="18"/>
        <v>0.218862122</v>
      </c>
      <c r="G26" s="48">
        <v>854.0</v>
      </c>
      <c r="H26" s="33">
        <f t="shared" si="19"/>
        <v>0.1129724636</v>
      </c>
      <c r="I26" s="34">
        <v>1079.0</v>
      </c>
      <c r="J26" s="33">
        <f t="shared" si="20"/>
        <v>0.1559926807</v>
      </c>
      <c r="K26" s="48">
        <v>682.0</v>
      </c>
      <c r="L26" s="33">
        <f t="shared" si="21"/>
        <v>0.1884567127</v>
      </c>
      <c r="M26" s="48">
        <v>751.0</v>
      </c>
      <c r="N26" s="33">
        <f t="shared" si="22"/>
        <v>0.1908182386</v>
      </c>
      <c r="O26" s="48">
        <v>611.0</v>
      </c>
      <c r="P26" s="33">
        <f t="shared" si="23"/>
        <v>0.1239374153</v>
      </c>
      <c r="Q26" s="35">
        <v>1006.0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535</v>
      </c>
      <c r="B27" s="33">
        <f>C27/C23</f>
        <v>0.069927678</v>
      </c>
      <c r="C27" s="34">
        <v>26986.0</v>
      </c>
      <c r="D27" s="33">
        <f t="shared" si="17"/>
        <v>0.1061305805</v>
      </c>
      <c r="E27" s="34">
        <v>3516.0</v>
      </c>
      <c r="F27" s="33">
        <f t="shared" si="18"/>
        <v>0.1301896463</v>
      </c>
      <c r="G27" s="48">
        <v>508.0</v>
      </c>
      <c r="H27" s="33">
        <f t="shared" si="19"/>
        <v>0.1205109413</v>
      </c>
      <c r="I27" s="34">
        <v>1151.0</v>
      </c>
      <c r="J27" s="33">
        <f t="shared" si="20"/>
        <v>0.08897529735</v>
      </c>
      <c r="K27" s="48">
        <v>389.0</v>
      </c>
      <c r="L27" s="33">
        <f t="shared" si="21"/>
        <v>0.08180677541</v>
      </c>
      <c r="M27" s="48">
        <v>326.0</v>
      </c>
      <c r="N27" s="33">
        <f t="shared" si="22"/>
        <v>0.08369768894</v>
      </c>
      <c r="O27" s="48">
        <v>268.0</v>
      </c>
      <c r="P27" s="33">
        <f t="shared" si="23"/>
        <v>0.1076752495</v>
      </c>
      <c r="Q27" s="49">
        <v>874.0</v>
      </c>
      <c r="R27" s="4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86428.0</v>
      </c>
      <c r="F29" s="51"/>
      <c r="G29" s="52">
        <v>12506.0</v>
      </c>
      <c r="H29" s="51"/>
      <c r="I29" s="52">
        <v>15225.0</v>
      </c>
      <c r="J29" s="51"/>
      <c r="K29" s="52">
        <v>14739.0</v>
      </c>
      <c r="L29" s="51"/>
      <c r="M29" s="52">
        <v>15700.0</v>
      </c>
      <c r="N29" s="51"/>
      <c r="O29" s="52">
        <v>10544.0</v>
      </c>
      <c r="P29" s="51"/>
      <c r="Q29" s="52">
        <v>17714.0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2.63</v>
      </c>
      <c r="F30" s="51"/>
      <c r="G30" s="54">
        <v>2.68</v>
      </c>
      <c r="H30" s="51"/>
      <c r="I30" s="54">
        <v>2.56</v>
      </c>
      <c r="J30" s="51"/>
      <c r="K30" s="54">
        <v>2.66</v>
      </c>
      <c r="L30" s="51"/>
      <c r="M30" s="54">
        <v>2.67</v>
      </c>
      <c r="N30" s="51"/>
      <c r="O30" s="54">
        <v>2.62</v>
      </c>
      <c r="P30" s="51"/>
      <c r="Q30" s="54">
        <v>2.59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4">E31/$E$29</f>
        <v>0.09862544546</v>
      </c>
      <c r="E31" s="34">
        <v>8524.0</v>
      </c>
      <c r="F31" s="33">
        <f t="shared" ref="F31:F34" si="25">G31/$G$29</f>
        <v>0.1116264193</v>
      </c>
      <c r="G31" s="34">
        <v>1396.0</v>
      </c>
      <c r="H31" s="33">
        <f t="shared" ref="H31:H34" si="26">I31/$I$29</f>
        <v>0.09405582923</v>
      </c>
      <c r="I31" s="34">
        <v>1432.0</v>
      </c>
      <c r="J31" s="33">
        <f t="shared" ref="J31:J34" si="27">K31/$K$29</f>
        <v>0.08670873194</v>
      </c>
      <c r="K31" s="34">
        <v>1278.0</v>
      </c>
      <c r="L31" s="33">
        <f t="shared" ref="L31:L34" si="28">M31/$M$29</f>
        <v>0.09</v>
      </c>
      <c r="M31" s="34">
        <v>1413.0</v>
      </c>
      <c r="N31" s="33">
        <f t="shared" ref="N31:N34" si="29">O31/$O$29</f>
        <v>0.1163694992</v>
      </c>
      <c r="O31" s="34">
        <v>1227.0</v>
      </c>
      <c r="P31" s="33">
        <f t="shared" ref="P31:P34" si="30">Q31/$Q$29</f>
        <v>0.1003725867</v>
      </c>
      <c r="Q31" s="35">
        <v>1778.0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4"/>
        <v>0.02688943398</v>
      </c>
      <c r="E32" s="34">
        <v>2324.0</v>
      </c>
      <c r="F32" s="33">
        <f t="shared" si="25"/>
        <v>0.02686710379</v>
      </c>
      <c r="G32" s="48">
        <v>336.0</v>
      </c>
      <c r="H32" s="33">
        <f t="shared" si="26"/>
        <v>0.02699507389</v>
      </c>
      <c r="I32" s="48">
        <v>411.0</v>
      </c>
      <c r="J32" s="33">
        <f t="shared" si="27"/>
        <v>0.02232173146</v>
      </c>
      <c r="K32" s="48">
        <v>329.0</v>
      </c>
      <c r="L32" s="33">
        <f t="shared" si="28"/>
        <v>0.02789808917</v>
      </c>
      <c r="M32" s="48">
        <v>438.0</v>
      </c>
      <c r="N32" s="33">
        <f t="shared" si="29"/>
        <v>0.02959028832</v>
      </c>
      <c r="O32" s="48">
        <v>312.0</v>
      </c>
      <c r="P32" s="33">
        <f t="shared" si="30"/>
        <v>0.02811335667</v>
      </c>
      <c r="Q32" s="49">
        <v>498.0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4"/>
        <v>0.02268940621</v>
      </c>
      <c r="E33" s="34">
        <v>1961.0</v>
      </c>
      <c r="F33" s="33">
        <f t="shared" si="25"/>
        <v>0.02071005917</v>
      </c>
      <c r="G33" s="48">
        <v>259.0</v>
      </c>
      <c r="H33" s="33">
        <f t="shared" si="26"/>
        <v>0.02463054187</v>
      </c>
      <c r="I33" s="48">
        <v>375.0</v>
      </c>
      <c r="J33" s="33">
        <f t="shared" si="27"/>
        <v>0.02652825836</v>
      </c>
      <c r="K33" s="48">
        <v>391.0</v>
      </c>
      <c r="L33" s="33">
        <f t="shared" si="28"/>
        <v>0.02</v>
      </c>
      <c r="M33" s="48">
        <v>314.0</v>
      </c>
      <c r="N33" s="33">
        <f t="shared" si="29"/>
        <v>0.02371016692</v>
      </c>
      <c r="O33" s="48">
        <v>250.0</v>
      </c>
      <c r="P33" s="33">
        <f t="shared" si="30"/>
        <v>0.02100033872</v>
      </c>
      <c r="Q33" s="49">
        <v>372.0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4"/>
        <v>0.003147128245</v>
      </c>
      <c r="E34" s="435">
        <v>272.0</v>
      </c>
      <c r="F34" s="433">
        <f t="shared" si="25"/>
        <v>0.002318886934</v>
      </c>
      <c r="G34" s="435">
        <v>29.0</v>
      </c>
      <c r="H34" s="433">
        <f t="shared" si="26"/>
        <v>0.003875205255</v>
      </c>
      <c r="I34" s="435">
        <v>59.0</v>
      </c>
      <c r="J34" s="433">
        <f t="shared" si="27"/>
        <v>0.003731596445</v>
      </c>
      <c r="K34" s="435">
        <v>55.0</v>
      </c>
      <c r="L34" s="433">
        <f t="shared" si="28"/>
        <v>0.003375796178</v>
      </c>
      <c r="M34" s="435">
        <v>53.0</v>
      </c>
      <c r="N34" s="433">
        <f t="shared" si="29"/>
        <v>0.002940060698</v>
      </c>
      <c r="O34" s="435">
        <v>31.0</v>
      </c>
      <c r="P34" s="433">
        <f t="shared" si="30"/>
        <v>0.002540363554</v>
      </c>
      <c r="Q34" s="436">
        <v>45.0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51"/>
      <c r="E36" s="630">
        <v>9.1</v>
      </c>
      <c r="F36" s="51"/>
      <c r="G36" s="631">
        <v>8.69</v>
      </c>
      <c r="H36" s="92"/>
      <c r="I36" s="631">
        <v>11.39</v>
      </c>
      <c r="J36" s="92"/>
      <c r="K36" s="631">
        <v>6.85</v>
      </c>
      <c r="L36" s="92"/>
      <c r="M36" s="631">
        <v>8.85</v>
      </c>
      <c r="N36" s="92"/>
      <c r="O36" s="631">
        <v>8.7</v>
      </c>
      <c r="P36" s="92"/>
      <c r="Q36" s="631">
        <v>9.85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26"/>
      <c r="E37" s="55">
        <v>-0.22000000000000064</v>
      </c>
      <c r="F37" s="26"/>
      <c r="G37" s="521">
        <v>-2.5</v>
      </c>
      <c r="H37" s="60"/>
      <c r="I37" s="521">
        <v>2.8900000000000006</v>
      </c>
      <c r="J37" s="60"/>
      <c r="K37" s="521">
        <v>-1.7599999999999998</v>
      </c>
      <c r="L37" s="60"/>
      <c r="M37" s="521">
        <v>0.5</v>
      </c>
      <c r="N37" s="60"/>
      <c r="O37" s="521">
        <v>-1.700000000000001</v>
      </c>
      <c r="P37" s="60"/>
      <c r="Q37" s="521">
        <v>0.34999999999999964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26"/>
      <c r="E38" s="55">
        <v>85.12</v>
      </c>
      <c r="F38" s="26"/>
      <c r="G38" s="521">
        <v>84.05</v>
      </c>
      <c r="H38" s="60"/>
      <c r="I38" s="521">
        <v>85.36</v>
      </c>
      <c r="J38" s="60"/>
      <c r="K38" s="521">
        <v>85.78</v>
      </c>
      <c r="L38" s="60"/>
      <c r="M38" s="521">
        <v>85.23</v>
      </c>
      <c r="N38" s="60"/>
      <c r="O38" s="521">
        <v>84.52</v>
      </c>
      <c r="P38" s="60"/>
      <c r="Q38" s="521">
        <v>85.44</v>
      </c>
      <c r="R38" s="4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26"/>
      <c r="E39" s="55">
        <v>78.42</v>
      </c>
      <c r="F39" s="26"/>
      <c r="G39" s="521">
        <v>75.87</v>
      </c>
      <c r="H39" s="60"/>
      <c r="I39" s="521">
        <v>78.41</v>
      </c>
      <c r="J39" s="60"/>
      <c r="K39" s="521">
        <v>79.28</v>
      </c>
      <c r="L39" s="60"/>
      <c r="M39" s="521">
        <v>79.09</v>
      </c>
      <c r="N39" s="60"/>
      <c r="O39" s="521">
        <v>77.6</v>
      </c>
      <c r="P39" s="60"/>
      <c r="Q39" s="521">
        <v>79.74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24.11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70"/>
      <c r="R40" s="4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19.37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21038.580288151963</v>
      </c>
      <c r="H43" s="56"/>
      <c r="I43" s="522">
        <v>20108.012982043176</v>
      </c>
      <c r="J43" s="56"/>
      <c r="K43" s="522">
        <v>27649.77946092198</v>
      </c>
      <c r="L43" s="56"/>
      <c r="M43" s="522">
        <v>25372.478739344995</v>
      </c>
      <c r="N43" s="56"/>
      <c r="O43" s="522">
        <v>22832.91712578857</v>
      </c>
      <c r="P43" s="56"/>
      <c r="Q43" s="522">
        <v>23773.91043923949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15714.660668869175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-883.6633527754238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1117.3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6"/>
      <c r="R46" s="4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659.77</v>
      </c>
      <c r="F47" s="85"/>
      <c r="G47" s="86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3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0.108230975</v>
      </c>
      <c r="E52" s="39">
        <v>21403.0</v>
      </c>
      <c r="F52" s="26"/>
      <c r="G52" s="39">
        <v>3434.0</v>
      </c>
      <c r="H52" s="26"/>
      <c r="I52" s="39">
        <v>3870.0</v>
      </c>
      <c r="J52" s="26"/>
      <c r="K52" s="39">
        <v>3145.0</v>
      </c>
      <c r="L52" s="26"/>
      <c r="M52" s="39">
        <v>3734.0</v>
      </c>
      <c r="N52" s="26"/>
      <c r="O52" s="39">
        <v>2598.0</v>
      </c>
      <c r="P52" s="26"/>
      <c r="Q52" s="39">
        <v>4308.0</v>
      </c>
      <c r="R52" s="29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0.1492</v>
      </c>
      <c r="F53" s="26"/>
      <c r="G53" s="119">
        <v>0.1702</v>
      </c>
      <c r="H53" s="26"/>
      <c r="I53" s="119">
        <v>0.1547</v>
      </c>
      <c r="J53" s="26"/>
      <c r="K53" s="119">
        <v>0.125</v>
      </c>
      <c r="L53" s="26"/>
      <c r="M53" s="119">
        <v>0.1424</v>
      </c>
      <c r="N53" s="26"/>
      <c r="O53" s="119">
        <v>0.1574</v>
      </c>
      <c r="P53" s="26"/>
      <c r="Q53" s="119">
        <v>0.1525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0.1459</v>
      </c>
      <c r="F54" s="60"/>
      <c r="G54" s="119">
        <v>0.1609</v>
      </c>
      <c r="H54" s="60"/>
      <c r="I54" s="119">
        <v>0.1448</v>
      </c>
      <c r="J54" s="60"/>
      <c r="K54" s="119">
        <v>0.1278</v>
      </c>
      <c r="L54" s="60"/>
      <c r="M54" s="119">
        <v>0.1438</v>
      </c>
      <c r="N54" s="60"/>
      <c r="O54" s="119">
        <v>0.15539999999999998</v>
      </c>
      <c r="P54" s="60"/>
      <c r="Q54" s="119">
        <v>0.1492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0.094</v>
      </c>
      <c r="F55" s="60"/>
      <c r="G55" s="123">
        <v>0.1013</v>
      </c>
      <c r="H55" s="60"/>
      <c r="I55" s="123">
        <v>0.0833</v>
      </c>
      <c r="J55" s="60"/>
      <c r="K55" s="123">
        <v>0.0764</v>
      </c>
      <c r="L55" s="60"/>
      <c r="M55" s="123">
        <v>0.0944</v>
      </c>
      <c r="N55" s="60"/>
      <c r="O55" s="123">
        <v>0.1251</v>
      </c>
      <c r="P55" s="60"/>
      <c r="Q55" s="123">
        <v>0.0999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0.154</v>
      </c>
      <c r="F56" s="60"/>
      <c r="G56" s="123">
        <v>0.1778</v>
      </c>
      <c r="H56" s="60"/>
      <c r="I56" s="123">
        <v>0.1497</v>
      </c>
      <c r="J56" s="60"/>
      <c r="K56" s="123">
        <v>0.1352</v>
      </c>
      <c r="L56" s="60"/>
      <c r="M56" s="123">
        <v>0.1567</v>
      </c>
      <c r="N56" s="60"/>
      <c r="O56" s="123">
        <v>0.16390000000000002</v>
      </c>
      <c r="P56" s="60"/>
      <c r="Q56" s="123">
        <v>0.149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0.1543</v>
      </c>
      <c r="F57" s="60"/>
      <c r="G57" s="123">
        <v>0.165</v>
      </c>
      <c r="H57" s="60"/>
      <c r="I57" s="123">
        <v>0.1602</v>
      </c>
      <c r="J57" s="60"/>
      <c r="K57" s="123">
        <v>0.1383</v>
      </c>
      <c r="L57" s="60"/>
      <c r="M57" s="123">
        <v>0.1478</v>
      </c>
      <c r="N57" s="60"/>
      <c r="O57" s="123">
        <v>0.1555</v>
      </c>
      <c r="P57" s="60"/>
      <c r="Q57" s="123">
        <v>0.1641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0.1527</v>
      </c>
      <c r="F58" s="26"/>
      <c r="G58" s="119">
        <v>0.1796</v>
      </c>
      <c r="H58" s="26"/>
      <c r="I58" s="119">
        <v>0.16510000000000002</v>
      </c>
      <c r="J58" s="26"/>
      <c r="K58" s="119">
        <v>0.122</v>
      </c>
      <c r="L58" s="26"/>
      <c r="M58" s="119">
        <v>0.1409</v>
      </c>
      <c r="N58" s="26"/>
      <c r="O58" s="119">
        <v>0.1595</v>
      </c>
      <c r="P58" s="26"/>
      <c r="Q58" s="119">
        <v>0.1561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0.1012</v>
      </c>
      <c r="F59" s="60"/>
      <c r="G59" s="123">
        <v>0.12300000000000001</v>
      </c>
      <c r="H59" s="60"/>
      <c r="I59" s="123">
        <v>0.0935</v>
      </c>
      <c r="J59" s="60"/>
      <c r="K59" s="123">
        <v>0.0857</v>
      </c>
      <c r="L59" s="60"/>
      <c r="M59" s="123">
        <v>0.09720000000000001</v>
      </c>
      <c r="N59" s="60"/>
      <c r="O59" s="123">
        <v>0.115</v>
      </c>
      <c r="P59" s="60"/>
      <c r="Q59" s="123">
        <v>0.1038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0.1446</v>
      </c>
      <c r="F60" s="60"/>
      <c r="G60" s="123">
        <v>0.16149999999999998</v>
      </c>
      <c r="H60" s="60"/>
      <c r="I60" s="123">
        <v>0.14679999999999999</v>
      </c>
      <c r="J60" s="60"/>
      <c r="K60" s="123">
        <v>0.12539999999999998</v>
      </c>
      <c r="L60" s="60"/>
      <c r="M60" s="123">
        <v>0.1352</v>
      </c>
      <c r="N60" s="60"/>
      <c r="O60" s="123">
        <v>0.1492</v>
      </c>
      <c r="P60" s="60"/>
      <c r="Q60" s="123">
        <v>0.1495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0.1797</v>
      </c>
      <c r="F61" s="60"/>
      <c r="G61" s="123">
        <v>0.21780000000000002</v>
      </c>
      <c r="H61" s="60"/>
      <c r="I61" s="123">
        <v>0.21420000000000003</v>
      </c>
      <c r="J61" s="60"/>
      <c r="K61" s="123">
        <v>0.13269999999999998</v>
      </c>
      <c r="L61" s="60"/>
      <c r="M61" s="123">
        <v>0.1625</v>
      </c>
      <c r="N61" s="60"/>
      <c r="O61" s="123">
        <v>0.1869</v>
      </c>
      <c r="P61" s="60"/>
      <c r="Q61" s="123">
        <v>0.1822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0.462365089</v>
      </c>
      <c r="E62" s="28">
        <v>9896.0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0.4688763137</v>
      </c>
      <c r="E63" s="35">
        <v>4640.0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0.5311236863</v>
      </c>
      <c r="E64" s="35">
        <v>5256.0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0.3591085362</v>
      </c>
      <c r="E65" s="130">
        <v>7686.0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0.5412438199</v>
      </c>
      <c r="E66" s="131">
        <v>4160.0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0.4587561801</v>
      </c>
      <c r="E67" s="133">
        <v>3526.0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0.6408914638</v>
      </c>
      <c r="E68" s="130">
        <v>13717.0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0.4584092732</v>
      </c>
      <c r="E69" s="131">
        <v>6288.0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0.5415907268</v>
      </c>
      <c r="E70" s="131">
        <v>7429.0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3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32881.0</v>
      </c>
      <c r="F72" s="141">
        <v>1.0</v>
      </c>
      <c r="G72" s="142">
        <v>4976.0</v>
      </c>
      <c r="H72" s="141">
        <v>1.0</v>
      </c>
      <c r="I72" s="142">
        <v>5916.0</v>
      </c>
      <c r="J72" s="141">
        <v>1.0</v>
      </c>
      <c r="K72" s="142">
        <v>5769.0</v>
      </c>
      <c r="L72" s="141">
        <v>1.0</v>
      </c>
      <c r="M72" s="142">
        <v>6007.0</v>
      </c>
      <c r="N72" s="141">
        <v>1.0</v>
      </c>
      <c r="O72" s="142">
        <v>3869.0</v>
      </c>
      <c r="P72" s="141">
        <v>1.0</v>
      </c>
      <c r="Q72" s="142">
        <v>6344.0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0.1799215352</v>
      </c>
      <c r="E73" s="52">
        <v>5916.0</v>
      </c>
      <c r="F73" s="145">
        <f t="shared" ref="F73:F76" si="33">G73/$G$72</f>
        <v>0.1688102894</v>
      </c>
      <c r="G73" s="146">
        <v>840.0</v>
      </c>
      <c r="H73" s="145">
        <f t="shared" ref="H73:H76" si="34">I73/$I$72</f>
        <v>0.2074036511</v>
      </c>
      <c r="I73" s="52">
        <v>1227.0</v>
      </c>
      <c r="J73" s="145">
        <f t="shared" ref="J73:J76" si="35">K73/$K$72</f>
        <v>0.1436990813</v>
      </c>
      <c r="K73" s="146">
        <v>829.0</v>
      </c>
      <c r="L73" s="145">
        <f t="shared" ref="L73:L76" si="36">M73/$M$72</f>
        <v>0.175461961</v>
      </c>
      <c r="M73" s="52">
        <v>1054.0</v>
      </c>
      <c r="N73" s="145">
        <f t="shared" ref="N73:N76" si="37">O73/$O$72</f>
        <v>0.1858361334</v>
      </c>
      <c r="O73" s="146">
        <v>719.0</v>
      </c>
      <c r="P73" s="145">
        <f t="shared" ref="P73:P76" si="38">Q73/$Q$72</f>
        <v>0.1965636822</v>
      </c>
      <c r="Q73" s="52">
        <v>1247.0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8">
        <f t="shared" si="32"/>
        <v>0.1837839482</v>
      </c>
      <c r="E74" s="52">
        <v>6043.0</v>
      </c>
      <c r="F74" s="148">
        <f t="shared" si="33"/>
        <v>0.182073955</v>
      </c>
      <c r="G74" s="146">
        <v>906.0</v>
      </c>
      <c r="H74" s="148">
        <f t="shared" si="34"/>
        <v>0.1950642326</v>
      </c>
      <c r="I74" s="52">
        <v>1154.0</v>
      </c>
      <c r="J74" s="148">
        <f t="shared" si="35"/>
        <v>0.1639798925</v>
      </c>
      <c r="K74" s="146">
        <v>946.0</v>
      </c>
      <c r="L74" s="148">
        <f t="shared" si="36"/>
        <v>0.1912768437</v>
      </c>
      <c r="M74" s="52">
        <v>1149.0</v>
      </c>
      <c r="N74" s="148">
        <f t="shared" si="37"/>
        <v>0.1840268803</v>
      </c>
      <c r="O74" s="146">
        <v>712.0</v>
      </c>
      <c r="P74" s="148">
        <f t="shared" si="38"/>
        <v>0.185372005</v>
      </c>
      <c r="Q74" s="52">
        <v>1176.0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8">
        <f t="shared" si="32"/>
        <v>0.380189167</v>
      </c>
      <c r="E75" s="52">
        <v>12501.0</v>
      </c>
      <c r="F75" s="148">
        <f t="shared" si="33"/>
        <v>0.3840434084</v>
      </c>
      <c r="G75" s="52">
        <v>1911.0</v>
      </c>
      <c r="H75" s="148">
        <f t="shared" si="34"/>
        <v>0.3786342123</v>
      </c>
      <c r="I75" s="52">
        <v>2240.0</v>
      </c>
      <c r="J75" s="148">
        <f t="shared" si="35"/>
        <v>0.3777084417</v>
      </c>
      <c r="K75" s="52">
        <v>2179.0</v>
      </c>
      <c r="L75" s="148">
        <f t="shared" si="36"/>
        <v>0.3848843016</v>
      </c>
      <c r="M75" s="52">
        <v>2312.0</v>
      </c>
      <c r="N75" s="148">
        <f t="shared" si="37"/>
        <v>0.3889894029</v>
      </c>
      <c r="O75" s="52">
        <v>1505.0</v>
      </c>
      <c r="P75" s="148">
        <f t="shared" si="38"/>
        <v>0.3710592686</v>
      </c>
      <c r="Q75" s="52">
        <v>2354.0</v>
      </c>
      <c r="R75" s="4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1"/>
        <v>0.2366033925</v>
      </c>
      <c r="C76" s="152">
        <v>108715.0</v>
      </c>
      <c r="D76" s="151">
        <f t="shared" si="32"/>
        <v>0.2561053496</v>
      </c>
      <c r="E76" s="152">
        <v>8421.0</v>
      </c>
      <c r="F76" s="151">
        <f t="shared" si="33"/>
        <v>0.2650723473</v>
      </c>
      <c r="G76" s="152">
        <v>1319.0</v>
      </c>
      <c r="H76" s="151">
        <f t="shared" si="34"/>
        <v>0.218897904</v>
      </c>
      <c r="I76" s="152">
        <v>1295.0</v>
      </c>
      <c r="J76" s="151">
        <f t="shared" si="35"/>
        <v>0.3146125845</v>
      </c>
      <c r="K76" s="152">
        <v>1815.0</v>
      </c>
      <c r="L76" s="151">
        <f t="shared" si="36"/>
        <v>0.2483768936</v>
      </c>
      <c r="M76" s="152">
        <v>1492.0</v>
      </c>
      <c r="N76" s="151">
        <f t="shared" si="37"/>
        <v>0.2411475834</v>
      </c>
      <c r="O76" s="153">
        <v>933.0</v>
      </c>
      <c r="P76" s="151">
        <f t="shared" si="38"/>
        <v>0.2470050441</v>
      </c>
      <c r="Q76" s="152">
        <v>1567.0</v>
      </c>
      <c r="R76" s="4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1"/>
        <v>0.5110972791</v>
      </c>
      <c r="C77" s="155">
        <v>234840.0</v>
      </c>
      <c r="D77" s="38">
        <f>E77/E72</f>
        <v>0.5148870168</v>
      </c>
      <c r="E77" s="155">
        <v>16930.0</v>
      </c>
      <c r="F77" s="38">
        <f>G77/G72</f>
        <v>0.5249196141</v>
      </c>
      <c r="G77" s="155">
        <v>2612.0</v>
      </c>
      <c r="H77" s="38">
        <f>I77/I72</f>
        <v>0.5187626775</v>
      </c>
      <c r="I77" s="155">
        <v>3069.0</v>
      </c>
      <c r="J77" s="38">
        <f>K77/K72</f>
        <v>0.5007800312</v>
      </c>
      <c r="K77" s="155">
        <v>2889.0</v>
      </c>
      <c r="L77" s="38">
        <f>M77/M72</f>
        <v>0.5069086066</v>
      </c>
      <c r="M77" s="155">
        <v>3045.0</v>
      </c>
      <c r="N77" s="38">
        <f>O77/O72</f>
        <v>0.5169294391</v>
      </c>
      <c r="O77" s="155">
        <v>2000.0</v>
      </c>
      <c r="P77" s="38">
        <f>Q77/Q72</f>
        <v>0.5225409836</v>
      </c>
      <c r="Q77" s="155">
        <v>3315.0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9">C78/$C$77</f>
        <v>0.1912706524</v>
      </c>
      <c r="C78" s="52">
        <v>44918.0</v>
      </c>
      <c r="D78" s="145">
        <f t="shared" ref="D78:D81" si="40">E78/$E$77</f>
        <v>0.1766095688</v>
      </c>
      <c r="E78" s="52">
        <v>2990.0</v>
      </c>
      <c r="F78" s="145">
        <f t="shared" ref="F78:F81" si="41">G78/$G$77</f>
        <v>0.1688361409</v>
      </c>
      <c r="G78" s="146">
        <v>441.0</v>
      </c>
      <c r="H78" s="145">
        <f t="shared" ref="H78:H81" si="42">I78/$I$77</f>
        <v>0.2010426849</v>
      </c>
      <c r="I78" s="146">
        <v>617.0</v>
      </c>
      <c r="J78" s="145">
        <f t="shared" ref="J78:J81" si="43">K78/$K$77</f>
        <v>0.1401869159</v>
      </c>
      <c r="K78" s="146">
        <v>405.0</v>
      </c>
      <c r="L78" s="145">
        <f t="shared" ref="L78:L81" si="44">M78/$M$77</f>
        <v>0.1802955665</v>
      </c>
      <c r="M78" s="146">
        <v>549.0</v>
      </c>
      <c r="N78" s="145">
        <f t="shared" ref="N78:N81" si="45">O78/$O$77</f>
        <v>0.18</v>
      </c>
      <c r="O78" s="146">
        <v>360.0</v>
      </c>
      <c r="P78" s="145">
        <f t="shared" ref="P78:P81" si="46">Q78/$Q$77</f>
        <v>0.1864253394</v>
      </c>
      <c r="Q78" s="146">
        <v>618.0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52">
        <v>45275.0</v>
      </c>
      <c r="D79" s="148">
        <f t="shared" si="40"/>
        <v>0.187005316</v>
      </c>
      <c r="E79" s="52">
        <v>3166.0</v>
      </c>
      <c r="F79" s="148">
        <f t="shared" si="41"/>
        <v>0.1875957121</v>
      </c>
      <c r="G79" s="146">
        <v>490.0</v>
      </c>
      <c r="H79" s="148">
        <f t="shared" si="42"/>
        <v>0.1977842946</v>
      </c>
      <c r="I79" s="146">
        <v>607.0</v>
      </c>
      <c r="J79" s="148">
        <f t="shared" si="43"/>
        <v>0.1720318449</v>
      </c>
      <c r="K79" s="146">
        <v>497.0</v>
      </c>
      <c r="L79" s="148">
        <f t="shared" si="44"/>
        <v>0.1888341544</v>
      </c>
      <c r="M79" s="146">
        <v>575.0</v>
      </c>
      <c r="N79" s="148">
        <f t="shared" si="45"/>
        <v>0.1885</v>
      </c>
      <c r="O79" s="146">
        <v>377.0</v>
      </c>
      <c r="P79" s="148">
        <f t="shared" si="46"/>
        <v>0.1870286576</v>
      </c>
      <c r="Q79" s="146">
        <v>620.0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9"/>
        <v>0.3801652189</v>
      </c>
      <c r="C80" s="52">
        <v>89278.0</v>
      </c>
      <c r="D80" s="148">
        <f t="shared" si="40"/>
        <v>0.3828115771</v>
      </c>
      <c r="E80" s="52">
        <v>6481.0</v>
      </c>
      <c r="F80" s="148">
        <f t="shared" si="41"/>
        <v>0.3778713629</v>
      </c>
      <c r="G80" s="146">
        <v>987.0</v>
      </c>
      <c r="H80" s="148">
        <f t="shared" si="42"/>
        <v>0.3880742913</v>
      </c>
      <c r="I80" s="52">
        <v>1191.0</v>
      </c>
      <c r="J80" s="148">
        <f t="shared" si="43"/>
        <v>0.3738317757</v>
      </c>
      <c r="K80" s="52">
        <v>1080.0</v>
      </c>
      <c r="L80" s="148">
        <f t="shared" si="44"/>
        <v>0.3832512315</v>
      </c>
      <c r="M80" s="52">
        <v>1167.0</v>
      </c>
      <c r="N80" s="148">
        <f t="shared" si="45"/>
        <v>0.3855</v>
      </c>
      <c r="O80" s="146">
        <v>771.0</v>
      </c>
      <c r="P80" s="148">
        <f t="shared" si="46"/>
        <v>0.3876319759</v>
      </c>
      <c r="Q80" s="52">
        <v>1285.0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1">
        <f t="shared" si="40"/>
        <v>0.2535735381</v>
      </c>
      <c r="E81" s="152">
        <v>4293.0</v>
      </c>
      <c r="F81" s="151">
        <f t="shared" si="41"/>
        <v>0.2656967841</v>
      </c>
      <c r="G81" s="153">
        <v>694.0</v>
      </c>
      <c r="H81" s="151">
        <f t="shared" si="42"/>
        <v>0.2130987292</v>
      </c>
      <c r="I81" s="153">
        <v>654.0</v>
      </c>
      <c r="J81" s="151">
        <f t="shared" si="43"/>
        <v>0.3139494635</v>
      </c>
      <c r="K81" s="153">
        <v>907.0</v>
      </c>
      <c r="L81" s="151">
        <f t="shared" si="44"/>
        <v>0.2476190476</v>
      </c>
      <c r="M81" s="153">
        <v>754.0</v>
      </c>
      <c r="N81" s="151">
        <f t="shared" si="45"/>
        <v>0.246</v>
      </c>
      <c r="O81" s="153">
        <v>492.0</v>
      </c>
      <c r="P81" s="151">
        <f t="shared" si="46"/>
        <v>0.2389140271</v>
      </c>
      <c r="Q81" s="153">
        <v>792.0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0.4851129832</v>
      </c>
      <c r="E82" s="155">
        <v>15951.0</v>
      </c>
      <c r="F82" s="38">
        <f>G82/G72</f>
        <v>0.4750803859</v>
      </c>
      <c r="G82" s="155">
        <v>2364.0</v>
      </c>
      <c r="H82" s="38">
        <f>I82/I72</f>
        <v>0.4812373225</v>
      </c>
      <c r="I82" s="155">
        <v>2847.0</v>
      </c>
      <c r="J82" s="38">
        <f>K82/K72</f>
        <v>0.4992199688</v>
      </c>
      <c r="K82" s="155">
        <v>2880.0</v>
      </c>
      <c r="L82" s="38">
        <f>M82/M72</f>
        <v>0.4930913934</v>
      </c>
      <c r="M82" s="155">
        <v>2962.0</v>
      </c>
      <c r="N82" s="38">
        <f>O82/O72</f>
        <v>0.4830705609</v>
      </c>
      <c r="O82" s="155">
        <v>1869.0</v>
      </c>
      <c r="P82" s="38">
        <f>Q82/Q72</f>
        <v>0.4774590164</v>
      </c>
      <c r="Q82" s="155">
        <v>3029.0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0.1834367751</v>
      </c>
      <c r="E83" s="52">
        <v>2926.0</v>
      </c>
      <c r="F83" s="145">
        <f t="shared" ref="F83:F86" si="49">G83/$G$82</f>
        <v>0.1687817259</v>
      </c>
      <c r="G83" s="146">
        <v>399.0</v>
      </c>
      <c r="H83" s="145">
        <f t="shared" ref="H83:H86" si="50">I83/$I$82</f>
        <v>0.2142606252</v>
      </c>
      <c r="I83" s="146">
        <v>610.0</v>
      </c>
      <c r="J83" s="145">
        <f t="shared" ref="J83:J86" si="51">K83/$K$82</f>
        <v>0.1472222222</v>
      </c>
      <c r="K83" s="146">
        <v>424.0</v>
      </c>
      <c r="L83" s="145">
        <f t="shared" ref="L83:L86" si="52">M83/$M$82</f>
        <v>0.1704929102</v>
      </c>
      <c r="M83" s="146">
        <v>505.0</v>
      </c>
      <c r="N83" s="145">
        <f t="shared" ref="N83:N86" si="53">O83/$O$82</f>
        <v>0.1920813269</v>
      </c>
      <c r="O83" s="146">
        <v>359.0</v>
      </c>
      <c r="P83" s="145">
        <f t="shared" ref="P83:P86" si="54">Q83/$Q$82</f>
        <v>0.2076592935</v>
      </c>
      <c r="Q83" s="146">
        <v>629.0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8">
        <f t="shared" si="48"/>
        <v>0.1803648674</v>
      </c>
      <c r="E84" s="52">
        <v>2877.0</v>
      </c>
      <c r="F84" s="148">
        <f t="shared" si="49"/>
        <v>0.1759729272</v>
      </c>
      <c r="G84" s="146">
        <v>416.0</v>
      </c>
      <c r="H84" s="148">
        <f t="shared" si="50"/>
        <v>0.1921320688</v>
      </c>
      <c r="I84" s="146">
        <v>547.0</v>
      </c>
      <c r="J84" s="148">
        <f t="shared" si="51"/>
        <v>0.1559027778</v>
      </c>
      <c r="K84" s="146">
        <v>449.0</v>
      </c>
      <c r="L84" s="148">
        <f t="shared" si="52"/>
        <v>0.1937879811</v>
      </c>
      <c r="M84" s="146">
        <v>574.0</v>
      </c>
      <c r="N84" s="148">
        <f t="shared" si="53"/>
        <v>0.1792402354</v>
      </c>
      <c r="O84" s="146">
        <v>335.0</v>
      </c>
      <c r="P84" s="148">
        <f t="shared" si="54"/>
        <v>0.1835589303</v>
      </c>
      <c r="Q84" s="146">
        <v>556.0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8">
        <f t="shared" si="48"/>
        <v>0.3774058053</v>
      </c>
      <c r="E85" s="52">
        <v>6020.0</v>
      </c>
      <c r="F85" s="148">
        <f t="shared" si="49"/>
        <v>0.3908629442</v>
      </c>
      <c r="G85" s="146">
        <v>924.0</v>
      </c>
      <c r="H85" s="148">
        <f t="shared" si="50"/>
        <v>0.368458026</v>
      </c>
      <c r="I85" s="52">
        <v>1049.0</v>
      </c>
      <c r="J85" s="148">
        <f t="shared" si="51"/>
        <v>0.3815972222</v>
      </c>
      <c r="K85" s="52">
        <v>1099.0</v>
      </c>
      <c r="L85" s="148">
        <f t="shared" si="52"/>
        <v>0.386563133</v>
      </c>
      <c r="M85" s="52">
        <v>1145.0</v>
      </c>
      <c r="N85" s="148">
        <f t="shared" si="53"/>
        <v>0.3927233815</v>
      </c>
      <c r="O85" s="146">
        <v>734.0</v>
      </c>
      <c r="P85" s="148">
        <f t="shared" si="54"/>
        <v>0.3529217564</v>
      </c>
      <c r="Q85" s="52">
        <v>1069.0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1">
        <f t="shared" si="48"/>
        <v>0.2587925522</v>
      </c>
      <c r="E86" s="152">
        <v>4128.0</v>
      </c>
      <c r="F86" s="151">
        <f t="shared" si="49"/>
        <v>0.2643824027</v>
      </c>
      <c r="G86" s="153">
        <v>625.0</v>
      </c>
      <c r="H86" s="151">
        <f t="shared" si="50"/>
        <v>0.2251492799</v>
      </c>
      <c r="I86" s="153">
        <v>641.0</v>
      </c>
      <c r="J86" s="151">
        <f t="shared" si="51"/>
        <v>0.3152777778</v>
      </c>
      <c r="K86" s="153">
        <v>908.0</v>
      </c>
      <c r="L86" s="151">
        <f t="shared" si="52"/>
        <v>0.2491559757</v>
      </c>
      <c r="M86" s="153">
        <v>738.0</v>
      </c>
      <c r="N86" s="151">
        <f t="shared" si="53"/>
        <v>0.2359550562</v>
      </c>
      <c r="O86" s="153">
        <v>441.0</v>
      </c>
      <c r="P86" s="151">
        <f t="shared" si="54"/>
        <v>0.2558600198</v>
      </c>
      <c r="Q86" s="153">
        <v>775.0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35913.0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15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35913.0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4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55">C89/$C$88</f>
        <v>0.435920034</v>
      </c>
      <c r="C89" s="171">
        <v>217137.0</v>
      </c>
      <c r="D89" s="145">
        <f t="shared" ref="D89:D99" si="56">E89/$E$88</f>
        <v>0.4873444157</v>
      </c>
      <c r="E89" s="172">
        <v>17502.0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0.03539108401</v>
      </c>
      <c r="E90" s="35">
        <v>1271.0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0.4772645003</v>
      </c>
      <c r="E91" s="35">
        <v>17140.0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0.1567120541</v>
      </c>
      <c r="E92" s="28">
        <v>5628.0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0.05992259071</v>
      </c>
      <c r="E93" s="35">
        <v>2152.0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0.0007239718208</v>
      </c>
      <c r="E94" s="49">
        <v>26.0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0.0960654916</v>
      </c>
      <c r="E95" s="35">
        <v>3450.0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0.05894801325</v>
      </c>
      <c r="E96" s="28">
        <v>2117.0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0.03227243617</v>
      </c>
      <c r="E97" s="35">
        <v>1159.0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</v>
      </c>
      <c r="E98" s="49">
        <v>0.0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0.02667557709</v>
      </c>
      <c r="E99" s="181">
        <v>958.0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0.330670436</v>
      </c>
      <c r="E101" s="186">
        <v>57080.0</v>
      </c>
      <c r="F101" s="185">
        <f t="shared" ref="F101:F106" si="61">G101/(G$101+G$102+G$103+G$104+G$105+G$106)</f>
        <v>0.4209612501</v>
      </c>
      <c r="G101" s="186">
        <v>10668.0</v>
      </c>
      <c r="H101" s="185">
        <f t="shared" ref="H101:H106" si="62">I101/(I$101+I$102+I$103+I$104+I$105+I$106)</f>
        <v>0.3011905166</v>
      </c>
      <c r="I101" s="186">
        <v>8880.0</v>
      </c>
      <c r="J101" s="185">
        <f t="shared" ref="J101:J106" si="63">K101/(K$101+K$102+K$103+K$104+K$105+K$106)</f>
        <v>0.2668318024</v>
      </c>
      <c r="K101" s="186">
        <v>7756.0</v>
      </c>
      <c r="L101" s="185">
        <f t="shared" ref="L101:L106" si="64">M101/(M$101+M$102+M$103+M$104+M$105+M$106)</f>
        <v>0.3376934472</v>
      </c>
      <c r="M101" s="186">
        <v>10714.0</v>
      </c>
      <c r="N101" s="185">
        <f t="shared" ref="N101:N106" si="65">O101/(O$101+O$102+O$103+O$104+O$105+O$106)</f>
        <v>0.380236455</v>
      </c>
      <c r="O101" s="186">
        <v>8169.0</v>
      </c>
      <c r="P101" s="185">
        <f t="shared" ref="P101:P106" si="66">Q101/(Q$101+Q$102+Q$103+Q$104+Q$105+Q$106)</f>
        <v>0.3067068364</v>
      </c>
      <c r="Q101" s="186">
        <v>10893.0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0.3694436881</v>
      </c>
      <c r="E102" s="159">
        <v>63773.0</v>
      </c>
      <c r="F102" s="187">
        <f t="shared" si="61"/>
        <v>0.38248757</v>
      </c>
      <c r="G102" s="159">
        <v>9693.0</v>
      </c>
      <c r="H102" s="187">
        <f t="shared" si="62"/>
        <v>0.3974154598</v>
      </c>
      <c r="I102" s="159">
        <v>11717.0</v>
      </c>
      <c r="J102" s="187">
        <f t="shared" si="63"/>
        <v>0.3504317611</v>
      </c>
      <c r="K102" s="159">
        <v>10186.0</v>
      </c>
      <c r="L102" s="187">
        <f t="shared" si="64"/>
        <v>0.3651148864</v>
      </c>
      <c r="M102" s="159">
        <v>11584.0</v>
      </c>
      <c r="N102" s="187">
        <f t="shared" si="65"/>
        <v>0.3627350586</v>
      </c>
      <c r="O102" s="159">
        <v>7793.0</v>
      </c>
      <c r="P102" s="187">
        <f t="shared" si="66"/>
        <v>0.3604009461</v>
      </c>
      <c r="Q102" s="159">
        <v>12800.0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0.1636320451</v>
      </c>
      <c r="E103" s="159">
        <v>28246.0</v>
      </c>
      <c r="F103" s="187">
        <f t="shared" si="61"/>
        <v>0.1201957225</v>
      </c>
      <c r="G103" s="159">
        <v>3046.0</v>
      </c>
      <c r="H103" s="187">
        <f t="shared" si="62"/>
        <v>0.1667062375</v>
      </c>
      <c r="I103" s="159">
        <v>4915.0</v>
      </c>
      <c r="J103" s="187">
        <f t="shared" si="63"/>
        <v>0.1990917535</v>
      </c>
      <c r="K103" s="159">
        <v>5787.0</v>
      </c>
      <c r="L103" s="187">
        <f t="shared" si="64"/>
        <v>0.1605572541</v>
      </c>
      <c r="M103" s="159">
        <v>5094.0</v>
      </c>
      <c r="N103" s="187">
        <f t="shared" si="65"/>
        <v>0.1445727053</v>
      </c>
      <c r="O103" s="159">
        <v>3106.0</v>
      </c>
      <c r="P103" s="187">
        <f t="shared" si="66"/>
        <v>0.177328528</v>
      </c>
      <c r="Q103" s="159">
        <v>6298.0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0.05538787735</v>
      </c>
      <c r="E104" s="159">
        <v>9561.0</v>
      </c>
      <c r="F104" s="187">
        <f t="shared" si="61"/>
        <v>0.03176544866</v>
      </c>
      <c r="G104" s="159">
        <v>805.0</v>
      </c>
      <c r="H104" s="187">
        <f t="shared" si="62"/>
        <v>0.05606620765</v>
      </c>
      <c r="I104" s="159">
        <v>1653.0</v>
      </c>
      <c r="J104" s="187">
        <f t="shared" si="63"/>
        <v>0.07389823511</v>
      </c>
      <c r="K104" s="159">
        <v>2148.0</v>
      </c>
      <c r="L104" s="187">
        <f t="shared" si="64"/>
        <v>0.05506351057</v>
      </c>
      <c r="M104" s="159">
        <v>1747.0</v>
      </c>
      <c r="N104" s="187">
        <f t="shared" si="65"/>
        <v>0.04715136846</v>
      </c>
      <c r="O104" s="159">
        <v>1013.0</v>
      </c>
      <c r="P104" s="187">
        <f t="shared" si="66"/>
        <v>0.06180313098</v>
      </c>
      <c r="Q104" s="159">
        <v>2195.0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0.07937712535</v>
      </c>
      <c r="E105" s="159">
        <v>13702.0</v>
      </c>
      <c r="F105" s="187">
        <f t="shared" si="61"/>
        <v>0.04348512351</v>
      </c>
      <c r="G105" s="159">
        <v>1102.0</v>
      </c>
      <c r="H105" s="187">
        <f t="shared" si="62"/>
        <v>0.07784146796</v>
      </c>
      <c r="I105" s="159">
        <v>2295.0</v>
      </c>
      <c r="J105" s="187">
        <f t="shared" si="63"/>
        <v>0.1079574776</v>
      </c>
      <c r="K105" s="159">
        <v>3138.0</v>
      </c>
      <c r="L105" s="187">
        <f t="shared" si="64"/>
        <v>0.08024710814</v>
      </c>
      <c r="M105" s="159">
        <v>2546.0</v>
      </c>
      <c r="N105" s="187">
        <f t="shared" si="65"/>
        <v>0.0626047291</v>
      </c>
      <c r="O105" s="159">
        <v>1345.0</v>
      </c>
      <c r="P105" s="187">
        <f t="shared" si="66"/>
        <v>0.09224011713</v>
      </c>
      <c r="Q105" s="159">
        <v>3276.0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9"/>
        <v>0.001691774588</v>
      </c>
      <c r="C106" s="190">
        <v>4145.0</v>
      </c>
      <c r="D106" s="189">
        <f t="shared" si="60"/>
        <v>0.001488827997</v>
      </c>
      <c r="E106" s="190">
        <v>257.0</v>
      </c>
      <c r="F106" s="189">
        <f t="shared" si="61"/>
        <v>0.001104885171</v>
      </c>
      <c r="G106" s="190">
        <v>28.0</v>
      </c>
      <c r="H106" s="189">
        <f t="shared" si="62"/>
        <v>0.0007801105722</v>
      </c>
      <c r="I106" s="190">
        <v>23.0</v>
      </c>
      <c r="J106" s="189">
        <f t="shared" si="63"/>
        <v>0.00178897031</v>
      </c>
      <c r="K106" s="190">
        <v>52.0</v>
      </c>
      <c r="L106" s="189">
        <f t="shared" si="64"/>
        <v>0.001323793614</v>
      </c>
      <c r="M106" s="190">
        <v>42.0</v>
      </c>
      <c r="N106" s="189">
        <f t="shared" si="65"/>
        <v>0.002699683485</v>
      </c>
      <c r="O106" s="190">
        <v>58.0</v>
      </c>
      <c r="P106" s="189">
        <f t="shared" si="66"/>
        <v>0.001520441491</v>
      </c>
      <c r="Q106" s="190">
        <v>54.0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0.07133959814</v>
      </c>
      <c r="E109" s="198">
        <v>16208.0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0.486488154</v>
      </c>
      <c r="E110" s="204">
        <v>7885.0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203">
        <v>89406.0</v>
      </c>
      <c r="D111" s="128">
        <f t="shared" si="68"/>
        <v>0.513511846</v>
      </c>
      <c r="E111" s="204">
        <v>8323.0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70.86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72.44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69.42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105.55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701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702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702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702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702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702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702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702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702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702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702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702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702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702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704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74.4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66.0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60.5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52.9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45.8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72.3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70.0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55.8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53.1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0.233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0.05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9">
        <v>6.7</v>
      </c>
      <c r="C146" s="641"/>
      <c r="D146" s="470">
        <v>7.6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641"/>
      <c r="D147" s="470">
        <v>3.7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641"/>
      <c r="D148" s="470">
        <v>6.3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673"/>
      <c r="D149" s="674">
        <v>4.5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0.1522096244</v>
      </c>
      <c r="E152" s="172">
        <v>9451.0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0.1097714626</v>
      </c>
      <c r="E153" s="35">
        <v>61510.0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0.06961994311</v>
      </c>
      <c r="E155" s="172">
        <v>106585.0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0.5979734484</v>
      </c>
      <c r="E156" s="172">
        <v>63735.0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70"/>
        <v>0.002250229432</v>
      </c>
      <c r="C157" s="35">
        <v>3445.0</v>
      </c>
      <c r="D157" s="187">
        <f t="shared" si="71"/>
        <v>0.00440962612</v>
      </c>
      <c r="E157" s="35">
        <v>470.0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70"/>
        <v>0.008298741635</v>
      </c>
      <c r="C158" s="35">
        <v>12705.0</v>
      </c>
      <c r="D158" s="187">
        <f t="shared" si="71"/>
        <v>0.01763850448</v>
      </c>
      <c r="E158" s="35">
        <v>1880.0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70"/>
        <v>0.04361656613</v>
      </c>
      <c r="C159" s="35">
        <v>66775.0</v>
      </c>
      <c r="D159" s="187">
        <f t="shared" si="71"/>
        <v>0.09180466295</v>
      </c>
      <c r="E159" s="35">
        <v>9785.0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70"/>
        <v>0.927698724</v>
      </c>
      <c r="C160" s="35">
        <v>1420265.0</v>
      </c>
      <c r="D160" s="187">
        <f t="shared" si="71"/>
        <v>0.8647558287</v>
      </c>
      <c r="E160" s="35">
        <v>92170.0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70"/>
        <v>0.01813900474</v>
      </c>
      <c r="C161" s="35">
        <v>27770.0</v>
      </c>
      <c r="D161" s="187">
        <f t="shared" si="71"/>
        <v>0.02143828869</v>
      </c>
      <c r="E161" s="35">
        <v>2285.0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55809.0754</v>
      </c>
      <c r="H162" s="60"/>
      <c r="I162" s="81">
        <v>49953.5796</v>
      </c>
      <c r="J162" s="60"/>
      <c r="K162" s="81">
        <v>50846.2274</v>
      </c>
      <c r="L162" s="60"/>
      <c r="M162" s="81">
        <v>49983.2947</v>
      </c>
      <c r="N162" s="60"/>
      <c r="O162" s="81">
        <v>42601.7659</v>
      </c>
      <c r="P162" s="60"/>
      <c r="Q162" s="81">
        <v>54493.0963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0.5157089479</v>
      </c>
      <c r="E163" s="267">
        <v>68489.19737546351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66.49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304.0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72">C167/$C$167</f>
        <v>1</v>
      </c>
      <c r="C167" s="473">
        <v>1378931.0</v>
      </c>
      <c r="D167" s="262">
        <f t="shared" ref="D167:D171" si="73">E167/$E$167</f>
        <v>1</v>
      </c>
      <c r="E167" s="473">
        <v>95914.0</v>
      </c>
      <c r="F167" s="262">
        <f t="shared" ref="F167:F171" si="74">G167/$G$167</f>
        <v>1</v>
      </c>
      <c r="G167" s="473">
        <v>13780.0</v>
      </c>
      <c r="H167" s="262">
        <f t="shared" ref="H167:H171" si="75">I167/$I$167</f>
        <v>1</v>
      </c>
      <c r="I167" s="473">
        <v>17872.0</v>
      </c>
      <c r="J167" s="262">
        <f t="shared" ref="J167:J171" si="76">K167/$K$167</f>
        <v>1</v>
      </c>
      <c r="K167" s="473">
        <v>16279.0</v>
      </c>
      <c r="L167" s="262">
        <f t="shared" ref="L167:L171" si="77">M167/$M$167</f>
        <v>1</v>
      </c>
      <c r="M167" s="473">
        <v>15692.0</v>
      </c>
      <c r="N167" s="262">
        <f t="shared" ref="N167:N171" si="78">O167/$O$167</f>
        <v>1</v>
      </c>
      <c r="O167" s="473">
        <v>12047.0</v>
      </c>
      <c r="P167" s="262">
        <f t="shared" ref="P167:P171" si="79">Q167/$Q$167</f>
        <v>1</v>
      </c>
      <c r="Q167" s="473">
        <v>20244.0</v>
      </c>
      <c r="R167" s="275"/>
      <c r="S167" s="5"/>
      <c r="T167" s="276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0.8447254832</v>
      </c>
      <c r="E168" s="159">
        <v>81021.0</v>
      </c>
      <c r="F168" s="187">
        <f t="shared" si="74"/>
        <v>0.9121190131</v>
      </c>
      <c r="G168" s="159">
        <v>12569.0</v>
      </c>
      <c r="H168" s="187">
        <f t="shared" si="75"/>
        <v>0.7774731423</v>
      </c>
      <c r="I168" s="159">
        <v>13895.0</v>
      </c>
      <c r="J168" s="187">
        <f t="shared" si="76"/>
        <v>0.8641808465</v>
      </c>
      <c r="K168" s="159">
        <v>14068.0</v>
      </c>
      <c r="L168" s="187">
        <f t="shared" si="77"/>
        <v>0.888350752</v>
      </c>
      <c r="M168" s="159">
        <v>13940.0</v>
      </c>
      <c r="N168" s="187">
        <f t="shared" si="78"/>
        <v>0.8569768407</v>
      </c>
      <c r="O168" s="159">
        <v>10324.0</v>
      </c>
      <c r="P168" s="187">
        <f t="shared" si="79"/>
        <v>0.8014720411</v>
      </c>
      <c r="Q168" s="159">
        <v>16225.0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0.03280021686</v>
      </c>
      <c r="E169" s="159">
        <v>3146.0</v>
      </c>
      <c r="F169" s="187">
        <f t="shared" si="74"/>
        <v>0.01770682148</v>
      </c>
      <c r="G169" s="159">
        <v>244.0</v>
      </c>
      <c r="H169" s="187">
        <f t="shared" si="75"/>
        <v>0.03469113697</v>
      </c>
      <c r="I169" s="159">
        <v>620.0</v>
      </c>
      <c r="J169" s="187">
        <f t="shared" si="76"/>
        <v>0.03034584434</v>
      </c>
      <c r="K169" s="159">
        <v>494.0</v>
      </c>
      <c r="L169" s="187">
        <f t="shared" si="77"/>
        <v>0.01765230691</v>
      </c>
      <c r="M169" s="159">
        <v>277.0</v>
      </c>
      <c r="N169" s="187">
        <f t="shared" si="78"/>
        <v>0.02174815307</v>
      </c>
      <c r="O169" s="159">
        <v>262.0</v>
      </c>
      <c r="P169" s="187">
        <f t="shared" si="79"/>
        <v>0.06169729303</v>
      </c>
      <c r="Q169" s="159">
        <v>1249.0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0.1184185833</v>
      </c>
      <c r="E170" s="159">
        <v>11358.0</v>
      </c>
      <c r="F170" s="187">
        <f t="shared" si="74"/>
        <v>0.06654571843</v>
      </c>
      <c r="G170" s="159">
        <v>917.0</v>
      </c>
      <c r="H170" s="187">
        <f t="shared" si="75"/>
        <v>0.1824641898</v>
      </c>
      <c r="I170" s="159">
        <v>3261.0</v>
      </c>
      <c r="J170" s="187">
        <f t="shared" si="76"/>
        <v>0.1036304441</v>
      </c>
      <c r="K170" s="159">
        <v>1687.0</v>
      </c>
      <c r="L170" s="187">
        <f t="shared" si="77"/>
        <v>0.0938057609</v>
      </c>
      <c r="M170" s="159">
        <v>1472.0</v>
      </c>
      <c r="N170" s="187">
        <f t="shared" si="78"/>
        <v>0.1202789076</v>
      </c>
      <c r="O170" s="159">
        <v>1449.0</v>
      </c>
      <c r="P170" s="187">
        <f t="shared" si="79"/>
        <v>0.1270499901</v>
      </c>
      <c r="Q170" s="159">
        <v>2572.0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72"/>
        <v>0.01015134187</v>
      </c>
      <c r="C171" s="159">
        <v>13998.0</v>
      </c>
      <c r="D171" s="187">
        <f t="shared" si="73"/>
        <v>0.004055716579</v>
      </c>
      <c r="E171" s="159">
        <v>389.0</v>
      </c>
      <c r="F171" s="187">
        <f t="shared" si="74"/>
        <v>0.003628447025</v>
      </c>
      <c r="G171" s="159">
        <v>50.0</v>
      </c>
      <c r="H171" s="187">
        <f t="shared" si="75"/>
        <v>0.005371530886</v>
      </c>
      <c r="I171" s="159">
        <v>96.0</v>
      </c>
      <c r="J171" s="187">
        <f t="shared" si="76"/>
        <v>0.001842865041</v>
      </c>
      <c r="K171" s="159">
        <v>30.0</v>
      </c>
      <c r="L171" s="187">
        <f t="shared" si="77"/>
        <v>0.0001911802192</v>
      </c>
      <c r="M171" s="159">
        <v>3.0</v>
      </c>
      <c r="N171" s="187">
        <f t="shared" si="78"/>
        <v>0.0009960986138</v>
      </c>
      <c r="O171" s="159">
        <v>12.0</v>
      </c>
      <c r="P171" s="187">
        <f t="shared" si="79"/>
        <v>0.009780675756</v>
      </c>
      <c r="Q171" s="159">
        <v>198.0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48"/>
      <c r="Q174" s="174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4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4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4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4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4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4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4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4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4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48"/>
      <c r="Q184" s="184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3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3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586">
        <v>354.0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307">
        <v>299.846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310">
        <v>0.821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20.25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80"/>
        <v>0.0002497424531</v>
      </c>
      <c r="C222" s="32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184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34">
        <f t="shared" ref="D224:D231" si="82">E224/E$224</f>
        <v>1</v>
      </c>
      <c r="E224" s="332">
        <v>167503.0</v>
      </c>
      <c r="F224" s="331">
        <f t="shared" ref="F224:F231" si="83">G224/G$224</f>
        <v>1</v>
      </c>
      <c r="G224" s="332">
        <v>25473.0</v>
      </c>
      <c r="H224" s="331">
        <f t="shared" ref="H224:H231" si="84">I224/I$224</f>
        <v>1</v>
      </c>
      <c r="I224" s="332">
        <v>25506.0</v>
      </c>
      <c r="J224" s="331">
        <f t="shared" ref="J224:J231" si="85">K224/K$224</f>
        <v>1</v>
      </c>
      <c r="K224" s="332">
        <v>29524.0</v>
      </c>
      <c r="L224" s="331">
        <f t="shared" ref="L224:L231" si="86">M224/M$224</f>
        <v>1</v>
      </c>
      <c r="M224" s="332">
        <v>32524.0</v>
      </c>
      <c r="N224" s="331">
        <f t="shared" ref="N224:N231" si="87">O224/O$224</f>
        <v>1</v>
      </c>
      <c r="O224" s="332">
        <v>21371.0</v>
      </c>
      <c r="P224" s="331">
        <f t="shared" ref="P224:P231" si="88">Q224/Q$224</f>
        <v>1</v>
      </c>
      <c r="Q224" s="332">
        <v>33105.0</v>
      </c>
      <c r="R224" s="4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0.3676471466</v>
      </c>
      <c r="E225" s="332">
        <v>61582.0</v>
      </c>
      <c r="F225" s="336">
        <f t="shared" si="83"/>
        <v>0.378322145</v>
      </c>
      <c r="G225" s="332">
        <v>9637.0</v>
      </c>
      <c r="H225" s="336">
        <f t="shared" si="84"/>
        <v>0.4391907786</v>
      </c>
      <c r="I225" s="332">
        <v>11202.0</v>
      </c>
      <c r="J225" s="336">
        <f t="shared" si="85"/>
        <v>0.3182834304</v>
      </c>
      <c r="K225" s="332">
        <v>9397.0</v>
      </c>
      <c r="L225" s="336">
        <f t="shared" si="86"/>
        <v>0.3352293691</v>
      </c>
      <c r="M225" s="332">
        <v>10903.0</v>
      </c>
      <c r="N225" s="336">
        <f t="shared" si="87"/>
        <v>0.3624070001</v>
      </c>
      <c r="O225" s="332">
        <v>7745.0</v>
      </c>
      <c r="P225" s="336">
        <f t="shared" si="88"/>
        <v>0.3835674369</v>
      </c>
      <c r="Q225" s="332">
        <v>12698.0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0.005337217841</v>
      </c>
      <c r="E226" s="332">
        <v>894.0</v>
      </c>
      <c r="F226" s="337">
        <f t="shared" si="83"/>
        <v>0.006124131433</v>
      </c>
      <c r="G226" s="332">
        <v>156.0</v>
      </c>
      <c r="H226" s="337">
        <f t="shared" si="84"/>
        <v>0.004704775347</v>
      </c>
      <c r="I226" s="332">
        <v>120.0</v>
      </c>
      <c r="J226" s="337">
        <f t="shared" si="85"/>
        <v>0.005520932123</v>
      </c>
      <c r="K226" s="332">
        <v>163.0</v>
      </c>
      <c r="L226" s="337">
        <f t="shared" si="86"/>
        <v>0.004857951052</v>
      </c>
      <c r="M226" s="332">
        <v>158.0</v>
      </c>
      <c r="N226" s="337">
        <f t="shared" si="87"/>
        <v>0.005849047775</v>
      </c>
      <c r="O226" s="332">
        <v>125.0</v>
      </c>
      <c r="P226" s="337">
        <f t="shared" si="88"/>
        <v>0.00519558979</v>
      </c>
      <c r="Q226" s="332">
        <v>172.0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0.6220843806</v>
      </c>
      <c r="E227" s="35">
        <v>104201.0</v>
      </c>
      <c r="F227" s="337">
        <f t="shared" si="83"/>
        <v>0.610803596</v>
      </c>
      <c r="G227" s="35">
        <v>15559.0</v>
      </c>
      <c r="H227" s="337">
        <f t="shared" si="84"/>
        <v>0.5520661805</v>
      </c>
      <c r="I227" s="35">
        <v>14081.0</v>
      </c>
      <c r="J227" s="337">
        <f t="shared" si="85"/>
        <v>0.6707763176</v>
      </c>
      <c r="K227" s="35">
        <v>19804.0</v>
      </c>
      <c r="L227" s="337">
        <f t="shared" si="86"/>
        <v>0.6549624892</v>
      </c>
      <c r="M227" s="35">
        <v>21302.0</v>
      </c>
      <c r="N227" s="337">
        <f t="shared" si="87"/>
        <v>0.6268775443</v>
      </c>
      <c r="O227" s="35">
        <v>13397.0</v>
      </c>
      <c r="P227" s="337">
        <f t="shared" si="88"/>
        <v>0.6058903489</v>
      </c>
      <c r="Q227" s="35">
        <v>20058.0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0.1137113962</v>
      </c>
      <c r="E228" s="340">
        <v>19047.0</v>
      </c>
      <c r="F228" s="341">
        <f t="shared" si="83"/>
        <v>0.08499195226</v>
      </c>
      <c r="G228" s="340">
        <v>2165.0</v>
      </c>
      <c r="H228" s="341">
        <f t="shared" si="84"/>
        <v>0.1103661883</v>
      </c>
      <c r="I228" s="340">
        <v>2815.0</v>
      </c>
      <c r="J228" s="341">
        <f t="shared" si="85"/>
        <v>0.1139750711</v>
      </c>
      <c r="K228" s="340">
        <v>3365.0</v>
      </c>
      <c r="L228" s="341">
        <f t="shared" si="86"/>
        <v>0.101955479</v>
      </c>
      <c r="M228" s="340">
        <v>3316.0</v>
      </c>
      <c r="N228" s="341">
        <f t="shared" si="87"/>
        <v>0.1234383042</v>
      </c>
      <c r="O228" s="340">
        <v>2638.0</v>
      </c>
      <c r="P228" s="341">
        <f t="shared" si="88"/>
        <v>0.1434224437</v>
      </c>
      <c r="Q228" s="340">
        <v>4748.0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0.1565822702</v>
      </c>
      <c r="E229" s="340">
        <v>26228.0</v>
      </c>
      <c r="F229" s="341">
        <f t="shared" si="83"/>
        <v>0.1956188906</v>
      </c>
      <c r="G229" s="340">
        <v>4983.0</v>
      </c>
      <c r="H229" s="341">
        <f t="shared" si="84"/>
        <v>0.140006273</v>
      </c>
      <c r="I229" s="340">
        <v>3571.0</v>
      </c>
      <c r="J229" s="341">
        <f t="shared" si="85"/>
        <v>0.1384297521</v>
      </c>
      <c r="K229" s="340">
        <v>4087.0</v>
      </c>
      <c r="L229" s="341">
        <f t="shared" si="86"/>
        <v>0.1724265158</v>
      </c>
      <c r="M229" s="340">
        <v>5608.0</v>
      </c>
      <c r="N229" s="341">
        <f t="shared" si="87"/>
        <v>0.1601703243</v>
      </c>
      <c r="O229" s="340">
        <v>3423.0</v>
      </c>
      <c r="P229" s="341">
        <f t="shared" si="88"/>
        <v>0.1376227156</v>
      </c>
      <c r="Q229" s="340">
        <v>4556.0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0.2643475042</v>
      </c>
      <c r="E230" s="340">
        <v>44279.0</v>
      </c>
      <c r="F230" s="341">
        <f t="shared" si="83"/>
        <v>0.2515997331</v>
      </c>
      <c r="G230" s="340">
        <v>6409.0</v>
      </c>
      <c r="H230" s="341">
        <f t="shared" si="84"/>
        <v>0.2223398416</v>
      </c>
      <c r="I230" s="340">
        <v>5671.0</v>
      </c>
      <c r="J230" s="341">
        <f t="shared" si="85"/>
        <v>0.3258027368</v>
      </c>
      <c r="K230" s="340">
        <v>9619.0</v>
      </c>
      <c r="L230" s="341">
        <f t="shared" si="86"/>
        <v>0.2839749108</v>
      </c>
      <c r="M230" s="340">
        <v>9236.0</v>
      </c>
      <c r="N230" s="341">
        <f t="shared" si="87"/>
        <v>0.2586214964</v>
      </c>
      <c r="O230" s="340">
        <v>5527.0</v>
      </c>
      <c r="P230" s="341">
        <f t="shared" si="88"/>
        <v>0.2361274732</v>
      </c>
      <c r="Q230" s="340">
        <v>7817.0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0.04244700095</v>
      </c>
      <c r="E231" s="345">
        <v>7110.0</v>
      </c>
      <c r="F231" s="344">
        <f t="shared" si="83"/>
        <v>0.03211243277</v>
      </c>
      <c r="G231" s="345">
        <v>818.0</v>
      </c>
      <c r="H231" s="344">
        <f t="shared" si="84"/>
        <v>0.03857915785</v>
      </c>
      <c r="I231" s="345">
        <v>984.0</v>
      </c>
      <c r="J231" s="344">
        <f t="shared" si="85"/>
        <v>0.04603034819</v>
      </c>
      <c r="K231" s="345">
        <v>1359.0</v>
      </c>
      <c r="L231" s="344">
        <f t="shared" si="86"/>
        <v>0.05054728816</v>
      </c>
      <c r="M231" s="345">
        <v>1644.0</v>
      </c>
      <c r="N231" s="344">
        <f t="shared" si="87"/>
        <v>0.03944597819</v>
      </c>
      <c r="O231" s="345">
        <v>843.0</v>
      </c>
      <c r="P231" s="344">
        <f t="shared" si="88"/>
        <v>0.04416251322</v>
      </c>
      <c r="Q231" s="345">
        <v>1462.0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3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89">E234/C234</f>
        <v>0.1025641026</v>
      </c>
      <c r="E234" s="259">
        <v>4.0</v>
      </c>
      <c r="F234" s="56"/>
      <c r="G234" s="259">
        <v>1.0</v>
      </c>
      <c r="H234" s="56"/>
      <c r="I234" s="259">
        <v>0.0</v>
      </c>
      <c r="J234" s="56"/>
      <c r="K234" s="259">
        <v>1.0</v>
      </c>
      <c r="L234" s="56"/>
      <c r="M234" s="259">
        <v>1.0</v>
      </c>
      <c r="N234" s="56"/>
      <c r="O234" s="349">
        <v>0.0</v>
      </c>
      <c r="P234" s="56"/>
      <c r="Q234" s="259">
        <v>1.0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0.07865168539</v>
      </c>
      <c r="E235" s="35">
        <v>7.0</v>
      </c>
      <c r="F235" s="60"/>
      <c r="G235" s="35">
        <v>2.0</v>
      </c>
      <c r="H235" s="60"/>
      <c r="I235" s="35">
        <v>1.0</v>
      </c>
      <c r="J235" s="60"/>
      <c r="K235" s="35">
        <v>1.0</v>
      </c>
      <c r="L235" s="60"/>
      <c r="M235" s="35">
        <v>1.0</v>
      </c>
      <c r="N235" s="60"/>
      <c r="O235" s="34">
        <v>1.0</v>
      </c>
      <c r="P235" s="60"/>
      <c r="Q235" s="35">
        <v>1.0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0.06060606061</v>
      </c>
      <c r="E236" s="35">
        <v>6.0</v>
      </c>
      <c r="F236" s="60"/>
      <c r="G236" s="35">
        <v>1.0</v>
      </c>
      <c r="H236" s="60"/>
      <c r="I236" s="35">
        <v>1.0</v>
      </c>
      <c r="J236" s="60"/>
      <c r="K236" s="35">
        <v>0.0</v>
      </c>
      <c r="L236" s="60"/>
      <c r="M236" s="35">
        <v>1.0</v>
      </c>
      <c r="N236" s="60"/>
      <c r="O236" s="34">
        <v>0.0</v>
      </c>
      <c r="P236" s="60"/>
      <c r="Q236" s="35">
        <v>3.0</v>
      </c>
      <c r="R236" s="4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0.09090909091</v>
      </c>
      <c r="E239" s="271">
        <v>1.0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1.0</v>
      </c>
      <c r="N239" s="354"/>
      <c r="O239" s="355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3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0.09677419355</v>
      </c>
      <c r="E241" s="172">
        <v>3.0</v>
      </c>
      <c r="F241" s="92"/>
      <c r="G241" s="35">
        <v>1.0</v>
      </c>
      <c r="H241" s="92"/>
      <c r="I241" s="172">
        <v>1.0</v>
      </c>
      <c r="J241" s="92"/>
      <c r="K241" s="172">
        <v>0.0</v>
      </c>
      <c r="L241" s="92"/>
      <c r="M241" s="172">
        <v>0.0</v>
      </c>
      <c r="N241" s="92"/>
      <c r="O241" s="171">
        <v>0.0</v>
      </c>
      <c r="P241" s="92"/>
      <c r="Q241" s="172">
        <v>1.0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0.0625</v>
      </c>
      <c r="E242" s="35">
        <v>1.0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1.0</v>
      </c>
      <c r="N242" s="60"/>
      <c r="O242" s="34">
        <v>0.0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0.04385964912</v>
      </c>
      <c r="E243" s="355">
        <v>5.0</v>
      </c>
      <c r="F243" s="354"/>
      <c r="G243" s="355">
        <v>2.0</v>
      </c>
      <c r="H243" s="354"/>
      <c r="I243" s="355">
        <v>2.0</v>
      </c>
      <c r="J243" s="354"/>
      <c r="K243" s="355">
        <v>0.0</v>
      </c>
      <c r="L243" s="354"/>
      <c r="M243" s="355">
        <v>0.0</v>
      </c>
      <c r="N243" s="354"/>
      <c r="O243" s="356">
        <v>0.0</v>
      </c>
      <c r="P243" s="354"/>
      <c r="Q243" s="355">
        <v>1.0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3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91">E245/C245</f>
        <v>0.07246376812</v>
      </c>
      <c r="E245" s="588">
        <f t="shared" ref="E245:E250" si="92">SUM(G245,I245,K245,M245,O245,Q245)</f>
        <v>5</v>
      </c>
      <c r="F245" s="92"/>
      <c r="G245" s="172">
        <v>2.0</v>
      </c>
      <c r="H245" s="92"/>
      <c r="I245" s="172">
        <v>0.0</v>
      </c>
      <c r="J245" s="92"/>
      <c r="K245" s="172">
        <v>2.0</v>
      </c>
      <c r="L245" s="92"/>
      <c r="M245" s="172">
        <v>1.0</v>
      </c>
      <c r="N245" s="92"/>
      <c r="O245" s="171">
        <v>0.0</v>
      </c>
      <c r="P245" s="92"/>
      <c r="Q245" s="172">
        <v>0.0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91"/>
        <v>0.08928571429</v>
      </c>
      <c r="E246" s="131">
        <f t="shared" si="92"/>
        <v>5</v>
      </c>
      <c r="F246" s="60"/>
      <c r="G246" s="35">
        <v>2.0</v>
      </c>
      <c r="H246" s="60"/>
      <c r="I246" s="35">
        <v>0.0</v>
      </c>
      <c r="J246" s="60"/>
      <c r="K246" s="35">
        <v>2.0</v>
      </c>
      <c r="L246" s="60"/>
      <c r="M246" s="35">
        <v>1.0</v>
      </c>
      <c r="N246" s="60"/>
      <c r="O246" s="34">
        <v>0.0</v>
      </c>
      <c r="P246" s="60"/>
      <c r="Q246" s="35">
        <v>0.0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91"/>
        <v>0</v>
      </c>
      <c r="E247" s="131">
        <f t="shared" si="92"/>
        <v>0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5">
        <v>0.0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91"/>
        <v>0.1006881451</v>
      </c>
      <c r="E248" s="35">
        <f t="shared" si="92"/>
        <v>198865</v>
      </c>
      <c r="F248" s="60"/>
      <c r="G248" s="35">
        <f t="shared" ref="G248:G249" si="93">53700+41800</f>
        <v>95500</v>
      </c>
      <c r="H248" s="60"/>
      <c r="I248" s="35">
        <v>0.0</v>
      </c>
      <c r="J248" s="60"/>
      <c r="K248" s="35">
        <f t="shared" ref="K248:K249" si="94">1565+4500</f>
        <v>6065</v>
      </c>
      <c r="L248" s="60"/>
      <c r="M248" s="35">
        <v>97300.0</v>
      </c>
      <c r="N248" s="60"/>
      <c r="O248" s="34">
        <v>0.0</v>
      </c>
      <c r="P248" s="60"/>
      <c r="Q248" s="35">
        <v>0.0</v>
      </c>
      <c r="R248" s="29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91"/>
        <v>0.1065264135</v>
      </c>
      <c r="E249" s="35">
        <f t="shared" si="92"/>
        <v>198865</v>
      </c>
      <c r="F249" s="60"/>
      <c r="G249" s="35">
        <f t="shared" si="93"/>
        <v>95500</v>
      </c>
      <c r="H249" s="60"/>
      <c r="I249" s="35">
        <v>0.0</v>
      </c>
      <c r="J249" s="60"/>
      <c r="K249" s="35">
        <f t="shared" si="94"/>
        <v>6065</v>
      </c>
      <c r="L249" s="60"/>
      <c r="M249" s="35">
        <v>97300.0</v>
      </c>
      <c r="N249" s="60"/>
      <c r="O249" s="34">
        <v>0.0</v>
      </c>
      <c r="P249" s="60"/>
      <c r="Q249" s="35">
        <v>0.0</v>
      </c>
      <c r="R249" s="29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91"/>
        <v>0</v>
      </c>
      <c r="E250" s="35">
        <f t="shared" si="92"/>
        <v>0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5">
        <v>0.0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91"/>
        <v>0.07006369427</v>
      </c>
      <c r="E251" s="613">
        <v>33.0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29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91"/>
        <v>0.09375</v>
      </c>
      <c r="E252" s="351">
        <v>9.0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29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91"/>
        <v>0.1190916341</v>
      </c>
      <c r="E253" s="35">
        <v>96761.0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91"/>
        <v>0.064</v>
      </c>
      <c r="E254" s="35">
        <v>24.0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91"/>
        <v>0.05629349239</v>
      </c>
      <c r="E255" s="35">
        <v>44169.0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91"/>
        <v>0.15</v>
      </c>
      <c r="E256" s="351">
        <v>3.0</v>
      </c>
      <c r="F256" s="60"/>
      <c r="G256" s="34">
        <v>2.0</v>
      </c>
      <c r="H256" s="60"/>
      <c r="I256" s="34">
        <v>0.0</v>
      </c>
      <c r="J256" s="60"/>
      <c r="K256" s="34">
        <v>0.0</v>
      </c>
      <c r="L256" s="60"/>
      <c r="M256" s="34">
        <v>1.0</v>
      </c>
      <c r="N256" s="60"/>
      <c r="O256" s="34">
        <v>0.0</v>
      </c>
      <c r="P256" s="60"/>
      <c r="Q256" s="35">
        <v>0.0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91"/>
        <v>0.1666666667</v>
      </c>
      <c r="E257" s="351">
        <v>1.0</v>
      </c>
      <c r="F257" s="60"/>
      <c r="G257" s="34">
        <v>0.0</v>
      </c>
      <c r="H257" s="60"/>
      <c r="I257" s="34">
        <v>0.0</v>
      </c>
      <c r="J257" s="60"/>
      <c r="K257" s="34">
        <v>0.0</v>
      </c>
      <c r="L257" s="60"/>
      <c r="M257" s="34">
        <v>1.0</v>
      </c>
      <c r="N257" s="60"/>
      <c r="O257" s="34">
        <v>0.0</v>
      </c>
      <c r="P257" s="60"/>
      <c r="Q257" s="35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91"/>
        <v>0.08695652174</v>
      </c>
      <c r="E258" s="351">
        <v>4.0</v>
      </c>
      <c r="F258" s="60"/>
      <c r="G258" s="34">
        <v>2.0</v>
      </c>
      <c r="H258" s="60"/>
      <c r="I258" s="34">
        <v>0.0</v>
      </c>
      <c r="J258" s="60"/>
      <c r="K258" s="34">
        <v>1.0</v>
      </c>
      <c r="L258" s="60"/>
      <c r="M258" s="34">
        <v>1.0</v>
      </c>
      <c r="N258" s="60"/>
      <c r="O258" s="34">
        <v>0.0</v>
      </c>
      <c r="P258" s="60"/>
      <c r="Q258" s="35">
        <v>0.0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91"/>
        <v>0.1304347826</v>
      </c>
      <c r="E259" s="591">
        <v>3.0</v>
      </c>
      <c r="F259" s="354"/>
      <c r="G259" s="355">
        <v>1.0</v>
      </c>
      <c r="H259" s="354"/>
      <c r="I259" s="355">
        <v>0.0</v>
      </c>
      <c r="J259" s="354"/>
      <c r="K259" s="355">
        <v>1.0</v>
      </c>
      <c r="L259" s="354"/>
      <c r="M259" s="355">
        <v>1.0</v>
      </c>
      <c r="N259" s="354"/>
      <c r="O259" s="356">
        <v>0.0</v>
      </c>
      <c r="P259" s="354"/>
      <c r="Q259" s="355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3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561" t="s">
        <v>316</v>
      </c>
      <c r="B261" s="56"/>
      <c r="C261" s="562">
        <v>6029.84</v>
      </c>
      <c r="D261" s="370">
        <f>E261/C261</f>
        <v>0.04907427063</v>
      </c>
      <c r="E261" s="592">
        <v>295.91</v>
      </c>
      <c r="F261" s="452"/>
      <c r="G261" s="200"/>
      <c r="H261" s="56"/>
      <c r="I261" s="200"/>
      <c r="J261" s="56"/>
      <c r="K261" s="200"/>
      <c r="L261" s="56"/>
      <c r="M261" s="200"/>
      <c r="N261" s="56"/>
      <c r="O261" s="200"/>
      <c r="P261" s="56"/>
      <c r="Q261" s="200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4.25" customHeight="1">
      <c r="A262" s="658" t="s">
        <v>318</v>
      </c>
      <c r="B262" s="281"/>
      <c r="C262" s="659">
        <v>19.044827597098035</v>
      </c>
      <c r="D262" s="493"/>
      <c r="E262" s="64">
        <v>12.936578370981776</v>
      </c>
      <c r="F262" s="660"/>
      <c r="G262" s="496"/>
      <c r="H262" s="493"/>
      <c r="I262" s="496"/>
      <c r="J262" s="493"/>
      <c r="K262" s="496"/>
      <c r="L262" s="493"/>
      <c r="M262" s="496"/>
      <c r="N262" s="493"/>
      <c r="O262" s="496"/>
      <c r="P262" s="493"/>
      <c r="Q262" s="496"/>
      <c r="R262" s="4"/>
      <c r="S262" s="5"/>
      <c r="T262" s="378"/>
      <c r="U262" s="378"/>
      <c r="V262" s="378"/>
      <c r="W262" s="378"/>
      <c r="X262" s="378"/>
      <c r="Y262" s="378"/>
      <c r="Z262" s="378"/>
    </row>
    <row r="263" ht="15.0" customHeight="1">
      <c r="A263" s="560" t="s">
        <v>319</v>
      </c>
      <c r="B263" s="278"/>
      <c r="C263" s="278"/>
      <c r="D263" s="278"/>
      <c r="E263" s="278"/>
      <c r="F263" s="278"/>
      <c r="G263" s="278"/>
      <c r="H263" s="278"/>
      <c r="I263" s="278"/>
      <c r="J263" s="278"/>
      <c r="K263" s="278"/>
      <c r="L263" s="278"/>
      <c r="M263" s="278"/>
      <c r="N263" s="278"/>
      <c r="O263" s="278"/>
      <c r="P263" s="278"/>
      <c r="Q263" s="279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95">E264/C264</f>
        <v>0.03571428571</v>
      </c>
      <c r="E264" s="172">
        <v>2.0</v>
      </c>
      <c r="F264" s="92"/>
      <c r="G264" s="172">
        <v>0.0</v>
      </c>
      <c r="H264" s="92"/>
      <c r="I264" s="172">
        <v>0.0</v>
      </c>
      <c r="J264" s="92"/>
      <c r="K264" s="172">
        <v>1.0</v>
      </c>
      <c r="L264" s="92"/>
      <c r="M264" s="172">
        <v>1.0</v>
      </c>
      <c r="N264" s="92"/>
      <c r="O264" s="172">
        <v>0.0</v>
      </c>
      <c r="P264" s="92"/>
      <c r="Q264" s="172">
        <v>0.0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95"/>
        <v>0.1176470588</v>
      </c>
      <c r="E265" s="35">
        <v>16.0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" t="s">
        <v>323</v>
      </c>
      <c r="S265" s="5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95"/>
        <v>0.03398058252</v>
      </c>
      <c r="E266" s="35">
        <v>14.0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" t="s">
        <v>323</v>
      </c>
      <c r="S266" s="5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95"/>
        <v>0.1020408163</v>
      </c>
      <c r="E267" s="35">
        <v>25.0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" t="s">
        <v>323</v>
      </c>
      <c r="S267" s="5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95"/>
        <v>0.07207207207</v>
      </c>
      <c r="E268" s="35">
        <v>8.0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" t="s">
        <v>323</v>
      </c>
      <c r="S268" s="5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95"/>
        <v>0.05681818182</v>
      </c>
      <c r="E269" s="35">
        <v>5.0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" t="s">
        <v>323</v>
      </c>
      <c r="S269" s="5"/>
      <c r="T269" s="378"/>
      <c r="U269" s="378"/>
      <c r="V269" s="378"/>
      <c r="W269" s="378"/>
      <c r="X269" s="378"/>
      <c r="Y269" s="378"/>
      <c r="Z269" s="378"/>
    </row>
    <row r="270" ht="15.0" customHeight="1">
      <c r="A270" s="686" t="s">
        <v>328</v>
      </c>
      <c r="B270" s="377"/>
      <c r="C270" s="687">
        <f>261+13</f>
        <v>274</v>
      </c>
      <c r="D270" s="486">
        <f t="shared" si="95"/>
        <v>0.07664233577</v>
      </c>
      <c r="E270" s="355">
        <v>21.0</v>
      </c>
      <c r="F270" s="377"/>
      <c r="G270" s="688"/>
      <c r="H270" s="377"/>
      <c r="I270" s="688"/>
      <c r="J270" s="377"/>
      <c r="K270" s="688"/>
      <c r="L270" s="377"/>
      <c r="M270" s="688"/>
      <c r="N270" s="377"/>
      <c r="O270" s="688"/>
      <c r="P270" s="377"/>
      <c r="Q270" s="688"/>
      <c r="R270" s="4" t="s">
        <v>323</v>
      </c>
      <c r="S270" s="5"/>
      <c r="T270" s="378"/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3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0.08695652174</v>
      </c>
      <c r="E272" s="172">
        <v>4.0</v>
      </c>
      <c r="F272" s="92"/>
      <c r="G272" s="172">
        <v>1.0</v>
      </c>
      <c r="H272" s="92"/>
      <c r="I272" s="172">
        <v>1.0</v>
      </c>
      <c r="J272" s="92"/>
      <c r="K272" s="172">
        <v>0.0</v>
      </c>
      <c r="L272" s="92"/>
      <c r="M272" s="172">
        <v>0.0</v>
      </c>
      <c r="N272" s="92"/>
      <c r="O272" s="172">
        <v>0.0</v>
      </c>
      <c r="P272" s="92"/>
      <c r="Q272" s="172">
        <v>2.0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96">E274/C274</f>
        <v>0.0709961475</v>
      </c>
      <c r="E274" s="594">
        <v>129.0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96"/>
        <v>0.08230452675</v>
      </c>
      <c r="E275" s="49">
        <v>20.0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96"/>
        <v>0.08888888889</v>
      </c>
      <c r="E276" s="181">
        <v>16.0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719"/>
      <c r="B277" s="719"/>
      <c r="C277" s="719"/>
      <c r="D277" s="719"/>
      <c r="E277" s="719"/>
      <c r="F277" s="719"/>
      <c r="G277" s="719"/>
      <c r="H277" s="719"/>
      <c r="I277" s="719"/>
      <c r="J277" s="719"/>
      <c r="K277" s="719"/>
      <c r="L277" s="719"/>
      <c r="M277" s="719"/>
      <c r="N277" s="719"/>
      <c r="O277" s="719"/>
      <c r="P277" s="719"/>
      <c r="Q277" s="719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683"/>
      <c r="B278" s="683"/>
      <c r="C278" s="683"/>
      <c r="D278" s="683"/>
      <c r="E278" s="683"/>
      <c r="F278" s="683"/>
      <c r="G278" s="683"/>
      <c r="H278" s="683"/>
      <c r="I278" s="683"/>
      <c r="J278" s="683"/>
      <c r="K278" s="683"/>
      <c r="L278" s="683"/>
      <c r="M278" s="683"/>
      <c r="N278" s="683"/>
      <c r="O278" s="683"/>
      <c r="P278" s="683"/>
      <c r="Q278" s="683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50000.0</v>
      </c>
      <c r="F282" s="397"/>
      <c r="G282" s="402"/>
      <c r="H282" s="397"/>
      <c r="I282" s="402"/>
      <c r="J282" s="397"/>
      <c r="K282" s="402"/>
      <c r="L282" s="397"/>
      <c r="M282" s="402">
        <v>1295720.0</v>
      </c>
      <c r="N282" s="397"/>
      <c r="O282" s="402"/>
      <c r="P282" s="397"/>
      <c r="Q282" s="569">
        <f t="shared" ref="Q282:Q299" si="97">SUM(C282:P282)</f>
        <v>1345720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97"/>
        <v>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235000.0</v>
      </c>
      <c r="F284" s="397"/>
      <c r="G284" s="402"/>
      <c r="H284" s="397"/>
      <c r="I284" s="402">
        <v>420607.0</v>
      </c>
      <c r="J284" s="397"/>
      <c r="K284" s="402"/>
      <c r="L284" s="397"/>
      <c r="M284" s="402"/>
      <c r="N284" s="397"/>
      <c r="O284" s="402"/>
      <c r="P284" s="397"/>
      <c r="Q284" s="569">
        <f t="shared" si="97"/>
        <v>655607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1.3225478E7</v>
      </c>
      <c r="F285" s="397"/>
      <c r="G285" s="408"/>
      <c r="H285" s="397"/>
      <c r="I285" s="408"/>
      <c r="J285" s="397"/>
      <c r="K285" s="408"/>
      <c r="L285" s="397"/>
      <c r="M285" s="408"/>
      <c r="N285" s="397"/>
      <c r="O285" s="408">
        <v>25000.0</v>
      </c>
      <c r="P285" s="397"/>
      <c r="Q285" s="570">
        <f t="shared" si="97"/>
        <v>13250478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3654606.0</v>
      </c>
      <c r="D286" s="397"/>
      <c r="E286" s="402">
        <v>36415.0</v>
      </c>
      <c r="F286" s="397"/>
      <c r="G286" s="402"/>
      <c r="H286" s="397"/>
      <c r="I286" s="402">
        <v>462734.0</v>
      </c>
      <c r="J286" s="397"/>
      <c r="K286" s="402"/>
      <c r="L286" s="397"/>
      <c r="M286" s="402"/>
      <c r="N286" s="397"/>
      <c r="O286" s="402">
        <v>80000.0</v>
      </c>
      <c r="P286" s="397"/>
      <c r="Q286" s="569">
        <f t="shared" si="97"/>
        <v>4233755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825000.0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97"/>
        <v>825000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394659.0</v>
      </c>
      <c r="D288" s="397"/>
      <c r="E288" s="402">
        <v>64514.0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97"/>
        <v>459173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3031543.0</v>
      </c>
      <c r="F289" s="397"/>
      <c r="G289" s="408"/>
      <c r="H289" s="397"/>
      <c r="I289" s="408"/>
      <c r="J289" s="397"/>
      <c r="K289" s="408"/>
      <c r="L289" s="397"/>
      <c r="M289" s="408">
        <v>950000.0</v>
      </c>
      <c r="N289" s="397"/>
      <c r="O289" s="408"/>
      <c r="P289" s="397"/>
      <c r="Q289" s="570">
        <f t="shared" si="97"/>
        <v>3981543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40000.0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97"/>
        <v>40000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596039.0</v>
      </c>
      <c r="F291" s="397"/>
      <c r="G291" s="408"/>
      <c r="H291" s="397"/>
      <c r="I291" s="408"/>
      <c r="J291" s="397"/>
      <c r="K291" s="408"/>
      <c r="L291" s="397"/>
      <c r="M291" s="408">
        <v>1304052.0</v>
      </c>
      <c r="N291" s="397"/>
      <c r="O291" s="408"/>
      <c r="P291" s="397"/>
      <c r="Q291" s="570">
        <f t="shared" si="97"/>
        <v>1900091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577575.0</v>
      </c>
      <c r="D292" s="397"/>
      <c r="E292" s="402">
        <v>1077410.0</v>
      </c>
      <c r="F292" s="397"/>
      <c r="G292" s="402"/>
      <c r="H292" s="397"/>
      <c r="I292" s="402"/>
      <c r="J292" s="397"/>
      <c r="K292" s="402"/>
      <c r="L292" s="397"/>
      <c r="M292" s="402">
        <v>10500.0</v>
      </c>
      <c r="N292" s="397"/>
      <c r="O292" s="402"/>
      <c r="P292" s="397"/>
      <c r="Q292" s="569">
        <f t="shared" si="97"/>
        <v>1665485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93807.0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97"/>
        <v>93807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8861676.0</v>
      </c>
      <c r="D294" s="397"/>
      <c r="E294" s="402">
        <v>872344.0</v>
      </c>
      <c r="F294" s="397"/>
      <c r="G294" s="402"/>
      <c r="H294" s="397"/>
      <c r="I294" s="402"/>
      <c r="J294" s="397"/>
      <c r="K294" s="402"/>
      <c r="L294" s="397"/>
      <c r="M294" s="402">
        <v>3996797.0</v>
      </c>
      <c r="N294" s="397"/>
      <c r="O294" s="402"/>
      <c r="P294" s="397"/>
      <c r="Q294" s="569">
        <f t="shared" si="97"/>
        <v>13730817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162605.0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97"/>
        <v>162605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254179.0</v>
      </c>
      <c r="D296" s="397"/>
      <c r="E296" s="402"/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97"/>
        <v>254179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3230851.0</v>
      </c>
      <c r="D297" s="397"/>
      <c r="E297" s="408">
        <v>383850.0</v>
      </c>
      <c r="F297" s="397"/>
      <c r="G297" s="408"/>
      <c r="H297" s="397"/>
      <c r="I297" s="408"/>
      <c r="J297" s="397"/>
      <c r="K297" s="408"/>
      <c r="L297" s="397"/>
      <c r="M297" s="408">
        <v>77000.0</v>
      </c>
      <c r="N297" s="397"/>
      <c r="O297" s="408"/>
      <c r="P297" s="397"/>
      <c r="Q297" s="570">
        <f t="shared" si="97"/>
        <v>3691701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120000.0</v>
      </c>
      <c r="J298" s="397"/>
      <c r="K298" s="402"/>
      <c r="L298" s="397"/>
      <c r="M298" s="402"/>
      <c r="N298" s="397"/>
      <c r="O298" s="402"/>
      <c r="P298" s="397"/>
      <c r="Q298" s="569">
        <f t="shared" si="97"/>
        <v>120000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1496377.0</v>
      </c>
      <c r="F299" s="397"/>
      <c r="G299" s="408"/>
      <c r="H299" s="397"/>
      <c r="I299" s="408"/>
      <c r="J299" s="397"/>
      <c r="K299" s="408"/>
      <c r="L299" s="397"/>
      <c r="M299" s="408">
        <v>5364272.0</v>
      </c>
      <c r="N299" s="397"/>
      <c r="O299" s="408"/>
      <c r="P299" s="397"/>
      <c r="Q299" s="570">
        <f t="shared" si="97"/>
        <v>6860649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17136151</v>
      </c>
      <c r="D300" s="397"/>
      <c r="E300" s="411">
        <f>SUM(E282:F299)</f>
        <v>22027777</v>
      </c>
      <c r="F300" s="397"/>
      <c r="G300" s="411">
        <f>SUM(G282:H299)</f>
        <v>0</v>
      </c>
      <c r="H300" s="397"/>
      <c r="I300" s="411">
        <f>SUM(I282:J299)</f>
        <v>1003341</v>
      </c>
      <c r="J300" s="397"/>
      <c r="K300" s="411">
        <f>SUM(K282:L299)</f>
        <v>0</v>
      </c>
      <c r="L300" s="397"/>
      <c r="M300" s="411">
        <f>SUM(M282:N299)</f>
        <v>12998341</v>
      </c>
      <c r="N300" s="397"/>
      <c r="O300" s="411">
        <f>SUM(O282:P299)</f>
        <v>105000</v>
      </c>
      <c r="P300" s="397"/>
      <c r="Q300" s="571">
        <f>SUM(Q282:Q299)</f>
        <v>53270610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536</v>
      </c>
      <c r="B301" s="414"/>
      <c r="C301" s="415">
        <f>SUM(C282:D299)</f>
        <v>17136151</v>
      </c>
      <c r="D301" s="416"/>
      <c r="E301" s="415">
        <f>SUM(E282:F299)</f>
        <v>22027777</v>
      </c>
      <c r="F301" s="416"/>
      <c r="G301" s="415">
        <f>SUM(G282:H299)</f>
        <v>0</v>
      </c>
      <c r="H301" s="416"/>
      <c r="I301" s="415">
        <f>SUM(I282:J299)</f>
        <v>1003341</v>
      </c>
      <c r="J301" s="416"/>
      <c r="K301" s="415">
        <f>SUM(K282:L299)</f>
        <v>0</v>
      </c>
      <c r="L301" s="416"/>
      <c r="M301" s="415">
        <f>SUM(M282:N299)</f>
        <v>12998341</v>
      </c>
      <c r="N301" s="416"/>
      <c r="O301" s="415">
        <f>SUM(O282:P299)</f>
        <v>105000</v>
      </c>
      <c r="P301" s="416"/>
      <c r="Q301" s="572">
        <f>SUM(Q282:Q299)</f>
        <v>53270610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206">
    <mergeCell ref="A150:Q150"/>
    <mergeCell ref="A151:Q151"/>
    <mergeCell ref="A154:Q154"/>
    <mergeCell ref="A166:Q166"/>
    <mergeCell ref="A172:Q172"/>
    <mergeCell ref="A173:Q173"/>
    <mergeCell ref="A185:Q185"/>
    <mergeCell ref="A186:Q186"/>
    <mergeCell ref="A188:Q188"/>
    <mergeCell ref="A191:Q191"/>
    <mergeCell ref="A223:Q223"/>
    <mergeCell ref="A232:Q232"/>
    <mergeCell ref="A233:Q233"/>
    <mergeCell ref="A240:Q240"/>
    <mergeCell ref="C293:D293"/>
    <mergeCell ref="E294:F294"/>
    <mergeCell ref="G294:H294"/>
    <mergeCell ref="I294:J294"/>
    <mergeCell ref="K294:L294"/>
    <mergeCell ref="M294:N294"/>
    <mergeCell ref="O294:P294"/>
    <mergeCell ref="C294:D294"/>
    <mergeCell ref="E295:F295"/>
    <mergeCell ref="G295:H295"/>
    <mergeCell ref="I295:J295"/>
    <mergeCell ref="K295:L295"/>
    <mergeCell ref="M295:N295"/>
    <mergeCell ref="O295:P295"/>
    <mergeCell ref="C295:D295"/>
    <mergeCell ref="E296:F296"/>
    <mergeCell ref="G296:H296"/>
    <mergeCell ref="I296:J296"/>
    <mergeCell ref="K296:L296"/>
    <mergeCell ref="M296:N296"/>
    <mergeCell ref="O296:P296"/>
    <mergeCell ref="C296:D296"/>
    <mergeCell ref="E297:F297"/>
    <mergeCell ref="G297:H297"/>
    <mergeCell ref="I297:J297"/>
    <mergeCell ref="K297:L297"/>
    <mergeCell ref="M297:N297"/>
    <mergeCell ref="O297:P297"/>
    <mergeCell ref="C297:D297"/>
    <mergeCell ref="E298:F298"/>
    <mergeCell ref="G298:H298"/>
    <mergeCell ref="I298:J298"/>
    <mergeCell ref="K298:L298"/>
    <mergeCell ref="M298:N298"/>
    <mergeCell ref="O298:P298"/>
    <mergeCell ref="C298:D298"/>
    <mergeCell ref="E299:F299"/>
    <mergeCell ref="G299:H299"/>
    <mergeCell ref="I299:J299"/>
    <mergeCell ref="K299:L299"/>
    <mergeCell ref="M299:N299"/>
    <mergeCell ref="O299:P29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42:Q42"/>
    <mergeCell ref="A48:Q48"/>
    <mergeCell ref="A71:Q71"/>
    <mergeCell ref="A100:Q100"/>
    <mergeCell ref="A107:Q107"/>
    <mergeCell ref="A108:Q108"/>
    <mergeCell ref="A116:Q116"/>
    <mergeCell ref="A132:Q132"/>
    <mergeCell ref="A138:Q138"/>
    <mergeCell ref="A145:Q145"/>
    <mergeCell ref="C300:D300"/>
    <mergeCell ref="C301:D301"/>
    <mergeCell ref="E301:F301"/>
    <mergeCell ref="G301:H301"/>
    <mergeCell ref="I301:J301"/>
    <mergeCell ref="K301:L301"/>
    <mergeCell ref="M301:N301"/>
    <mergeCell ref="O301:P301"/>
    <mergeCell ref="C299:D299"/>
    <mergeCell ref="E300:F300"/>
    <mergeCell ref="G300:H300"/>
    <mergeCell ref="I300:J300"/>
    <mergeCell ref="K300:L300"/>
    <mergeCell ref="M300:N300"/>
    <mergeCell ref="O300:P300"/>
    <mergeCell ref="A244:Q244"/>
    <mergeCell ref="A260:Q260"/>
    <mergeCell ref="A263:Q263"/>
    <mergeCell ref="A271:Q271"/>
    <mergeCell ref="A273:Q273"/>
    <mergeCell ref="A279:Q279"/>
    <mergeCell ref="C280:Q280"/>
    <mergeCell ref="A280:A281"/>
    <mergeCell ref="E281:F281"/>
    <mergeCell ref="G281:H281"/>
    <mergeCell ref="I281:J281"/>
    <mergeCell ref="K281:L281"/>
    <mergeCell ref="M281:N281"/>
    <mergeCell ref="O281:P281"/>
    <mergeCell ref="C281:D281"/>
    <mergeCell ref="E282:F282"/>
    <mergeCell ref="G282:H282"/>
    <mergeCell ref="I282:J282"/>
    <mergeCell ref="K282:L282"/>
    <mergeCell ref="M282:N282"/>
    <mergeCell ref="O282:P282"/>
    <mergeCell ref="C282:D282"/>
    <mergeCell ref="E283:F283"/>
    <mergeCell ref="G283:H283"/>
    <mergeCell ref="I283:J283"/>
    <mergeCell ref="K283:L283"/>
    <mergeCell ref="M283:N283"/>
    <mergeCell ref="O283:P283"/>
    <mergeCell ref="C283:D283"/>
    <mergeCell ref="E284:F284"/>
    <mergeCell ref="G284:H284"/>
    <mergeCell ref="I284:J284"/>
    <mergeCell ref="K284:L284"/>
    <mergeCell ref="M284:N284"/>
    <mergeCell ref="O284:P284"/>
    <mergeCell ref="C284:D284"/>
    <mergeCell ref="E285:F285"/>
    <mergeCell ref="G285:H285"/>
    <mergeCell ref="I285:J285"/>
    <mergeCell ref="K285:L285"/>
    <mergeCell ref="M285:N285"/>
    <mergeCell ref="O285:P285"/>
    <mergeCell ref="C285:D285"/>
    <mergeCell ref="E286:F286"/>
    <mergeCell ref="G286:H286"/>
    <mergeCell ref="I286:J286"/>
    <mergeCell ref="K286:L286"/>
    <mergeCell ref="M286:N286"/>
    <mergeCell ref="O286:P286"/>
    <mergeCell ref="C286:D286"/>
    <mergeCell ref="E287:F287"/>
    <mergeCell ref="G287:H287"/>
    <mergeCell ref="I287:J287"/>
    <mergeCell ref="K287:L287"/>
    <mergeCell ref="M287:N287"/>
    <mergeCell ref="O287:P287"/>
    <mergeCell ref="C287:D287"/>
    <mergeCell ref="E288:F288"/>
    <mergeCell ref="G288:H288"/>
    <mergeCell ref="I288:J288"/>
    <mergeCell ref="K288:L288"/>
    <mergeCell ref="M288:N288"/>
    <mergeCell ref="O288:P288"/>
    <mergeCell ref="C288:D288"/>
    <mergeCell ref="E289:F289"/>
    <mergeCell ref="G289:H289"/>
    <mergeCell ref="I289:J289"/>
    <mergeCell ref="K289:L289"/>
    <mergeCell ref="M289:N289"/>
    <mergeCell ref="O289:P289"/>
    <mergeCell ref="C289:D289"/>
    <mergeCell ref="E290:F290"/>
    <mergeCell ref="G290:H290"/>
    <mergeCell ref="I290:J290"/>
    <mergeCell ref="K290:L290"/>
    <mergeCell ref="M290:N290"/>
    <mergeCell ref="O290:P290"/>
    <mergeCell ref="C290:D290"/>
    <mergeCell ref="E291:F291"/>
    <mergeCell ref="G291:H291"/>
    <mergeCell ref="I291:J291"/>
    <mergeCell ref="K291:L291"/>
    <mergeCell ref="M291:N291"/>
    <mergeCell ref="O291:P291"/>
    <mergeCell ref="C291:D291"/>
    <mergeCell ref="E292:F292"/>
    <mergeCell ref="G292:H292"/>
    <mergeCell ref="I292:J292"/>
    <mergeCell ref="K292:L292"/>
    <mergeCell ref="M292:N292"/>
    <mergeCell ref="O292:P292"/>
    <mergeCell ref="C292:D292"/>
    <mergeCell ref="E293:F293"/>
    <mergeCell ref="G293:H293"/>
    <mergeCell ref="I293:J293"/>
    <mergeCell ref="K293:L293"/>
    <mergeCell ref="M293:N293"/>
    <mergeCell ref="O293:P293"/>
  </mergeCells>
  <hyperlinks>
    <hyperlink r:id="rId1" ref="A4"/>
    <hyperlink r:id="rId2" ref="A5"/>
    <hyperlink r:id="rId3" ref="A8"/>
    <hyperlink r:id="rId4" ref="A9"/>
    <hyperlink r:id="rId5" ref="R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R17"/>
    <hyperlink r:id="rId14" ref="A18"/>
    <hyperlink r:id="rId15" ref="A19"/>
    <hyperlink r:id="rId16" ref="A20"/>
    <hyperlink r:id="rId17" ref="A21"/>
    <hyperlink r:id="rId18" ref="R21"/>
    <hyperlink r:id="rId19" ref="A22"/>
    <hyperlink r:id="rId20" ref="A23"/>
    <hyperlink r:id="rId21" ref="R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R43"/>
    <hyperlink r:id="rId39" ref="A44"/>
    <hyperlink r:id="rId40" ref="A45"/>
    <hyperlink r:id="rId41" ref="A46"/>
    <hyperlink r:id="rId42" ref="A47"/>
    <hyperlink r:id="rId43" ref="R49"/>
    <hyperlink r:id="rId44" ref="A52"/>
    <hyperlink r:id="rId45" ref="A53"/>
    <hyperlink r:id="rId46" ref="R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R62"/>
    <hyperlink r:id="rId57" ref="A63"/>
    <hyperlink r:id="rId58" ref="R63"/>
    <hyperlink r:id="rId59" ref="A64"/>
    <hyperlink r:id="rId60" ref="R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R72"/>
    <hyperlink r:id="rId69" ref="A77"/>
    <hyperlink r:id="rId70" ref="R77"/>
    <hyperlink r:id="rId71" ref="A82"/>
    <hyperlink r:id="rId72" ref="A87"/>
    <hyperlink r:id="rId73" ref="R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R164"/>
    <hyperlink r:id="rId132" ref="A165"/>
    <hyperlink r:id="rId133" ref="R185"/>
    <hyperlink r:id="rId134" ref="R188"/>
    <hyperlink r:id="rId135" ref="A234"/>
    <hyperlink r:id="rId136" ref="A235"/>
    <hyperlink r:id="rId137" ref="R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R242"/>
    <hyperlink r:id="rId145" ref="A243"/>
    <hyperlink r:id="rId146" ref="R243"/>
    <hyperlink r:id="rId147" ref="A245"/>
    <hyperlink r:id="rId148" ref="R245"/>
    <hyperlink r:id="rId149" ref="A246"/>
    <hyperlink r:id="rId150" ref="R246"/>
    <hyperlink r:id="rId151" ref="A247"/>
    <hyperlink r:id="rId152" ref="R247"/>
    <hyperlink r:id="rId153" ref="A248"/>
    <hyperlink r:id="rId154" ref="R248"/>
    <hyperlink r:id="rId155" ref="A249"/>
    <hyperlink r:id="rId156" ref="R249"/>
    <hyperlink r:id="rId157" ref="A250"/>
    <hyperlink r:id="rId158" ref="R250"/>
    <hyperlink r:id="rId159" ref="A251"/>
    <hyperlink r:id="rId160" ref="R251"/>
    <hyperlink r:id="rId161" ref="A252"/>
    <hyperlink r:id="rId162" ref="R252"/>
    <hyperlink r:id="rId163" ref="A253"/>
    <hyperlink r:id="rId164" ref="R253"/>
    <hyperlink r:id="rId165" ref="A254"/>
    <hyperlink r:id="rId166" ref="R254"/>
    <hyperlink r:id="rId167" ref="A255"/>
    <hyperlink r:id="rId168" ref="R255"/>
    <hyperlink r:id="rId169" ref="A256"/>
    <hyperlink r:id="rId170" ref="A257"/>
    <hyperlink r:id="rId171" ref="A258"/>
    <hyperlink r:id="rId172" ref="R258"/>
    <hyperlink r:id="rId173" ref="A259"/>
    <hyperlink r:id="rId174" ref="R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14"/>
    <col customWidth="1" min="5" max="5" width="9.57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71"/>
    <col customWidth="1" min="14" max="14" width="6.0"/>
    <col customWidth="1" min="15" max="15" width="10.29"/>
    <col customWidth="1" min="16" max="16" width="6.71"/>
    <col customWidth="1" min="17" max="17" width="10.0"/>
    <col customWidth="1" min="18" max="18" width="23.57"/>
    <col customWidth="1" min="19" max="19" width="24.0"/>
    <col customWidth="1" min="20" max="26" width="10.0"/>
  </cols>
  <sheetData>
    <row r="1" ht="18.0" customHeight="1">
      <c r="A1" s="1" t="s">
        <v>537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15.75" customHeight="1">
      <c r="A2" s="695" t="s">
        <v>1</v>
      </c>
      <c r="B2" s="7" t="s">
        <v>2</v>
      </c>
      <c r="C2" s="3"/>
      <c r="D2" s="717" t="s">
        <v>538</v>
      </c>
      <c r="E2" s="697"/>
      <c r="F2" s="696" t="s">
        <v>539</v>
      </c>
      <c r="G2" s="697"/>
      <c r="H2" s="696" t="s">
        <v>540</v>
      </c>
      <c r="I2" s="697"/>
      <c r="J2" s="696" t="s">
        <v>541</v>
      </c>
      <c r="K2" s="697"/>
      <c r="L2" s="717" t="s">
        <v>542</v>
      </c>
      <c r="M2" s="697"/>
      <c r="N2" s="696" t="s">
        <v>543</v>
      </c>
      <c r="O2" s="697"/>
      <c r="P2" s="696" t="s">
        <v>544</v>
      </c>
      <c r="Q2" s="697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229"/>
      <c r="C4" s="698">
        <v>60436.69</v>
      </c>
      <c r="D4" s="515">
        <v>610.32</v>
      </c>
      <c r="E4" s="393"/>
      <c r="F4" s="516">
        <v>100.97</v>
      </c>
      <c r="G4" s="393"/>
      <c r="H4" s="516">
        <v>74.59</v>
      </c>
      <c r="I4" s="393"/>
      <c r="J4" s="516">
        <v>179.01</v>
      </c>
      <c r="K4" s="393"/>
      <c r="L4" s="517">
        <v>99.9</v>
      </c>
      <c r="M4" s="16"/>
      <c r="N4" s="517">
        <v>96.46</v>
      </c>
      <c r="O4" s="16"/>
      <c r="P4" s="517">
        <v>59.4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51"/>
      <c r="C5" s="718">
        <v>52.38</v>
      </c>
      <c r="D5" s="20">
        <v>155.01</v>
      </c>
      <c r="E5" s="21"/>
      <c r="F5" s="22">
        <v>91.39</v>
      </c>
      <c r="G5" s="21"/>
      <c r="H5" s="22">
        <v>85.88</v>
      </c>
      <c r="I5" s="21"/>
      <c r="J5" s="22">
        <v>154.16</v>
      </c>
      <c r="K5" s="21"/>
      <c r="L5" s="22">
        <v>179.45</v>
      </c>
      <c r="M5" s="21"/>
      <c r="N5" s="22">
        <v>171.72</v>
      </c>
      <c r="O5" s="21"/>
      <c r="P5" s="22">
        <v>284.32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94607.0</v>
      </c>
      <c r="F8" s="51"/>
      <c r="G8" s="626">
        <v>9227.0</v>
      </c>
      <c r="H8" s="51"/>
      <c r="I8" s="626">
        <v>6406.0</v>
      </c>
      <c r="J8" s="51"/>
      <c r="K8" s="626">
        <v>27596.0</v>
      </c>
      <c r="L8" s="51"/>
      <c r="M8" s="626">
        <v>17926.0</v>
      </c>
      <c r="N8" s="51"/>
      <c r="O8" s="626">
        <v>16564.0</v>
      </c>
      <c r="P8" s="51"/>
      <c r="Q8" s="627">
        <v>16888.0</v>
      </c>
      <c r="R8" s="4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46.83</v>
      </c>
      <c r="F9" s="26"/>
      <c r="G9" s="30">
        <v>45.05</v>
      </c>
      <c r="H9" s="26"/>
      <c r="I9" s="30">
        <v>37.19</v>
      </c>
      <c r="J9" s="26"/>
      <c r="K9" s="30">
        <v>47.12</v>
      </c>
      <c r="L9" s="26"/>
      <c r="M9" s="30">
        <v>47.44</v>
      </c>
      <c r="N9" s="26"/>
      <c r="O9" s="30">
        <v>47.85</v>
      </c>
      <c r="P9" s="26"/>
      <c r="Q9" s="31">
        <v>49.32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0.1161436257</v>
      </c>
      <c r="E10" s="34">
        <v>10988.0</v>
      </c>
      <c r="F10" s="33">
        <f t="shared" ref="F10:F16" si="3">G10/$G$8</f>
        <v>0.1264766446</v>
      </c>
      <c r="G10" s="34">
        <v>1167.0</v>
      </c>
      <c r="H10" s="33">
        <f t="shared" ref="H10:H16" si="4">I10/$I$8</f>
        <v>0.1985638464</v>
      </c>
      <c r="I10" s="34">
        <v>1272.0</v>
      </c>
      <c r="J10" s="33">
        <f t="shared" ref="J10:J16" si="5">K10/$K$8</f>
        <v>0.1055950138</v>
      </c>
      <c r="K10" s="34">
        <v>2914.0</v>
      </c>
      <c r="L10" s="33">
        <f t="shared" ref="L10:L16" si="6">M10/$M$8</f>
        <v>0.1069954256</v>
      </c>
      <c r="M10" s="34">
        <v>1918.0</v>
      </c>
      <c r="N10" s="33">
        <f t="shared" ref="N10:N16" si="7">O10/$O$8</f>
        <v>0.1147065926</v>
      </c>
      <c r="O10" s="34">
        <v>1900.0</v>
      </c>
      <c r="P10" s="33">
        <f t="shared" ref="P10:P16" si="8">Q10/$Q$8</f>
        <v>0.107591189</v>
      </c>
      <c r="Q10" s="35">
        <v>1817.0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0.1525997019</v>
      </c>
      <c r="E11" s="34">
        <v>14437.0</v>
      </c>
      <c r="F11" s="33">
        <f t="shared" si="3"/>
        <v>0.1732957624</v>
      </c>
      <c r="G11" s="34">
        <v>1599.0</v>
      </c>
      <c r="H11" s="33">
        <f t="shared" si="4"/>
        <v>0.1910708711</v>
      </c>
      <c r="I11" s="34">
        <v>1224.0</v>
      </c>
      <c r="J11" s="33">
        <f t="shared" si="5"/>
        <v>0.1679228874</v>
      </c>
      <c r="K11" s="34">
        <v>4634.0</v>
      </c>
      <c r="L11" s="33">
        <f t="shared" si="6"/>
        <v>0.1535758117</v>
      </c>
      <c r="M11" s="34">
        <v>2753.0</v>
      </c>
      <c r="N11" s="33">
        <f t="shared" si="7"/>
        <v>0.1314296064</v>
      </c>
      <c r="O11" s="34">
        <v>2177.0</v>
      </c>
      <c r="P11" s="33">
        <f t="shared" si="8"/>
        <v>0.1213879678</v>
      </c>
      <c r="Q11" s="35">
        <v>2050.0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0.1868466393</v>
      </c>
      <c r="E12" s="34">
        <v>17677.0</v>
      </c>
      <c r="F12" s="33">
        <f t="shared" si="3"/>
        <v>0.1806654384</v>
      </c>
      <c r="G12" s="34">
        <v>1667.0</v>
      </c>
      <c r="H12" s="33">
        <f t="shared" si="4"/>
        <v>0.169528567</v>
      </c>
      <c r="I12" s="34">
        <v>1086.0</v>
      </c>
      <c r="J12" s="33">
        <f t="shared" si="5"/>
        <v>0.1617988114</v>
      </c>
      <c r="K12" s="34">
        <v>4465.0</v>
      </c>
      <c r="L12" s="33">
        <f t="shared" si="6"/>
        <v>0.1870467477</v>
      </c>
      <c r="M12" s="34">
        <v>3353.0</v>
      </c>
      <c r="N12" s="33">
        <f t="shared" si="7"/>
        <v>0.2165539725</v>
      </c>
      <c r="O12" s="34">
        <v>3587.0</v>
      </c>
      <c r="P12" s="33">
        <f t="shared" si="8"/>
        <v>0.2083728091</v>
      </c>
      <c r="Q12" s="35">
        <v>3519.0</v>
      </c>
      <c r="R12" s="4" t="s">
        <v>545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0.2870929212</v>
      </c>
      <c r="E13" s="34">
        <v>27161.0</v>
      </c>
      <c r="F13" s="33">
        <f t="shared" si="3"/>
        <v>0.294787038</v>
      </c>
      <c r="G13" s="34">
        <v>2720.0</v>
      </c>
      <c r="H13" s="33">
        <f t="shared" si="4"/>
        <v>0.372307212</v>
      </c>
      <c r="I13" s="34">
        <v>2385.0</v>
      </c>
      <c r="J13" s="33">
        <f t="shared" si="5"/>
        <v>0.3080156544</v>
      </c>
      <c r="K13" s="34">
        <v>8500.0</v>
      </c>
      <c r="L13" s="33">
        <f t="shared" si="6"/>
        <v>0.2878500502</v>
      </c>
      <c r="M13" s="34">
        <v>5160.0</v>
      </c>
      <c r="N13" s="33">
        <f t="shared" si="7"/>
        <v>0.2545882637</v>
      </c>
      <c r="O13" s="34">
        <v>4217.0</v>
      </c>
      <c r="P13" s="33">
        <f t="shared" si="8"/>
        <v>0.2474538134</v>
      </c>
      <c r="Q13" s="35">
        <v>4179.0</v>
      </c>
      <c r="R13" s="4" t="s">
        <v>545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0.1660553659</v>
      </c>
      <c r="E14" s="34">
        <v>15710.0</v>
      </c>
      <c r="F14" s="33">
        <f t="shared" si="3"/>
        <v>0.1480437845</v>
      </c>
      <c r="G14" s="34">
        <v>1366.0</v>
      </c>
      <c r="H14" s="33">
        <f t="shared" si="4"/>
        <v>0.04917265064</v>
      </c>
      <c r="I14" s="34">
        <v>315.0</v>
      </c>
      <c r="J14" s="33">
        <f t="shared" si="5"/>
        <v>0.1768372228</v>
      </c>
      <c r="K14" s="34">
        <v>4880.0</v>
      </c>
      <c r="L14" s="33">
        <f t="shared" si="6"/>
        <v>0.1738815129</v>
      </c>
      <c r="M14" s="34">
        <v>3117.0</v>
      </c>
      <c r="N14" s="33">
        <f t="shared" si="7"/>
        <v>0.1663849312</v>
      </c>
      <c r="O14" s="34">
        <v>2756.0</v>
      </c>
      <c r="P14" s="33">
        <f t="shared" si="8"/>
        <v>0.1939838939</v>
      </c>
      <c r="Q14" s="35">
        <v>3276.0</v>
      </c>
      <c r="R14" s="4" t="s">
        <v>545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0.09126174596</v>
      </c>
      <c r="E15" s="34">
        <v>8634.0</v>
      </c>
      <c r="F15" s="33">
        <f t="shared" si="3"/>
        <v>0.07673133196</v>
      </c>
      <c r="G15" s="34">
        <v>708.0</v>
      </c>
      <c r="H15" s="33">
        <f t="shared" si="4"/>
        <v>0.01935685295</v>
      </c>
      <c r="I15" s="34">
        <v>124.0</v>
      </c>
      <c r="J15" s="33">
        <f t="shared" si="5"/>
        <v>0.0798304102</v>
      </c>
      <c r="K15" s="34">
        <v>2203.0</v>
      </c>
      <c r="L15" s="33">
        <f t="shared" si="6"/>
        <v>0.09065045186</v>
      </c>
      <c r="M15" s="34">
        <v>1625.0</v>
      </c>
      <c r="N15" s="33">
        <f t="shared" si="7"/>
        <v>0.1163366337</v>
      </c>
      <c r="O15" s="34">
        <v>1927.0</v>
      </c>
      <c r="P15" s="33">
        <f t="shared" si="8"/>
        <v>0.1212103269</v>
      </c>
      <c r="Q15" s="35">
        <v>2047.0</v>
      </c>
      <c r="R15" s="4" t="s">
        <v>545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0.2573171118</v>
      </c>
      <c r="E16" s="34">
        <f>E14+E15</f>
        <v>24344</v>
      </c>
      <c r="F16" s="33">
        <f t="shared" si="3"/>
        <v>0.2247751165</v>
      </c>
      <c r="G16" s="34">
        <f>G14+G15</f>
        <v>2074</v>
      </c>
      <c r="H16" s="33">
        <f t="shared" si="4"/>
        <v>0.06852950359</v>
      </c>
      <c r="I16" s="34">
        <f>I14+I15</f>
        <v>439</v>
      </c>
      <c r="J16" s="33">
        <f t="shared" si="5"/>
        <v>0.256667633</v>
      </c>
      <c r="K16" s="34">
        <f>K14+K15</f>
        <v>7083</v>
      </c>
      <c r="L16" s="33">
        <f t="shared" si="6"/>
        <v>0.2645319647</v>
      </c>
      <c r="M16" s="34">
        <f>M14+M15</f>
        <v>4742</v>
      </c>
      <c r="N16" s="33">
        <f t="shared" si="7"/>
        <v>0.2827215648</v>
      </c>
      <c r="O16" s="34">
        <f>O14+O15</f>
        <v>4683</v>
      </c>
      <c r="P16" s="33">
        <f t="shared" si="8"/>
        <v>0.3151942207</v>
      </c>
      <c r="Q16" s="35">
        <f>Q14+Q15</f>
        <v>5323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0.104484869</v>
      </c>
      <c r="E17" s="427">
        <v>9885.0</v>
      </c>
      <c r="F17" s="40">
        <f>G17/G8</f>
        <v>0.1123875583</v>
      </c>
      <c r="G17" s="427">
        <v>1037.0</v>
      </c>
      <c r="H17" s="40">
        <f>I17/I8</f>
        <v>0.19871995</v>
      </c>
      <c r="I17" s="427">
        <v>1273.0</v>
      </c>
      <c r="J17" s="40">
        <f>K17/K8</f>
        <v>0.09758660675</v>
      </c>
      <c r="K17" s="427">
        <v>2693.0</v>
      </c>
      <c r="L17" s="40">
        <f>M17/M8</f>
        <v>0.09171036483</v>
      </c>
      <c r="M17" s="427">
        <v>1644.0</v>
      </c>
      <c r="N17" s="40">
        <f>O17/O8</f>
        <v>0.09979473557</v>
      </c>
      <c r="O17" s="427">
        <v>1653.0</v>
      </c>
      <c r="P17" s="40">
        <f>Q17/Q8</f>
        <v>0.09385362387</v>
      </c>
      <c r="Q17" s="364">
        <v>1585.0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0.12539999999999998</v>
      </c>
      <c r="E18" s="44"/>
      <c r="F18" s="40">
        <v>0.1353</v>
      </c>
      <c r="G18" s="44"/>
      <c r="H18" s="40">
        <v>0.2193</v>
      </c>
      <c r="I18" s="44"/>
      <c r="J18" s="40">
        <v>0.1155</v>
      </c>
      <c r="K18" s="44"/>
      <c r="L18" s="40">
        <v>0.1149</v>
      </c>
      <c r="M18" s="44"/>
      <c r="N18" s="40">
        <v>0.12210000000000001</v>
      </c>
      <c r="O18" s="44"/>
      <c r="P18" s="40">
        <v>0.115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0.25730000000000003</v>
      </c>
      <c r="E19" s="44"/>
      <c r="F19" s="40">
        <v>0.2248</v>
      </c>
      <c r="G19" s="44"/>
      <c r="H19" s="40">
        <v>0.06849999999999999</v>
      </c>
      <c r="I19" s="44"/>
      <c r="J19" s="40">
        <v>0.25670000000000004</v>
      </c>
      <c r="K19" s="44"/>
      <c r="L19" s="40">
        <v>0.2645</v>
      </c>
      <c r="M19" s="44"/>
      <c r="N19" s="40">
        <v>0.2827</v>
      </c>
      <c r="O19" s="44"/>
      <c r="P19" s="40">
        <v>0.3152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0.3547</v>
      </c>
      <c r="E20" s="44"/>
      <c r="F20" s="40">
        <v>0.3414</v>
      </c>
      <c r="G20" s="44"/>
      <c r="H20" s="40">
        <v>0.2825</v>
      </c>
      <c r="I20" s="44"/>
      <c r="J20" s="40">
        <v>0.311</v>
      </c>
      <c r="K20" s="44"/>
      <c r="L20" s="40">
        <v>0.3427</v>
      </c>
      <c r="M20" s="44"/>
      <c r="N20" s="40">
        <v>0.4115</v>
      </c>
      <c r="O20" s="44"/>
      <c r="P20" s="40">
        <v>0.3846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0.6201</v>
      </c>
      <c r="E21" s="44"/>
      <c r="F21" s="40">
        <v>0.5626</v>
      </c>
      <c r="G21" s="44"/>
      <c r="H21" s="40">
        <v>0.4042</v>
      </c>
      <c r="I21" s="44"/>
      <c r="J21" s="40">
        <v>0.5928</v>
      </c>
      <c r="K21" s="44"/>
      <c r="L21" s="40">
        <v>0.6114999999999999</v>
      </c>
      <c r="M21" s="44"/>
      <c r="N21" s="40">
        <v>0.6803</v>
      </c>
      <c r="O21" s="44"/>
      <c r="P21" s="40">
        <v>0.755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0.921940237</v>
      </c>
      <c r="E22" s="34">
        <v>87222.0</v>
      </c>
      <c r="F22" s="33">
        <f t="shared" ref="F22:F23" si="11">G22/$G$8</f>
        <v>0.904627723</v>
      </c>
      <c r="G22" s="34">
        <v>8347.0</v>
      </c>
      <c r="H22" s="33">
        <f t="shared" ref="H22:H23" si="12">I22/$I$8</f>
        <v>0.9584764283</v>
      </c>
      <c r="I22" s="34">
        <v>6140.0</v>
      </c>
      <c r="J22" s="33">
        <f t="shared" ref="J22:J23" si="13">K22/$K$8</f>
        <v>0.9477460502</v>
      </c>
      <c r="K22" s="34">
        <v>26154.0</v>
      </c>
      <c r="L22" s="33">
        <f t="shared" ref="L22:L23" si="14">M22/$M$8</f>
        <v>0.9241325449</v>
      </c>
      <c r="M22" s="34">
        <v>16566.0</v>
      </c>
      <c r="N22" s="33">
        <f t="shared" ref="N22:N23" si="15">O22/$O$8</f>
        <v>0.8918739435</v>
      </c>
      <c r="O22" s="34">
        <v>14773.0</v>
      </c>
      <c r="P22" s="33">
        <f t="shared" ref="P22:P23" si="16">Q22/$Q$8</f>
        <v>0.9025343439</v>
      </c>
      <c r="Q22" s="35">
        <v>15242.0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0.07804919298</v>
      </c>
      <c r="E23" s="34">
        <v>7384.0</v>
      </c>
      <c r="F23" s="33">
        <f t="shared" si="11"/>
        <v>0.09537227701</v>
      </c>
      <c r="G23" s="48">
        <v>880.0</v>
      </c>
      <c r="H23" s="33">
        <f t="shared" si="12"/>
        <v>0.04152357165</v>
      </c>
      <c r="I23" s="48">
        <v>266.0</v>
      </c>
      <c r="J23" s="33">
        <f t="shared" si="13"/>
        <v>0.05221771271</v>
      </c>
      <c r="K23" s="34">
        <v>1441.0</v>
      </c>
      <c r="L23" s="33">
        <f t="shared" si="14"/>
        <v>0.07586745509</v>
      </c>
      <c r="M23" s="34">
        <v>1360.0</v>
      </c>
      <c r="N23" s="33">
        <f t="shared" si="15"/>
        <v>0.1081260565</v>
      </c>
      <c r="O23" s="34">
        <v>1791.0</v>
      </c>
      <c r="P23" s="33">
        <f t="shared" si="16"/>
        <v>0.09746565609</v>
      </c>
      <c r="Q23" s="35">
        <v>1646.0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0.0483</v>
      </c>
      <c r="E24" s="46"/>
      <c r="F24" s="33">
        <v>0.0407</v>
      </c>
      <c r="G24" s="46"/>
      <c r="H24" s="33">
        <v>0.0253</v>
      </c>
      <c r="I24" s="46"/>
      <c r="J24" s="33">
        <v>0.0331</v>
      </c>
      <c r="K24" s="46"/>
      <c r="L24" s="33">
        <v>0.0504</v>
      </c>
      <c r="M24" s="46"/>
      <c r="N24" s="33">
        <v>0.07</v>
      </c>
      <c r="O24" s="46"/>
      <c r="P24" s="33">
        <v>0.0622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0.1837757313</v>
      </c>
      <c r="E25" s="34">
        <v>1357.0</v>
      </c>
      <c r="F25" s="33">
        <f t="shared" ref="F25:F27" si="18">G25/$G$23</f>
        <v>0.1045454545</v>
      </c>
      <c r="G25" s="48">
        <v>92.0</v>
      </c>
      <c r="H25" s="33">
        <f t="shared" ref="H25:H27" si="19">I25/$I$23</f>
        <v>0.1240601504</v>
      </c>
      <c r="I25" s="48">
        <v>33.0</v>
      </c>
      <c r="J25" s="33">
        <f t="shared" ref="J25:J27" si="20">K25/$K$23</f>
        <v>0.1929215822</v>
      </c>
      <c r="K25" s="48">
        <v>278.0</v>
      </c>
      <c r="L25" s="33">
        <f t="shared" ref="L25:L27" si="21">M25/$M$23</f>
        <v>0.1654411765</v>
      </c>
      <c r="M25" s="48">
        <v>225.0</v>
      </c>
      <c r="N25" s="33">
        <f t="shared" ref="N25:N27" si="22">O25/$O$23</f>
        <v>0.2104969291</v>
      </c>
      <c r="O25" s="48">
        <v>377.0</v>
      </c>
      <c r="P25" s="33">
        <f t="shared" ref="P25:P27" si="23">Q25/$Q$23</f>
        <v>0.2138517618</v>
      </c>
      <c r="Q25" s="49">
        <v>352.0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467</v>
      </c>
      <c r="B26" s="33">
        <f>C26/C23</f>
        <v>0.1221104239</v>
      </c>
      <c r="C26" s="34">
        <v>47124.0</v>
      </c>
      <c r="D26" s="33">
        <f t="shared" si="17"/>
        <v>0.1837757313</v>
      </c>
      <c r="E26" s="34">
        <v>1357.0</v>
      </c>
      <c r="F26" s="33">
        <f t="shared" si="18"/>
        <v>0.1045454545</v>
      </c>
      <c r="G26" s="48">
        <v>92.0</v>
      </c>
      <c r="H26" s="33">
        <f t="shared" si="19"/>
        <v>0.1240601504</v>
      </c>
      <c r="I26" s="48">
        <v>33.0</v>
      </c>
      <c r="J26" s="33">
        <f t="shared" si="20"/>
        <v>0.1929215822</v>
      </c>
      <c r="K26" s="48">
        <v>278.0</v>
      </c>
      <c r="L26" s="33">
        <f t="shared" si="21"/>
        <v>0.1654411765</v>
      </c>
      <c r="M26" s="48">
        <v>225.0</v>
      </c>
      <c r="N26" s="33">
        <f t="shared" si="22"/>
        <v>0.2104969291</v>
      </c>
      <c r="O26" s="48">
        <v>377.0</v>
      </c>
      <c r="P26" s="33">
        <f t="shared" si="23"/>
        <v>0.2138517618</v>
      </c>
      <c r="Q26" s="49">
        <v>352.0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535</v>
      </c>
      <c r="B27" s="33">
        <f>C27/C23</f>
        <v>0.069927678</v>
      </c>
      <c r="C27" s="34">
        <v>26986.0</v>
      </c>
      <c r="D27" s="33">
        <f t="shared" si="17"/>
        <v>0.07462080173</v>
      </c>
      <c r="E27" s="48">
        <v>551.0</v>
      </c>
      <c r="F27" s="33">
        <f t="shared" si="18"/>
        <v>0.03636363636</v>
      </c>
      <c r="G27" s="48">
        <v>32.0</v>
      </c>
      <c r="H27" s="33">
        <f t="shared" si="19"/>
        <v>0.01879699248</v>
      </c>
      <c r="I27" s="48">
        <v>5.0</v>
      </c>
      <c r="J27" s="33">
        <f t="shared" si="20"/>
        <v>0.07425399028</v>
      </c>
      <c r="K27" s="48">
        <v>107.0</v>
      </c>
      <c r="L27" s="33">
        <f t="shared" si="21"/>
        <v>0.07205882353</v>
      </c>
      <c r="M27" s="48">
        <v>98.0</v>
      </c>
      <c r="N27" s="33">
        <f t="shared" si="22"/>
        <v>0.09659408152</v>
      </c>
      <c r="O27" s="48">
        <v>173.0</v>
      </c>
      <c r="P27" s="33">
        <f t="shared" si="23"/>
        <v>0.08262454435</v>
      </c>
      <c r="Q27" s="49">
        <v>136.0</v>
      </c>
      <c r="R27" s="4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37229.0</v>
      </c>
      <c r="F29" s="51"/>
      <c r="G29" s="52">
        <v>3235.0</v>
      </c>
      <c r="H29" s="51"/>
      <c r="I29" s="52">
        <v>2145.0</v>
      </c>
      <c r="J29" s="51"/>
      <c r="K29" s="52">
        <v>10771.0</v>
      </c>
      <c r="L29" s="51"/>
      <c r="M29" s="52">
        <v>7121.0</v>
      </c>
      <c r="N29" s="51"/>
      <c r="O29" s="52">
        <v>6756.0</v>
      </c>
      <c r="P29" s="51"/>
      <c r="Q29" s="52">
        <v>7201.0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2.54</v>
      </c>
      <c r="F30" s="51"/>
      <c r="G30" s="54">
        <v>2.85</v>
      </c>
      <c r="H30" s="51"/>
      <c r="I30" s="54">
        <v>2.99</v>
      </c>
      <c r="J30" s="51"/>
      <c r="K30" s="54">
        <v>2.56</v>
      </c>
      <c r="L30" s="51"/>
      <c r="M30" s="54">
        <v>2.52</v>
      </c>
      <c r="N30" s="51"/>
      <c r="O30" s="54">
        <v>2.45</v>
      </c>
      <c r="P30" s="51"/>
      <c r="Q30" s="54">
        <v>2.35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4">E31/$E$29</f>
        <v>0.1206317656</v>
      </c>
      <c r="E31" s="34">
        <v>4491.0</v>
      </c>
      <c r="F31" s="33">
        <f t="shared" ref="F31:F34" si="25">G31/$G$29</f>
        <v>0.08778979907</v>
      </c>
      <c r="G31" s="48">
        <v>284.0</v>
      </c>
      <c r="H31" s="33">
        <f t="shared" ref="H31:H34" si="26">I31/$I$29</f>
        <v>0.01958041958</v>
      </c>
      <c r="I31" s="48">
        <v>42.0</v>
      </c>
      <c r="J31" s="33">
        <f t="shared" ref="J31:J34" si="27">K31/$K$29</f>
        <v>0.1128028967</v>
      </c>
      <c r="K31" s="34">
        <v>1215.0</v>
      </c>
      <c r="L31" s="33">
        <f t="shared" ref="L31:L34" si="28">M31/$M$29</f>
        <v>0.1204886954</v>
      </c>
      <c r="M31" s="48">
        <v>858.0</v>
      </c>
      <c r="N31" s="33">
        <f t="shared" ref="N31:N34" si="29">O31/$O$29</f>
        <v>0.1453522795</v>
      </c>
      <c r="O31" s="48">
        <v>982.0</v>
      </c>
      <c r="P31" s="33">
        <f t="shared" ref="P31:P34" si="30">Q31/$Q$29</f>
        <v>0.1541452576</v>
      </c>
      <c r="Q31" s="35">
        <v>1110.0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4"/>
        <v>0.02909022536</v>
      </c>
      <c r="E32" s="34">
        <v>1083.0</v>
      </c>
      <c r="F32" s="33">
        <f t="shared" si="25"/>
        <v>0.02998454405</v>
      </c>
      <c r="G32" s="48">
        <v>97.0</v>
      </c>
      <c r="H32" s="33">
        <f t="shared" si="26"/>
        <v>0.008857808858</v>
      </c>
      <c r="I32" s="48">
        <v>19.0</v>
      </c>
      <c r="J32" s="33">
        <f t="shared" si="27"/>
        <v>0.02933803732</v>
      </c>
      <c r="K32" s="48">
        <v>316.0</v>
      </c>
      <c r="L32" s="33">
        <f t="shared" si="28"/>
        <v>0.02597949726</v>
      </c>
      <c r="M32" s="48">
        <v>185.0</v>
      </c>
      <c r="N32" s="33">
        <f t="shared" si="29"/>
        <v>0.03271166371</v>
      </c>
      <c r="O32" s="48">
        <v>221.0</v>
      </c>
      <c r="P32" s="33">
        <f t="shared" si="30"/>
        <v>0.03402305235</v>
      </c>
      <c r="Q32" s="49">
        <v>245.0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4"/>
        <v>0.01748636815</v>
      </c>
      <c r="E33" s="48">
        <v>651.0</v>
      </c>
      <c r="F33" s="33">
        <f t="shared" si="25"/>
        <v>0.02163833076</v>
      </c>
      <c r="G33" s="48">
        <v>70.0</v>
      </c>
      <c r="H33" s="33">
        <f t="shared" si="26"/>
        <v>0.03216783217</v>
      </c>
      <c r="I33" s="48">
        <v>69.0</v>
      </c>
      <c r="J33" s="33">
        <f t="shared" si="27"/>
        <v>0.01652585647</v>
      </c>
      <c r="K33" s="48">
        <v>178.0</v>
      </c>
      <c r="L33" s="33">
        <f t="shared" si="28"/>
        <v>0.01530683893</v>
      </c>
      <c r="M33" s="48">
        <v>109.0</v>
      </c>
      <c r="N33" s="33">
        <f t="shared" si="29"/>
        <v>0.0167258733</v>
      </c>
      <c r="O33" s="48">
        <v>113.0</v>
      </c>
      <c r="P33" s="33">
        <f t="shared" si="30"/>
        <v>0.01555339536</v>
      </c>
      <c r="Q33" s="49">
        <v>112.0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4"/>
        <v>0.003572483816</v>
      </c>
      <c r="E34" s="435">
        <v>133.0</v>
      </c>
      <c r="F34" s="433">
        <f t="shared" si="25"/>
        <v>0.003091190108</v>
      </c>
      <c r="G34" s="435">
        <v>10.0</v>
      </c>
      <c r="H34" s="433">
        <f t="shared" si="26"/>
        <v>0.008391608392</v>
      </c>
      <c r="I34" s="435">
        <v>18.0</v>
      </c>
      <c r="J34" s="433">
        <f t="shared" si="27"/>
        <v>0.00352799183</v>
      </c>
      <c r="K34" s="435">
        <v>38.0</v>
      </c>
      <c r="L34" s="433">
        <f t="shared" si="28"/>
        <v>0.002808594299</v>
      </c>
      <c r="M34" s="435">
        <v>20.0</v>
      </c>
      <c r="N34" s="433">
        <f t="shared" si="29"/>
        <v>0.002960331557</v>
      </c>
      <c r="O34" s="435">
        <v>20.0</v>
      </c>
      <c r="P34" s="433">
        <f t="shared" si="30"/>
        <v>0.003749479239</v>
      </c>
      <c r="Q34" s="436">
        <v>27.0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51"/>
      <c r="E36" s="630">
        <v>7.44</v>
      </c>
      <c r="F36" s="51"/>
      <c r="G36" s="631">
        <v>6.9</v>
      </c>
      <c r="H36" s="92"/>
      <c r="I36" s="631">
        <v>7.79</v>
      </c>
      <c r="J36" s="92"/>
      <c r="K36" s="631">
        <v>6.11</v>
      </c>
      <c r="L36" s="92"/>
      <c r="M36" s="631">
        <v>8.07</v>
      </c>
      <c r="N36" s="92"/>
      <c r="O36" s="631">
        <v>7.4</v>
      </c>
      <c r="P36" s="92"/>
      <c r="Q36" s="631">
        <v>9.18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26"/>
      <c r="E37" s="55">
        <v>-2.6100000000000003</v>
      </c>
      <c r="F37" s="26"/>
      <c r="G37" s="521">
        <v>-5.799999999999999</v>
      </c>
      <c r="H37" s="60"/>
      <c r="I37" s="521">
        <v>5.3</v>
      </c>
      <c r="J37" s="60"/>
      <c r="K37" s="521">
        <v>-2.5300000000000002</v>
      </c>
      <c r="L37" s="60"/>
      <c r="M37" s="521">
        <v>-1.0</v>
      </c>
      <c r="N37" s="60"/>
      <c r="O37" s="521">
        <v>-6.91</v>
      </c>
      <c r="P37" s="60"/>
      <c r="Q37" s="521">
        <v>-1.4800000000000004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26"/>
      <c r="E38" s="55">
        <v>86.07</v>
      </c>
      <c r="F38" s="26"/>
      <c r="G38" s="521">
        <v>81.93</v>
      </c>
      <c r="H38" s="60"/>
      <c r="I38" s="521">
        <v>84.89</v>
      </c>
      <c r="J38" s="60"/>
      <c r="K38" s="521">
        <v>85.37</v>
      </c>
      <c r="L38" s="60"/>
      <c r="M38" s="521">
        <v>86.8</v>
      </c>
      <c r="N38" s="60"/>
      <c r="O38" s="521">
        <v>85.57</v>
      </c>
      <c r="P38" s="60"/>
      <c r="Q38" s="521">
        <v>87.51</v>
      </c>
      <c r="R38" s="4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26"/>
      <c r="E39" s="55">
        <v>79.97</v>
      </c>
      <c r="F39" s="26"/>
      <c r="G39" s="521">
        <v>79.66</v>
      </c>
      <c r="H39" s="60"/>
      <c r="I39" s="521">
        <v>79.26</v>
      </c>
      <c r="J39" s="60"/>
      <c r="K39" s="521">
        <v>81.11</v>
      </c>
      <c r="L39" s="60"/>
      <c r="M39" s="521">
        <v>79.74</v>
      </c>
      <c r="N39" s="60"/>
      <c r="O39" s="521">
        <v>77.59</v>
      </c>
      <c r="P39" s="60"/>
      <c r="Q39" s="521">
        <v>80.42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24.63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70"/>
      <c r="R40" s="4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19.88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33133.696304957906</v>
      </c>
      <c r="H43" s="56"/>
      <c r="I43" s="522">
        <v>41912.715355979526</v>
      </c>
      <c r="J43" s="56"/>
      <c r="K43" s="522">
        <v>39432.62479985105</v>
      </c>
      <c r="L43" s="56"/>
      <c r="M43" s="522">
        <v>34725.935695988745</v>
      </c>
      <c r="N43" s="56"/>
      <c r="O43" s="522">
        <v>27396.66223121047</v>
      </c>
      <c r="P43" s="56"/>
      <c r="Q43" s="522">
        <v>28551.215683393402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20032.15202150269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-557.3478383643342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1399.27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6"/>
      <c r="R46" s="4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824.7</v>
      </c>
      <c r="F47" s="85"/>
      <c r="G47" s="86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3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0.03010320956</v>
      </c>
      <c r="E52" s="39">
        <v>5953.0</v>
      </c>
      <c r="F52" s="26"/>
      <c r="G52" s="39">
        <v>634.0</v>
      </c>
      <c r="H52" s="26"/>
      <c r="I52" s="39">
        <v>409.0</v>
      </c>
      <c r="J52" s="26"/>
      <c r="K52" s="39">
        <v>1513.0</v>
      </c>
      <c r="L52" s="26"/>
      <c r="M52" s="39">
        <v>1183.0</v>
      </c>
      <c r="N52" s="26"/>
      <c r="O52" s="39">
        <v>1181.0</v>
      </c>
      <c r="P52" s="26"/>
      <c r="Q52" s="39">
        <v>940.0</v>
      </c>
      <c r="R52" s="29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0.109</v>
      </c>
      <c r="F53" s="26"/>
      <c r="G53" s="119">
        <v>0.1152</v>
      </c>
      <c r="H53" s="26"/>
      <c r="I53" s="119">
        <v>0.09949999999999999</v>
      </c>
      <c r="J53" s="26"/>
      <c r="K53" s="119">
        <v>0.096</v>
      </c>
      <c r="L53" s="26"/>
      <c r="M53" s="119">
        <v>0.1133</v>
      </c>
      <c r="N53" s="26"/>
      <c r="O53" s="119">
        <v>0.1329</v>
      </c>
      <c r="P53" s="26"/>
      <c r="Q53" s="119">
        <v>0.1033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0.11259999999999999</v>
      </c>
      <c r="F54" s="60"/>
      <c r="G54" s="119">
        <v>0.1166</v>
      </c>
      <c r="H54" s="60"/>
      <c r="I54" s="119">
        <v>0.1074</v>
      </c>
      <c r="J54" s="60"/>
      <c r="K54" s="119">
        <v>0.1048</v>
      </c>
      <c r="L54" s="60"/>
      <c r="M54" s="119">
        <v>0.1158</v>
      </c>
      <c r="N54" s="60"/>
      <c r="O54" s="119">
        <v>0.13119999999999998</v>
      </c>
      <c r="P54" s="60"/>
      <c r="Q54" s="119">
        <v>0.10400000000000001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0.0529</v>
      </c>
      <c r="F55" s="60"/>
      <c r="G55" s="123">
        <v>0.059500000000000004</v>
      </c>
      <c r="H55" s="60"/>
      <c r="I55" s="123">
        <v>0.051500000000000004</v>
      </c>
      <c r="J55" s="60"/>
      <c r="K55" s="123">
        <v>0.0373</v>
      </c>
      <c r="L55" s="60"/>
      <c r="M55" s="123">
        <v>0.0623</v>
      </c>
      <c r="N55" s="60"/>
      <c r="O55" s="123">
        <v>0.0716</v>
      </c>
      <c r="P55" s="60"/>
      <c r="Q55" s="123">
        <v>0.053899999999999997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0.1209</v>
      </c>
      <c r="F56" s="60"/>
      <c r="G56" s="123">
        <v>0.12269999999999999</v>
      </c>
      <c r="H56" s="60"/>
      <c r="I56" s="123">
        <v>0.121</v>
      </c>
      <c r="J56" s="60"/>
      <c r="K56" s="123">
        <v>0.1144</v>
      </c>
      <c r="L56" s="60"/>
      <c r="M56" s="123">
        <v>0.1301</v>
      </c>
      <c r="N56" s="60"/>
      <c r="O56" s="123">
        <v>0.1366</v>
      </c>
      <c r="P56" s="60"/>
      <c r="Q56" s="123">
        <v>0.1038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0.1234</v>
      </c>
      <c r="F57" s="60"/>
      <c r="G57" s="123">
        <v>0.1301</v>
      </c>
      <c r="H57" s="60"/>
      <c r="I57" s="123">
        <v>0.11699999999999999</v>
      </c>
      <c r="J57" s="60"/>
      <c r="K57" s="123">
        <v>0.11900000000000001</v>
      </c>
      <c r="L57" s="60"/>
      <c r="M57" s="123">
        <v>0.1198</v>
      </c>
      <c r="N57" s="60"/>
      <c r="O57" s="123">
        <v>0.1421</v>
      </c>
      <c r="P57" s="60"/>
      <c r="Q57" s="123">
        <v>0.1176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0.1051</v>
      </c>
      <c r="F58" s="26"/>
      <c r="G58" s="119">
        <v>0.1137</v>
      </c>
      <c r="H58" s="26"/>
      <c r="I58" s="119">
        <v>0.0908</v>
      </c>
      <c r="J58" s="26"/>
      <c r="K58" s="119">
        <v>0.0864</v>
      </c>
      <c r="L58" s="26"/>
      <c r="M58" s="119">
        <v>0.1106</v>
      </c>
      <c r="N58" s="26"/>
      <c r="O58" s="119">
        <v>0.13470000000000001</v>
      </c>
      <c r="P58" s="26"/>
      <c r="Q58" s="119">
        <v>0.1025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0.0621</v>
      </c>
      <c r="F59" s="60"/>
      <c r="G59" s="123">
        <v>0.0741</v>
      </c>
      <c r="H59" s="60"/>
      <c r="I59" s="123">
        <v>0.07719999999999999</v>
      </c>
      <c r="J59" s="60"/>
      <c r="K59" s="123">
        <v>0.045599999999999995</v>
      </c>
      <c r="L59" s="60"/>
      <c r="M59" s="123">
        <v>0.0823</v>
      </c>
      <c r="N59" s="60"/>
      <c r="O59" s="123">
        <v>0.0601</v>
      </c>
      <c r="P59" s="60"/>
      <c r="Q59" s="123">
        <v>0.053899999999999997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0.1042</v>
      </c>
      <c r="F60" s="60"/>
      <c r="G60" s="123">
        <v>0.1297</v>
      </c>
      <c r="H60" s="60"/>
      <c r="I60" s="123">
        <v>0.09390000000000001</v>
      </c>
      <c r="J60" s="60"/>
      <c r="K60" s="123">
        <v>0.09480000000000001</v>
      </c>
      <c r="L60" s="60"/>
      <c r="M60" s="123">
        <v>0.1038</v>
      </c>
      <c r="N60" s="60"/>
      <c r="O60" s="123">
        <v>0.1253</v>
      </c>
      <c r="P60" s="60"/>
      <c r="Q60" s="123">
        <v>0.08560000000000001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0.12119999999999999</v>
      </c>
      <c r="F61" s="60"/>
      <c r="G61" s="123">
        <v>0.1186</v>
      </c>
      <c r="H61" s="60"/>
      <c r="I61" s="123">
        <v>0.0942</v>
      </c>
      <c r="J61" s="60"/>
      <c r="K61" s="123">
        <v>0.09570000000000001</v>
      </c>
      <c r="L61" s="60"/>
      <c r="M61" s="123">
        <v>0.12689999999999999</v>
      </c>
      <c r="N61" s="60"/>
      <c r="O61" s="123">
        <v>0.1679</v>
      </c>
      <c r="P61" s="60"/>
      <c r="Q61" s="123">
        <v>0.13470000000000001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0.4800940702</v>
      </c>
      <c r="E62" s="28">
        <v>2858.0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0.4125262421</v>
      </c>
      <c r="E63" s="35">
        <v>1179.0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0.5874737579</v>
      </c>
      <c r="E64" s="35">
        <v>1679.0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0.3870317487</v>
      </c>
      <c r="E65" s="130">
        <v>2304.0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0.4895833333</v>
      </c>
      <c r="E66" s="131">
        <v>1128.0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0.5104166667</v>
      </c>
      <c r="E67" s="133">
        <v>1176.0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0.6129682513</v>
      </c>
      <c r="E68" s="130">
        <v>3649.0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0.429706769</v>
      </c>
      <c r="E69" s="131">
        <v>1568.0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0.570293231</v>
      </c>
      <c r="E70" s="131">
        <v>2081.0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3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11866.0</v>
      </c>
      <c r="F72" s="141">
        <v>1.0</v>
      </c>
      <c r="G72" s="142">
        <v>1248.0</v>
      </c>
      <c r="H72" s="141">
        <v>1.0</v>
      </c>
      <c r="I72" s="142">
        <v>1405.0</v>
      </c>
      <c r="J72" s="141">
        <v>1.0</v>
      </c>
      <c r="K72" s="142">
        <v>3188.0</v>
      </c>
      <c r="L72" s="141">
        <v>1.0</v>
      </c>
      <c r="M72" s="142">
        <v>2060.0</v>
      </c>
      <c r="N72" s="141">
        <v>1.0</v>
      </c>
      <c r="O72" s="142">
        <v>2023.0</v>
      </c>
      <c r="P72" s="141">
        <v>1.0</v>
      </c>
      <c r="Q72" s="142">
        <v>1942.0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0.1669475813</v>
      </c>
      <c r="E73" s="52">
        <v>1981.0</v>
      </c>
      <c r="F73" s="145">
        <f t="shared" ref="F73:F76" si="33">G73/$G$72</f>
        <v>0.1690705128</v>
      </c>
      <c r="G73" s="146">
        <v>211.0</v>
      </c>
      <c r="H73" s="145">
        <f t="shared" ref="H73:H76" si="34">I73/$I$72</f>
        <v>0.09395017794</v>
      </c>
      <c r="I73" s="146">
        <v>132.0</v>
      </c>
      <c r="J73" s="145">
        <f t="shared" ref="J73:J76" si="35">K73/$K$72</f>
        <v>0.1552697616</v>
      </c>
      <c r="K73" s="146">
        <v>495.0</v>
      </c>
      <c r="L73" s="145">
        <f t="shared" ref="L73:L76" si="36">M73/$M$72</f>
        <v>0.2019417476</v>
      </c>
      <c r="M73" s="146">
        <v>416.0</v>
      </c>
      <c r="N73" s="145">
        <f t="shared" ref="N73:N76" si="37">O73/$O$72</f>
        <v>0.1828966881</v>
      </c>
      <c r="O73" s="146">
        <v>370.0</v>
      </c>
      <c r="P73" s="145">
        <f t="shared" ref="P73:P76" si="38">Q73/$Q$72</f>
        <v>0.183831102</v>
      </c>
      <c r="Q73" s="146">
        <v>357.0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8">
        <f t="shared" si="32"/>
        <v>0.1697286364</v>
      </c>
      <c r="E74" s="52">
        <v>2014.0</v>
      </c>
      <c r="F74" s="148">
        <f t="shared" si="33"/>
        <v>0.1586538462</v>
      </c>
      <c r="G74" s="146">
        <v>198.0</v>
      </c>
      <c r="H74" s="148">
        <f t="shared" si="34"/>
        <v>0.1366548043</v>
      </c>
      <c r="I74" s="146">
        <v>192.0</v>
      </c>
      <c r="J74" s="148">
        <f t="shared" si="35"/>
        <v>0.1643663739</v>
      </c>
      <c r="K74" s="146">
        <v>524.0</v>
      </c>
      <c r="L74" s="148">
        <f t="shared" si="36"/>
        <v>0.1660194175</v>
      </c>
      <c r="M74" s="146">
        <v>342.0</v>
      </c>
      <c r="N74" s="148">
        <f t="shared" si="37"/>
        <v>0.1893227879</v>
      </c>
      <c r="O74" s="146">
        <v>383.0</v>
      </c>
      <c r="P74" s="148">
        <f t="shared" si="38"/>
        <v>0.193099897</v>
      </c>
      <c r="Q74" s="146">
        <v>375.0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8">
        <f t="shared" si="32"/>
        <v>0.3814259228</v>
      </c>
      <c r="E75" s="52">
        <v>4526.0</v>
      </c>
      <c r="F75" s="148">
        <f t="shared" si="33"/>
        <v>0.390224359</v>
      </c>
      <c r="G75" s="146">
        <v>487.0</v>
      </c>
      <c r="H75" s="148">
        <f t="shared" si="34"/>
        <v>0.4206405694</v>
      </c>
      <c r="I75" s="146">
        <v>591.0</v>
      </c>
      <c r="J75" s="148">
        <f t="shared" si="35"/>
        <v>0.3594730238</v>
      </c>
      <c r="K75" s="52">
        <v>1146.0</v>
      </c>
      <c r="L75" s="148">
        <f t="shared" si="36"/>
        <v>0.3713592233</v>
      </c>
      <c r="M75" s="146">
        <v>765.0</v>
      </c>
      <c r="N75" s="148">
        <f t="shared" si="37"/>
        <v>0.3885318833</v>
      </c>
      <c r="O75" s="146">
        <v>786.0</v>
      </c>
      <c r="P75" s="148">
        <f t="shared" si="38"/>
        <v>0.3867147271</v>
      </c>
      <c r="Q75" s="146">
        <v>751.0</v>
      </c>
      <c r="R75" s="4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1"/>
        <v>0.2366033925</v>
      </c>
      <c r="C76" s="152">
        <v>108715.0</v>
      </c>
      <c r="D76" s="151">
        <f t="shared" si="32"/>
        <v>0.2818978594</v>
      </c>
      <c r="E76" s="152">
        <v>3345.0</v>
      </c>
      <c r="F76" s="151">
        <f t="shared" si="33"/>
        <v>0.2820512821</v>
      </c>
      <c r="G76" s="153">
        <v>352.0</v>
      </c>
      <c r="H76" s="151">
        <f t="shared" si="34"/>
        <v>0.3487544484</v>
      </c>
      <c r="I76" s="153">
        <v>490.0</v>
      </c>
      <c r="J76" s="151">
        <f t="shared" si="35"/>
        <v>0.3208908407</v>
      </c>
      <c r="K76" s="152">
        <v>1023.0</v>
      </c>
      <c r="L76" s="151">
        <f t="shared" si="36"/>
        <v>0.2606796117</v>
      </c>
      <c r="M76" s="153">
        <v>537.0</v>
      </c>
      <c r="N76" s="151">
        <f t="shared" si="37"/>
        <v>0.2392486406</v>
      </c>
      <c r="O76" s="153">
        <v>484.0</v>
      </c>
      <c r="P76" s="151">
        <f t="shared" si="38"/>
        <v>0.2363542739</v>
      </c>
      <c r="Q76" s="153">
        <v>459.0</v>
      </c>
      <c r="R76" s="4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1"/>
        <v>0.5110972791</v>
      </c>
      <c r="C77" s="155">
        <v>234840.0</v>
      </c>
      <c r="D77" s="38">
        <f>E77/E72</f>
        <v>0.5076689702</v>
      </c>
      <c r="E77" s="155">
        <v>6024.0</v>
      </c>
      <c r="F77" s="38">
        <f>G77/G72</f>
        <v>0.4975961538</v>
      </c>
      <c r="G77" s="156">
        <v>621.0</v>
      </c>
      <c r="H77" s="38">
        <f>I77/I72</f>
        <v>0.5046263345</v>
      </c>
      <c r="I77" s="156">
        <v>709.0</v>
      </c>
      <c r="J77" s="38">
        <f>K77/K72</f>
        <v>0.5141154329</v>
      </c>
      <c r="K77" s="155">
        <v>1639.0</v>
      </c>
      <c r="L77" s="38">
        <f>M77/M72</f>
        <v>0.5063106796</v>
      </c>
      <c r="M77" s="155">
        <v>1043.0</v>
      </c>
      <c r="N77" s="38">
        <f>O77/O72</f>
        <v>0.5037073653</v>
      </c>
      <c r="O77" s="155">
        <v>1019.0</v>
      </c>
      <c r="P77" s="38">
        <f>Q77/Q72</f>
        <v>0.5113285273</v>
      </c>
      <c r="Q77" s="156">
        <v>993.0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9">C78/$C$77</f>
        <v>0.1912706524</v>
      </c>
      <c r="C78" s="52">
        <v>44918.0</v>
      </c>
      <c r="D78" s="145">
        <f t="shared" ref="D78:D81" si="40">E78/$E$77</f>
        <v>0.1674966799</v>
      </c>
      <c r="E78" s="52">
        <v>1009.0</v>
      </c>
      <c r="F78" s="145">
        <f t="shared" ref="F78:F81" si="41">G78/$G$77</f>
        <v>0.1690821256</v>
      </c>
      <c r="G78" s="146">
        <v>105.0</v>
      </c>
      <c r="H78" s="145">
        <f t="shared" ref="H78:H81" si="42">I78/$I$77</f>
        <v>0.1114245416</v>
      </c>
      <c r="I78" s="146">
        <v>79.0</v>
      </c>
      <c r="J78" s="145">
        <f t="shared" ref="J78:J81" si="43">K78/$K$77</f>
        <v>0.1513117755</v>
      </c>
      <c r="K78" s="146">
        <v>248.0</v>
      </c>
      <c r="L78" s="145">
        <f t="shared" ref="L78:L81" si="44">M78/$M$77</f>
        <v>0.2032598274</v>
      </c>
      <c r="M78" s="146">
        <v>212.0</v>
      </c>
      <c r="N78" s="145">
        <f t="shared" ref="N78:N81" si="45">O78/$O$77</f>
        <v>0.1805691855</v>
      </c>
      <c r="O78" s="146">
        <v>184.0</v>
      </c>
      <c r="P78" s="145">
        <f t="shared" ref="P78:P81" si="46">Q78/$Q$77</f>
        <v>0.1822759315</v>
      </c>
      <c r="Q78" s="146">
        <v>181.0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52">
        <v>45275.0</v>
      </c>
      <c r="D79" s="148">
        <f t="shared" si="40"/>
        <v>0.1686586985</v>
      </c>
      <c r="E79" s="52">
        <v>1016.0</v>
      </c>
      <c r="F79" s="148">
        <f t="shared" si="41"/>
        <v>0.1642512077</v>
      </c>
      <c r="G79" s="146">
        <v>102.0</v>
      </c>
      <c r="H79" s="148">
        <f t="shared" si="42"/>
        <v>0.1311706629</v>
      </c>
      <c r="I79" s="146">
        <v>93.0</v>
      </c>
      <c r="J79" s="148">
        <f t="shared" si="43"/>
        <v>0.1629042099</v>
      </c>
      <c r="K79" s="146">
        <v>267.0</v>
      </c>
      <c r="L79" s="148">
        <f t="shared" si="44"/>
        <v>0.1687440077</v>
      </c>
      <c r="M79" s="146">
        <v>176.0</v>
      </c>
      <c r="N79" s="148">
        <f t="shared" si="45"/>
        <v>0.1903827282</v>
      </c>
      <c r="O79" s="146">
        <v>194.0</v>
      </c>
      <c r="P79" s="148">
        <f t="shared" si="46"/>
        <v>0.1852970796</v>
      </c>
      <c r="Q79" s="146">
        <v>184.0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9"/>
        <v>0.3801652189</v>
      </c>
      <c r="C80" s="52">
        <v>89278.0</v>
      </c>
      <c r="D80" s="148">
        <f t="shared" si="40"/>
        <v>0.3867861886</v>
      </c>
      <c r="E80" s="52">
        <v>2330.0</v>
      </c>
      <c r="F80" s="148">
        <f t="shared" si="41"/>
        <v>0.4025764895</v>
      </c>
      <c r="G80" s="146">
        <v>250.0</v>
      </c>
      <c r="H80" s="148">
        <f t="shared" si="42"/>
        <v>0.4330042313</v>
      </c>
      <c r="I80" s="146">
        <v>307.0</v>
      </c>
      <c r="J80" s="148">
        <f t="shared" si="43"/>
        <v>0.365466748</v>
      </c>
      <c r="K80" s="146">
        <v>599.0</v>
      </c>
      <c r="L80" s="148">
        <f t="shared" si="44"/>
        <v>0.368168744</v>
      </c>
      <c r="M80" s="146">
        <v>384.0</v>
      </c>
      <c r="N80" s="148">
        <f t="shared" si="45"/>
        <v>0.3945044161</v>
      </c>
      <c r="O80" s="146">
        <v>402.0</v>
      </c>
      <c r="P80" s="148">
        <f t="shared" si="46"/>
        <v>0.390735146</v>
      </c>
      <c r="Q80" s="146">
        <v>388.0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1">
        <f t="shared" si="40"/>
        <v>0.2770584329</v>
      </c>
      <c r="E81" s="152">
        <v>1669.0</v>
      </c>
      <c r="F81" s="151">
        <f t="shared" si="41"/>
        <v>0.2640901771</v>
      </c>
      <c r="G81" s="153">
        <v>164.0</v>
      </c>
      <c r="H81" s="151">
        <f t="shared" si="42"/>
        <v>0.3244005642</v>
      </c>
      <c r="I81" s="153">
        <v>230.0</v>
      </c>
      <c r="J81" s="151">
        <f t="shared" si="43"/>
        <v>0.3203172666</v>
      </c>
      <c r="K81" s="153">
        <v>525.0</v>
      </c>
      <c r="L81" s="151">
        <f t="shared" si="44"/>
        <v>0.2598274209</v>
      </c>
      <c r="M81" s="153">
        <v>271.0</v>
      </c>
      <c r="N81" s="151">
        <f t="shared" si="45"/>
        <v>0.2345436703</v>
      </c>
      <c r="O81" s="153">
        <v>239.0</v>
      </c>
      <c r="P81" s="151">
        <f t="shared" si="46"/>
        <v>0.2416918429</v>
      </c>
      <c r="Q81" s="153">
        <v>240.0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0.4923310298</v>
      </c>
      <c r="E82" s="155">
        <v>5842.0</v>
      </c>
      <c r="F82" s="38">
        <f>G82/G72</f>
        <v>0.5024038462</v>
      </c>
      <c r="G82" s="156">
        <v>627.0</v>
      </c>
      <c r="H82" s="38">
        <f>I82/I72</f>
        <v>0.4953736655</v>
      </c>
      <c r="I82" s="156">
        <v>696.0</v>
      </c>
      <c r="J82" s="38">
        <f>K82/K72</f>
        <v>0.4858845671</v>
      </c>
      <c r="K82" s="155">
        <v>1549.0</v>
      </c>
      <c r="L82" s="38">
        <f>M82/M72</f>
        <v>0.4936893204</v>
      </c>
      <c r="M82" s="155">
        <v>1017.0</v>
      </c>
      <c r="N82" s="38">
        <f>O82/O72</f>
        <v>0.4962926347</v>
      </c>
      <c r="O82" s="155">
        <v>1004.0</v>
      </c>
      <c r="P82" s="38">
        <f>Q82/Q72</f>
        <v>0.4886714727</v>
      </c>
      <c r="Q82" s="156">
        <v>949.0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0.1663813762</v>
      </c>
      <c r="E83" s="146">
        <v>972.0</v>
      </c>
      <c r="F83" s="145">
        <f t="shared" ref="F83:F86" si="49">G83/$G$82</f>
        <v>0.1690590112</v>
      </c>
      <c r="G83" s="146">
        <v>106.0</v>
      </c>
      <c r="H83" s="145">
        <f t="shared" ref="H83:H86" si="50">I83/$I$82</f>
        <v>0.07614942529</v>
      </c>
      <c r="I83" s="146">
        <v>53.0</v>
      </c>
      <c r="J83" s="145">
        <f t="shared" ref="J83:J86" si="51">K83/$K$82</f>
        <v>0.1594577147</v>
      </c>
      <c r="K83" s="146">
        <v>247.0</v>
      </c>
      <c r="L83" s="145">
        <f t="shared" ref="L83:L86" si="52">M83/$M$82</f>
        <v>0.2005899705</v>
      </c>
      <c r="M83" s="146">
        <v>204.0</v>
      </c>
      <c r="N83" s="145">
        <f t="shared" ref="N83:N86" si="53">O83/$O$82</f>
        <v>0.1852589641</v>
      </c>
      <c r="O83" s="146">
        <v>186.0</v>
      </c>
      <c r="P83" s="145">
        <f t="shared" ref="P83:P86" si="54">Q83/$Q$82</f>
        <v>0.1854583772</v>
      </c>
      <c r="Q83" s="146">
        <v>176.0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8">
        <f t="shared" si="48"/>
        <v>0.1708319069</v>
      </c>
      <c r="E84" s="146">
        <v>998.0</v>
      </c>
      <c r="F84" s="148">
        <f t="shared" si="49"/>
        <v>0.1531100478</v>
      </c>
      <c r="G84" s="146">
        <v>96.0</v>
      </c>
      <c r="H84" s="148">
        <f t="shared" si="50"/>
        <v>0.1422413793</v>
      </c>
      <c r="I84" s="146">
        <v>99.0</v>
      </c>
      <c r="J84" s="148">
        <f t="shared" si="51"/>
        <v>0.1659134926</v>
      </c>
      <c r="K84" s="146">
        <v>257.0</v>
      </c>
      <c r="L84" s="148">
        <f t="shared" si="52"/>
        <v>0.1632251721</v>
      </c>
      <c r="M84" s="146">
        <v>166.0</v>
      </c>
      <c r="N84" s="148">
        <f t="shared" si="53"/>
        <v>0.188247012</v>
      </c>
      <c r="O84" s="146">
        <v>189.0</v>
      </c>
      <c r="P84" s="148">
        <f t="shared" si="54"/>
        <v>0.2012644889</v>
      </c>
      <c r="Q84" s="146">
        <v>191.0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8">
        <f t="shared" si="48"/>
        <v>0.3758986648</v>
      </c>
      <c r="E85" s="52">
        <v>2196.0</v>
      </c>
      <c r="F85" s="148">
        <f t="shared" si="49"/>
        <v>0.3779904306</v>
      </c>
      <c r="G85" s="146">
        <v>237.0</v>
      </c>
      <c r="H85" s="148">
        <f t="shared" si="50"/>
        <v>0.408045977</v>
      </c>
      <c r="I85" s="146">
        <v>284.0</v>
      </c>
      <c r="J85" s="148">
        <f t="shared" si="51"/>
        <v>0.3531310523</v>
      </c>
      <c r="K85" s="146">
        <v>547.0</v>
      </c>
      <c r="L85" s="148">
        <f t="shared" si="52"/>
        <v>0.3746312684</v>
      </c>
      <c r="M85" s="146">
        <v>381.0</v>
      </c>
      <c r="N85" s="148">
        <f t="shared" si="53"/>
        <v>0.3824701195</v>
      </c>
      <c r="O85" s="146">
        <v>384.0</v>
      </c>
      <c r="P85" s="148">
        <f t="shared" si="54"/>
        <v>0.3825079031</v>
      </c>
      <c r="Q85" s="146">
        <v>363.0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1">
        <f t="shared" si="48"/>
        <v>0.286888052</v>
      </c>
      <c r="E86" s="152">
        <v>1676.0</v>
      </c>
      <c r="F86" s="151">
        <f t="shared" si="49"/>
        <v>0.2998405104</v>
      </c>
      <c r="G86" s="153">
        <v>188.0</v>
      </c>
      <c r="H86" s="151">
        <f t="shared" si="50"/>
        <v>0.3735632184</v>
      </c>
      <c r="I86" s="153">
        <v>260.0</v>
      </c>
      <c r="J86" s="151">
        <f t="shared" si="51"/>
        <v>0.3214977405</v>
      </c>
      <c r="K86" s="153">
        <v>498.0</v>
      </c>
      <c r="L86" s="151">
        <f t="shared" si="52"/>
        <v>0.261553589</v>
      </c>
      <c r="M86" s="153">
        <v>266.0</v>
      </c>
      <c r="N86" s="151">
        <f t="shared" si="53"/>
        <v>0.2440239044</v>
      </c>
      <c r="O86" s="153">
        <v>245.0</v>
      </c>
      <c r="P86" s="151">
        <f t="shared" si="54"/>
        <v>0.2307692308</v>
      </c>
      <c r="Q86" s="153">
        <v>219.0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15811.0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21.0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15811.0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4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55">C89/$C$88</f>
        <v>0.435920034</v>
      </c>
      <c r="C89" s="171">
        <v>217137.0</v>
      </c>
      <c r="D89" s="145">
        <f t="shared" ref="D89:D99" si="56">E89/$E$88</f>
        <v>0.3627854026</v>
      </c>
      <c r="E89" s="172">
        <v>5736.0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0.1007526406</v>
      </c>
      <c r="E90" s="35">
        <v>1593.0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0.5364619569</v>
      </c>
      <c r="E91" s="35">
        <v>8482.0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0.07399911454</v>
      </c>
      <c r="E92" s="28">
        <v>1170.0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0.009107583328</v>
      </c>
      <c r="E93" s="49">
        <v>144.0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0.001138447916</v>
      </c>
      <c r="E94" s="49">
        <v>18.0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0.0637530833</v>
      </c>
      <c r="E95" s="35">
        <v>1008.0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0.0352918854</v>
      </c>
      <c r="E96" s="178">
        <v>558.0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0.01239643286</v>
      </c>
      <c r="E97" s="49">
        <v>196.0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0.0003162355322</v>
      </c>
      <c r="E98" s="49">
        <v>5.0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0.022579217</v>
      </c>
      <c r="E99" s="181">
        <v>357.0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0.2244307817</v>
      </c>
      <c r="E101" s="186">
        <v>16609.0</v>
      </c>
      <c r="F101" s="185">
        <f t="shared" ref="F101:F106" si="61">G101/(G$101+G$102+G$103+G$104+G$105+G$106)</f>
        <v>0.2509696883</v>
      </c>
      <c r="G101" s="186">
        <v>1747.0</v>
      </c>
      <c r="H101" s="185">
        <f t="shared" ref="H101:H106" si="62">I101/(I$101+I$102+I$103+I$104+I$105+I$106)</f>
        <v>0.1233564427</v>
      </c>
      <c r="I101" s="186">
        <v>516.0</v>
      </c>
      <c r="J101" s="185">
        <f t="shared" ref="J101:J106" si="63">K101/(K$101+K$102+K$103+K$104+K$105+K$106)</f>
        <v>0.1768505181</v>
      </c>
      <c r="K101" s="186">
        <v>3806.0</v>
      </c>
      <c r="L101" s="185">
        <f t="shared" ref="L101:L106" si="64">M101/(M$101+M$102+M$103+M$104+M$105+M$106)</f>
        <v>0.2318178624</v>
      </c>
      <c r="M101" s="186">
        <v>3299.0</v>
      </c>
      <c r="N101" s="185">
        <f t="shared" ref="N101:N106" si="65">O101/(O$101+O$102+O$103+O$104+O$105+O$106)</f>
        <v>0.2791466346</v>
      </c>
      <c r="O101" s="186">
        <v>3716.0</v>
      </c>
      <c r="P101" s="185">
        <f t="shared" ref="P101:P106" si="66">Q101/(Q$101+Q$102+Q$103+Q$104+Q$105+Q$106)</f>
        <v>0.255490324</v>
      </c>
      <c r="Q101" s="186">
        <v>3525.0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0.280535099</v>
      </c>
      <c r="E102" s="159">
        <v>20761.0</v>
      </c>
      <c r="F102" s="187">
        <f t="shared" si="61"/>
        <v>0.2742422066</v>
      </c>
      <c r="G102" s="159">
        <v>1909.0</v>
      </c>
      <c r="H102" s="187">
        <f t="shared" si="62"/>
        <v>0.2261534784</v>
      </c>
      <c r="I102" s="159">
        <v>946.0</v>
      </c>
      <c r="J102" s="187">
        <f t="shared" si="63"/>
        <v>0.258352307</v>
      </c>
      <c r="K102" s="159">
        <v>5560.0</v>
      </c>
      <c r="L102" s="187">
        <f t="shared" si="64"/>
        <v>0.2701848078</v>
      </c>
      <c r="M102" s="159">
        <v>3845.0</v>
      </c>
      <c r="N102" s="187">
        <f t="shared" si="65"/>
        <v>0.3274489183</v>
      </c>
      <c r="O102" s="159">
        <v>4359.0</v>
      </c>
      <c r="P102" s="187">
        <f t="shared" si="66"/>
        <v>0.3002101906</v>
      </c>
      <c r="Q102" s="159">
        <v>4142.0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0.212039727</v>
      </c>
      <c r="E103" s="159">
        <v>15692.0</v>
      </c>
      <c r="F103" s="187">
        <f t="shared" si="61"/>
        <v>0.224393047</v>
      </c>
      <c r="G103" s="159">
        <v>1562.0</v>
      </c>
      <c r="H103" s="187">
        <f t="shared" si="62"/>
        <v>0.226870667</v>
      </c>
      <c r="I103" s="159">
        <v>949.0</v>
      </c>
      <c r="J103" s="187">
        <f t="shared" si="63"/>
        <v>0.2262441336</v>
      </c>
      <c r="K103" s="159">
        <v>4869.0</v>
      </c>
      <c r="L103" s="187">
        <f t="shared" si="64"/>
        <v>0.2019534818</v>
      </c>
      <c r="M103" s="159">
        <v>2874.0</v>
      </c>
      <c r="N103" s="187">
        <f t="shared" si="65"/>
        <v>0.1941105769</v>
      </c>
      <c r="O103" s="159">
        <v>2584.0</v>
      </c>
      <c r="P103" s="187">
        <f t="shared" si="66"/>
        <v>0.206856563</v>
      </c>
      <c r="Q103" s="159">
        <v>2854.0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0.1005877981</v>
      </c>
      <c r="E104" s="159">
        <v>7444.0</v>
      </c>
      <c r="F104" s="187">
        <f t="shared" si="61"/>
        <v>0.09553225111</v>
      </c>
      <c r="G104" s="159">
        <v>665.0</v>
      </c>
      <c r="H104" s="187">
        <f t="shared" si="62"/>
        <v>0.1388955295</v>
      </c>
      <c r="I104" s="159">
        <v>581.0</v>
      </c>
      <c r="J104" s="187">
        <f t="shared" si="63"/>
        <v>0.1162120719</v>
      </c>
      <c r="K104" s="159">
        <v>2501.0</v>
      </c>
      <c r="L104" s="187">
        <f t="shared" si="64"/>
        <v>0.1004145879</v>
      </c>
      <c r="M104" s="159">
        <v>1429.0</v>
      </c>
      <c r="N104" s="187">
        <f t="shared" si="65"/>
        <v>0.07887620192</v>
      </c>
      <c r="O104" s="159">
        <v>1050.0</v>
      </c>
      <c r="P104" s="187">
        <f t="shared" si="66"/>
        <v>0.08828006088</v>
      </c>
      <c r="Q104" s="159">
        <v>1218.0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0.1808526451</v>
      </c>
      <c r="E105" s="159">
        <v>13384.0</v>
      </c>
      <c r="F105" s="187">
        <f t="shared" si="61"/>
        <v>0.1531389168</v>
      </c>
      <c r="G105" s="159">
        <v>1066.0</v>
      </c>
      <c r="H105" s="187">
        <f t="shared" si="62"/>
        <v>0.2847238824</v>
      </c>
      <c r="I105" s="159">
        <v>1191.0</v>
      </c>
      <c r="J105" s="187">
        <f t="shared" si="63"/>
        <v>0.2212257795</v>
      </c>
      <c r="K105" s="159">
        <v>4761.0</v>
      </c>
      <c r="L105" s="187">
        <f t="shared" si="64"/>
        <v>0.1931698405</v>
      </c>
      <c r="M105" s="159">
        <v>2749.0</v>
      </c>
      <c r="N105" s="187">
        <f t="shared" si="65"/>
        <v>0.1185396635</v>
      </c>
      <c r="O105" s="159">
        <v>1578.0</v>
      </c>
      <c r="P105" s="187">
        <f t="shared" si="66"/>
        <v>0.1477857505</v>
      </c>
      <c r="Q105" s="159">
        <v>2039.0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9"/>
        <v>0.001691774588</v>
      </c>
      <c r="C106" s="190">
        <v>4145.0</v>
      </c>
      <c r="D106" s="189">
        <f t="shared" si="60"/>
        <v>0.001553949057</v>
      </c>
      <c r="E106" s="190">
        <v>115.0</v>
      </c>
      <c r="F106" s="189">
        <f t="shared" si="61"/>
        <v>0.001723890246</v>
      </c>
      <c r="G106" s="190">
        <v>12.0</v>
      </c>
      <c r="H106" s="189">
        <f t="shared" si="62"/>
        <v>0</v>
      </c>
      <c r="I106" s="190">
        <v>0.0</v>
      </c>
      <c r="J106" s="189">
        <f t="shared" si="63"/>
        <v>0.001115189815</v>
      </c>
      <c r="K106" s="190">
        <v>24.0</v>
      </c>
      <c r="L106" s="189">
        <f t="shared" si="64"/>
        <v>0.002459419577</v>
      </c>
      <c r="M106" s="190">
        <v>35.0</v>
      </c>
      <c r="N106" s="189">
        <f t="shared" si="65"/>
        <v>0.001878004808</v>
      </c>
      <c r="O106" s="190">
        <v>25.0</v>
      </c>
      <c r="P106" s="189">
        <f t="shared" si="66"/>
        <v>0.001377110966</v>
      </c>
      <c r="Q106" s="190">
        <v>19.0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0.06296574249</v>
      </c>
      <c r="E109" s="198">
        <v>5957.0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0.4722175592</v>
      </c>
      <c r="E110" s="204">
        <v>2813.0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203">
        <v>89406.0</v>
      </c>
      <c r="D111" s="128">
        <f t="shared" si="68"/>
        <v>0.5277824408</v>
      </c>
      <c r="E111" s="204">
        <v>3144.0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61.94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63.4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60.7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111.77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701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702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702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702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702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702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702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702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702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702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702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702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702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702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704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69.0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71.0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63.2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70.6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61.0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71.0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77.9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56.5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68.8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0.175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0.042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249">
        <v>6.7</v>
      </c>
      <c r="C146" s="641"/>
      <c r="D146" s="470">
        <v>6.4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249">
        <v>4.1</v>
      </c>
      <c r="C147" s="641"/>
      <c r="D147" s="470">
        <v>3.1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249">
        <v>4.5</v>
      </c>
      <c r="C148" s="641"/>
      <c r="D148" s="470">
        <v>5.2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254">
        <v>4.7</v>
      </c>
      <c r="C149" s="673"/>
      <c r="D149" s="674">
        <v>4.4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0.02543000709</v>
      </c>
      <c r="E152" s="172">
        <v>1579.0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0.05277632034</v>
      </c>
      <c r="E153" s="35">
        <v>29573.0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0.02900477153</v>
      </c>
      <c r="E155" s="172">
        <v>44405.0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0.7669181398</v>
      </c>
      <c r="E156" s="172">
        <v>34055.0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70"/>
        <v>0.002250229432</v>
      </c>
      <c r="C157" s="35">
        <v>3445.0</v>
      </c>
      <c r="D157" s="187">
        <f t="shared" si="71"/>
        <v>0.002139398716</v>
      </c>
      <c r="E157" s="35">
        <v>95.0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70"/>
        <v>0.008298741635</v>
      </c>
      <c r="C158" s="35">
        <v>12705.0</v>
      </c>
      <c r="D158" s="187">
        <f t="shared" si="71"/>
        <v>0</v>
      </c>
      <c r="E158" s="35">
        <v>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70"/>
        <v>0.04361656613</v>
      </c>
      <c r="C159" s="35">
        <v>66775.0</v>
      </c>
      <c r="D159" s="187">
        <f t="shared" si="71"/>
        <v>0.009345794393</v>
      </c>
      <c r="E159" s="35">
        <v>415.0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70"/>
        <v>0.927698724</v>
      </c>
      <c r="C160" s="35">
        <v>1420265.0</v>
      </c>
      <c r="D160" s="187">
        <f t="shared" si="71"/>
        <v>0.9853620088</v>
      </c>
      <c r="E160" s="35">
        <v>43755.0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70"/>
        <v>0.01813900474</v>
      </c>
      <c r="C161" s="35">
        <v>27770.0</v>
      </c>
      <c r="D161" s="187">
        <f t="shared" si="71"/>
        <v>0.003152798108</v>
      </c>
      <c r="E161" s="35">
        <v>140.0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137144.8372</v>
      </c>
      <c r="H162" s="60"/>
      <c r="I162" s="81">
        <v>103813.8434</v>
      </c>
      <c r="J162" s="60"/>
      <c r="K162" s="81">
        <v>93919.0581</v>
      </c>
      <c r="L162" s="60"/>
      <c r="M162" s="81">
        <v>106990.4988</v>
      </c>
      <c r="N162" s="60"/>
      <c r="O162" s="81">
        <v>79530.7093</v>
      </c>
      <c r="P162" s="60"/>
      <c r="Q162" s="81">
        <v>79401.4912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0.719765545</v>
      </c>
      <c r="E163" s="267">
        <v>95589.1199472366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76.38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310.0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72">C167/$C$167</f>
        <v>1</v>
      </c>
      <c r="C167" s="473">
        <v>1378931.0</v>
      </c>
      <c r="D167" s="262">
        <f t="shared" ref="D167:D171" si="73">E167/$E$167</f>
        <v>1</v>
      </c>
      <c r="E167" s="473">
        <v>41819.0</v>
      </c>
      <c r="F167" s="262">
        <f t="shared" ref="F167:F171" si="74">G167/$G$167</f>
        <v>1</v>
      </c>
      <c r="G167" s="473">
        <v>3567.0</v>
      </c>
      <c r="H167" s="262">
        <f t="shared" ref="H167:H171" si="75">I167/$I$167</f>
        <v>1</v>
      </c>
      <c r="I167" s="473">
        <v>2181.0</v>
      </c>
      <c r="J167" s="262">
        <f t="shared" ref="J167:J171" si="76">K167/$K$167</f>
        <v>1</v>
      </c>
      <c r="K167" s="473">
        <v>11952.0</v>
      </c>
      <c r="L167" s="262">
        <f t="shared" ref="L167:L171" si="77">M167/$M$167</f>
        <v>1</v>
      </c>
      <c r="M167" s="473">
        <v>8051.0</v>
      </c>
      <c r="N167" s="262">
        <f t="shared" ref="N167:N171" si="78">O167/$O$167</f>
        <v>1</v>
      </c>
      <c r="O167" s="473">
        <v>7868.0</v>
      </c>
      <c r="P167" s="262">
        <f t="shared" ref="P167:P171" si="79">Q167/$Q$167</f>
        <v>1</v>
      </c>
      <c r="Q167" s="473">
        <v>8200.0</v>
      </c>
      <c r="R167" s="275"/>
      <c r="S167" s="5"/>
      <c r="T167" s="276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0.893899902</v>
      </c>
      <c r="E168" s="159">
        <v>37382.0</v>
      </c>
      <c r="F168" s="187">
        <f t="shared" si="74"/>
        <v>0.9248668349</v>
      </c>
      <c r="G168" s="159">
        <v>3299.0</v>
      </c>
      <c r="H168" s="187">
        <f t="shared" si="75"/>
        <v>0.729481889</v>
      </c>
      <c r="I168" s="159">
        <v>1591.0</v>
      </c>
      <c r="J168" s="187">
        <f t="shared" si="76"/>
        <v>0.906793842</v>
      </c>
      <c r="K168" s="159">
        <v>10838.0</v>
      </c>
      <c r="L168" s="187">
        <f t="shared" si="77"/>
        <v>0.9005092535</v>
      </c>
      <c r="M168" s="159">
        <v>7250.0</v>
      </c>
      <c r="N168" s="187">
        <f t="shared" si="78"/>
        <v>0.9014997458</v>
      </c>
      <c r="O168" s="159">
        <v>7093.0</v>
      </c>
      <c r="P168" s="187">
        <f t="shared" si="79"/>
        <v>0.8915853659</v>
      </c>
      <c r="Q168" s="159">
        <v>7311.0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0.03900141084</v>
      </c>
      <c r="E169" s="159">
        <v>1631.0</v>
      </c>
      <c r="F169" s="187">
        <f t="shared" si="74"/>
        <v>0.03139893468</v>
      </c>
      <c r="G169" s="159">
        <v>112.0</v>
      </c>
      <c r="H169" s="187">
        <f t="shared" si="75"/>
        <v>0.07106831729</v>
      </c>
      <c r="I169" s="159">
        <v>155.0</v>
      </c>
      <c r="J169" s="187">
        <f t="shared" si="76"/>
        <v>0.02920013387</v>
      </c>
      <c r="K169" s="159">
        <v>349.0</v>
      </c>
      <c r="L169" s="187">
        <f t="shared" si="77"/>
        <v>0.04682648118</v>
      </c>
      <c r="M169" s="159">
        <v>377.0</v>
      </c>
      <c r="N169" s="187">
        <f t="shared" si="78"/>
        <v>0.03355363498</v>
      </c>
      <c r="O169" s="159">
        <v>264.0</v>
      </c>
      <c r="P169" s="187">
        <f t="shared" si="79"/>
        <v>0.0456097561</v>
      </c>
      <c r="Q169" s="159">
        <v>374.0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0.06250747268</v>
      </c>
      <c r="E170" s="159">
        <v>2614.0</v>
      </c>
      <c r="F170" s="187">
        <f t="shared" si="74"/>
        <v>0.04233249229</v>
      </c>
      <c r="G170" s="159">
        <v>151.0</v>
      </c>
      <c r="H170" s="187">
        <f t="shared" si="75"/>
        <v>0.196698762</v>
      </c>
      <c r="I170" s="159">
        <v>429.0</v>
      </c>
      <c r="J170" s="187">
        <f t="shared" si="76"/>
        <v>0.05714524766</v>
      </c>
      <c r="K170" s="159">
        <v>683.0</v>
      </c>
      <c r="L170" s="187">
        <f t="shared" si="77"/>
        <v>0.04893802012</v>
      </c>
      <c r="M170" s="159">
        <v>394.0</v>
      </c>
      <c r="N170" s="187">
        <f t="shared" si="78"/>
        <v>0.06011692933</v>
      </c>
      <c r="O170" s="159">
        <v>473.0</v>
      </c>
      <c r="P170" s="187">
        <f t="shared" si="79"/>
        <v>0.05902439024</v>
      </c>
      <c r="Q170" s="159">
        <v>484.0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72"/>
        <v>0.01015134187</v>
      </c>
      <c r="C171" s="159">
        <v>13998.0</v>
      </c>
      <c r="D171" s="187">
        <f t="shared" si="73"/>
        <v>0.00459121452</v>
      </c>
      <c r="E171" s="159">
        <v>192.0</v>
      </c>
      <c r="F171" s="187">
        <f t="shared" si="74"/>
        <v>0.001401738155</v>
      </c>
      <c r="G171" s="159">
        <v>5.0</v>
      </c>
      <c r="H171" s="187">
        <f t="shared" si="75"/>
        <v>0.002751031637</v>
      </c>
      <c r="I171" s="159">
        <v>6.0</v>
      </c>
      <c r="J171" s="187">
        <f t="shared" si="76"/>
        <v>0.006860776439</v>
      </c>
      <c r="K171" s="159">
        <v>82.0</v>
      </c>
      <c r="L171" s="187">
        <f t="shared" si="77"/>
        <v>0.003726245187</v>
      </c>
      <c r="M171" s="159">
        <v>30.0</v>
      </c>
      <c r="N171" s="187">
        <f t="shared" si="78"/>
        <v>0.004829689883</v>
      </c>
      <c r="O171" s="159">
        <v>38.0</v>
      </c>
      <c r="P171" s="187">
        <f t="shared" si="79"/>
        <v>0.003780487805</v>
      </c>
      <c r="Q171" s="159">
        <v>31.0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48"/>
      <c r="Q174" s="174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4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4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4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4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4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4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4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4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4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48"/>
      <c r="Q184" s="184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3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297" t="s">
        <v>222</v>
      </c>
      <c r="B186" s="246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246"/>
      <c r="N186" s="246"/>
      <c r="O186" s="246"/>
      <c r="P186" s="246"/>
      <c r="Q186" s="21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69">
        <v>401.0</v>
      </c>
      <c r="D187" s="298"/>
      <c r="E187" s="299">
        <v>262.0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19">
        <v>326.29</v>
      </c>
      <c r="D189" s="306"/>
      <c r="E189" s="308">
        <v>235.819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310">
        <v>0.646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20.25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263" t="s">
        <v>260</v>
      </c>
      <c r="B222" s="321">
        <f t="shared" si="80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135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34">
        <f t="shared" ref="D224:D231" si="82">E224/E$224</f>
        <v>1</v>
      </c>
      <c r="E224" s="332">
        <v>76553.0</v>
      </c>
      <c r="F224" s="331">
        <f t="shared" ref="F224:F231" si="83">G224/G$224</f>
        <v>1</v>
      </c>
      <c r="G224" s="332">
        <v>7176.0</v>
      </c>
      <c r="H224" s="331">
        <f t="shared" ref="H224:H231" si="84">I224/I$224</f>
        <v>1</v>
      </c>
      <c r="I224" s="332">
        <v>4652.0</v>
      </c>
      <c r="J224" s="331">
        <f t="shared" ref="J224:J231" si="85">K224/K$224</f>
        <v>1</v>
      </c>
      <c r="K224" s="332">
        <v>22939.0</v>
      </c>
      <c r="L224" s="331">
        <f t="shared" ref="L224:L231" si="86">M224/M$224</f>
        <v>1</v>
      </c>
      <c r="M224" s="332">
        <v>14802.0</v>
      </c>
      <c r="N224" s="331">
        <f t="shared" ref="N224:N231" si="87">O224/O$224</f>
        <v>1</v>
      </c>
      <c r="O224" s="332">
        <v>13301.0</v>
      </c>
      <c r="P224" s="331">
        <f t="shared" ref="P224:P231" si="88">Q224/Q$224</f>
        <v>1</v>
      </c>
      <c r="Q224" s="332">
        <v>13683.0</v>
      </c>
      <c r="R224" s="4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0.2871082779</v>
      </c>
      <c r="E225" s="332">
        <v>21979.0</v>
      </c>
      <c r="F225" s="336">
        <f t="shared" si="83"/>
        <v>0.2927814939</v>
      </c>
      <c r="G225" s="332">
        <v>2101.0</v>
      </c>
      <c r="H225" s="336">
        <f t="shared" si="84"/>
        <v>0.2588134136</v>
      </c>
      <c r="I225" s="332">
        <v>1204.0</v>
      </c>
      <c r="J225" s="336">
        <f t="shared" si="85"/>
        <v>0.2453027595</v>
      </c>
      <c r="K225" s="332">
        <v>5627.0</v>
      </c>
      <c r="L225" s="336">
        <f t="shared" si="86"/>
        <v>0.3020537765</v>
      </c>
      <c r="M225" s="332">
        <v>4471.0</v>
      </c>
      <c r="N225" s="336">
        <f t="shared" si="87"/>
        <v>0.3459890234</v>
      </c>
      <c r="O225" s="332">
        <v>4602.0</v>
      </c>
      <c r="P225" s="336">
        <f t="shared" si="88"/>
        <v>0.2904333845</v>
      </c>
      <c r="Q225" s="332">
        <v>3974.0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0.006831868118</v>
      </c>
      <c r="E226" s="332">
        <v>523.0</v>
      </c>
      <c r="F226" s="337">
        <f t="shared" si="83"/>
        <v>0.007107023411</v>
      </c>
      <c r="G226" s="332">
        <v>51.0</v>
      </c>
      <c r="H226" s="337">
        <f t="shared" si="84"/>
        <v>0.008598452279</v>
      </c>
      <c r="I226" s="332">
        <v>40.0</v>
      </c>
      <c r="J226" s="337">
        <f t="shared" si="85"/>
        <v>0.00749814726</v>
      </c>
      <c r="K226" s="332">
        <v>172.0</v>
      </c>
      <c r="L226" s="337">
        <f t="shared" si="86"/>
        <v>0.005404675044</v>
      </c>
      <c r="M226" s="332">
        <v>80.0</v>
      </c>
      <c r="N226" s="337">
        <f t="shared" si="87"/>
        <v>0.004586121344</v>
      </c>
      <c r="O226" s="332">
        <v>61.0</v>
      </c>
      <c r="P226" s="337">
        <f t="shared" si="88"/>
        <v>0.008696923189</v>
      </c>
      <c r="Q226" s="332">
        <v>119.0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0.7009653443</v>
      </c>
      <c r="E227" s="35">
        <v>53661.0</v>
      </c>
      <c r="F227" s="337">
        <f t="shared" si="83"/>
        <v>0.6950947603</v>
      </c>
      <c r="G227" s="35">
        <v>4988.0</v>
      </c>
      <c r="H227" s="337">
        <f t="shared" si="84"/>
        <v>0.7280739467</v>
      </c>
      <c r="I227" s="35">
        <v>3387.0</v>
      </c>
      <c r="J227" s="337">
        <f t="shared" si="85"/>
        <v>0.7417498583</v>
      </c>
      <c r="K227" s="35">
        <v>17015.0</v>
      </c>
      <c r="L227" s="337">
        <f t="shared" si="86"/>
        <v>0.6872719903</v>
      </c>
      <c r="M227" s="35">
        <v>10173.0</v>
      </c>
      <c r="N227" s="337">
        <f t="shared" si="87"/>
        <v>0.6444628223</v>
      </c>
      <c r="O227" s="35">
        <v>8572.0</v>
      </c>
      <c r="P227" s="337">
        <f t="shared" si="88"/>
        <v>0.6961923555</v>
      </c>
      <c r="Q227" s="35">
        <v>9526.0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0.2244196831</v>
      </c>
      <c r="E228" s="340">
        <v>17180.0</v>
      </c>
      <c r="F228" s="341">
        <f t="shared" si="83"/>
        <v>0.1704292085</v>
      </c>
      <c r="G228" s="340">
        <v>1223.0</v>
      </c>
      <c r="H228" s="341">
        <f t="shared" si="84"/>
        <v>0.1885210662</v>
      </c>
      <c r="I228" s="340">
        <v>877.0</v>
      </c>
      <c r="J228" s="341">
        <f t="shared" si="85"/>
        <v>0.2611273377</v>
      </c>
      <c r="K228" s="340">
        <v>5990.0</v>
      </c>
      <c r="L228" s="341">
        <f t="shared" si="86"/>
        <v>0.2395622213</v>
      </c>
      <c r="M228" s="340">
        <v>3546.0</v>
      </c>
      <c r="N228" s="341">
        <f t="shared" si="87"/>
        <v>0.1858506879</v>
      </c>
      <c r="O228" s="340">
        <v>2472.0</v>
      </c>
      <c r="P228" s="341">
        <f t="shared" si="88"/>
        <v>0.2245121684</v>
      </c>
      <c r="Q228" s="340">
        <v>3072.0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0.120530874</v>
      </c>
      <c r="E229" s="340">
        <v>9227.0</v>
      </c>
      <c r="F229" s="341">
        <f t="shared" si="83"/>
        <v>0.1251393534</v>
      </c>
      <c r="G229" s="340">
        <v>898.0</v>
      </c>
      <c r="H229" s="341">
        <f t="shared" si="84"/>
        <v>0.09479793637</v>
      </c>
      <c r="I229" s="340">
        <v>441.0</v>
      </c>
      <c r="J229" s="341">
        <f t="shared" si="85"/>
        <v>0.1093770435</v>
      </c>
      <c r="K229" s="340">
        <v>2509.0</v>
      </c>
      <c r="L229" s="341">
        <f t="shared" si="86"/>
        <v>0.1155249291</v>
      </c>
      <c r="M229" s="340">
        <v>1710.0</v>
      </c>
      <c r="N229" s="341">
        <f t="shared" si="87"/>
        <v>0.1349522592</v>
      </c>
      <c r="O229" s="340">
        <v>1795.0</v>
      </c>
      <c r="P229" s="341">
        <f t="shared" si="88"/>
        <v>0.1369582694</v>
      </c>
      <c r="Q229" s="340">
        <v>1874.0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0.2428774836</v>
      </c>
      <c r="E230" s="340">
        <v>18593.0</v>
      </c>
      <c r="F230" s="341">
        <f t="shared" si="83"/>
        <v>0.2742474916</v>
      </c>
      <c r="G230" s="340">
        <v>1968.0</v>
      </c>
      <c r="H230" s="341">
        <f t="shared" si="84"/>
        <v>0.2897678418</v>
      </c>
      <c r="I230" s="340">
        <v>1348.0</v>
      </c>
      <c r="J230" s="341">
        <f t="shared" si="85"/>
        <v>0.2491390209</v>
      </c>
      <c r="K230" s="340">
        <v>5715.0</v>
      </c>
      <c r="L230" s="341">
        <f t="shared" si="86"/>
        <v>0.2217267937</v>
      </c>
      <c r="M230" s="340">
        <v>3282.0</v>
      </c>
      <c r="N230" s="341">
        <f t="shared" si="87"/>
        <v>0.2308848959</v>
      </c>
      <c r="O230" s="340">
        <v>3071.0</v>
      </c>
      <c r="P230" s="341">
        <f t="shared" si="88"/>
        <v>0.2345245926</v>
      </c>
      <c r="Q230" s="340">
        <v>3209.0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0.07197627787</v>
      </c>
      <c r="E231" s="345">
        <v>5510.0</v>
      </c>
      <c r="F231" s="344">
        <f t="shared" si="83"/>
        <v>0.07817725753</v>
      </c>
      <c r="G231" s="345">
        <v>561.0</v>
      </c>
      <c r="H231" s="344">
        <f t="shared" si="84"/>
        <v>0.1059759243</v>
      </c>
      <c r="I231" s="345">
        <v>493.0</v>
      </c>
      <c r="J231" s="344">
        <f t="shared" si="85"/>
        <v>0.08178211779</v>
      </c>
      <c r="K231" s="345">
        <v>1876.0</v>
      </c>
      <c r="L231" s="344">
        <f t="shared" si="86"/>
        <v>0.07046345089</v>
      </c>
      <c r="M231" s="345">
        <v>1043.0</v>
      </c>
      <c r="N231" s="344">
        <f t="shared" si="87"/>
        <v>0.05255243967</v>
      </c>
      <c r="O231" s="345">
        <v>699.0</v>
      </c>
      <c r="P231" s="344">
        <f t="shared" si="88"/>
        <v>0.06124387927</v>
      </c>
      <c r="Q231" s="345">
        <v>838.0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3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89">E234/C234</f>
        <v>0.02564102564</v>
      </c>
      <c r="E234" s="259">
        <v>1.0</v>
      </c>
      <c r="F234" s="56"/>
      <c r="G234" s="259">
        <v>1.0</v>
      </c>
      <c r="H234" s="56"/>
      <c r="I234" s="259">
        <v>0.0</v>
      </c>
      <c r="J234" s="56"/>
      <c r="K234" s="259">
        <v>0.0</v>
      </c>
      <c r="L234" s="56"/>
      <c r="M234" s="259">
        <v>0.0</v>
      </c>
      <c r="N234" s="56"/>
      <c r="O234" s="349">
        <v>0.0</v>
      </c>
      <c r="P234" s="56"/>
      <c r="Q234" s="259">
        <v>0.0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0.03370786517</v>
      </c>
      <c r="E235" s="35">
        <v>3.0</v>
      </c>
      <c r="F235" s="60"/>
      <c r="G235" s="35">
        <v>0.0</v>
      </c>
      <c r="H235" s="60"/>
      <c r="I235" s="35">
        <v>0.0</v>
      </c>
      <c r="J235" s="60"/>
      <c r="K235" s="35">
        <v>0.0</v>
      </c>
      <c r="L235" s="60"/>
      <c r="M235" s="35">
        <v>1.0</v>
      </c>
      <c r="N235" s="60"/>
      <c r="O235" s="34">
        <v>1.0</v>
      </c>
      <c r="P235" s="60"/>
      <c r="Q235" s="35">
        <v>1.0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0.0404040404</v>
      </c>
      <c r="E236" s="35">
        <v>4.0</v>
      </c>
      <c r="F236" s="60"/>
      <c r="G236" s="35">
        <v>1.0</v>
      </c>
      <c r="H236" s="60"/>
      <c r="I236" s="35">
        <v>0.0</v>
      </c>
      <c r="J236" s="60"/>
      <c r="K236" s="35">
        <v>1.0</v>
      </c>
      <c r="L236" s="60"/>
      <c r="M236" s="35">
        <v>2.0</v>
      </c>
      <c r="N236" s="60"/>
      <c r="O236" s="34">
        <v>0.0</v>
      </c>
      <c r="P236" s="60"/>
      <c r="Q236" s="35">
        <v>0.0</v>
      </c>
      <c r="R236" s="4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5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3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0.03225806452</v>
      </c>
      <c r="E241" s="172">
        <v>1.0</v>
      </c>
      <c r="F241" s="92"/>
      <c r="G241" s="35">
        <v>0.0</v>
      </c>
      <c r="H241" s="92"/>
      <c r="I241" s="172">
        <v>0.0</v>
      </c>
      <c r="J241" s="92"/>
      <c r="K241" s="172">
        <v>0.0</v>
      </c>
      <c r="L241" s="92"/>
      <c r="M241" s="172">
        <v>1.0</v>
      </c>
      <c r="N241" s="92"/>
      <c r="O241" s="171">
        <v>0.0</v>
      </c>
      <c r="P241" s="92"/>
      <c r="Q241" s="172">
        <v>0.0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0.0625</v>
      </c>
      <c r="E242" s="35">
        <v>1.0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1.0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0.02631578947</v>
      </c>
      <c r="E243" s="355">
        <v>3.0</v>
      </c>
      <c r="F243" s="354"/>
      <c r="G243" s="355">
        <v>1.0</v>
      </c>
      <c r="H243" s="354"/>
      <c r="I243" s="355">
        <v>0.0</v>
      </c>
      <c r="J243" s="354"/>
      <c r="K243" s="355">
        <v>0.0</v>
      </c>
      <c r="L243" s="354"/>
      <c r="M243" s="355">
        <v>1.0</v>
      </c>
      <c r="N243" s="354"/>
      <c r="O243" s="356">
        <v>0.0</v>
      </c>
      <c r="P243" s="354"/>
      <c r="Q243" s="355">
        <v>1.0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3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91">E245/C245</f>
        <v>0.02898550725</v>
      </c>
      <c r="E245" s="588">
        <f t="shared" ref="E245:E250" si="92">SUM(G245,I245,K245,M245,O245,Q245)</f>
        <v>2</v>
      </c>
      <c r="F245" s="92"/>
      <c r="G245" s="172">
        <v>1.0</v>
      </c>
      <c r="H245" s="92"/>
      <c r="I245" s="172">
        <v>0.0</v>
      </c>
      <c r="J245" s="92"/>
      <c r="K245" s="172">
        <v>0.0</v>
      </c>
      <c r="L245" s="92"/>
      <c r="M245" s="172">
        <v>1.0</v>
      </c>
      <c r="N245" s="92"/>
      <c r="O245" s="171">
        <v>0.0</v>
      </c>
      <c r="P245" s="92"/>
      <c r="Q245" s="172">
        <v>0.0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91"/>
        <v>0.03571428571</v>
      </c>
      <c r="E246" s="131">
        <f t="shared" si="92"/>
        <v>2</v>
      </c>
      <c r="F246" s="60"/>
      <c r="G246" s="35">
        <v>1.0</v>
      </c>
      <c r="H246" s="60"/>
      <c r="I246" s="35">
        <v>0.0</v>
      </c>
      <c r="J246" s="60"/>
      <c r="K246" s="35">
        <v>0.0</v>
      </c>
      <c r="L246" s="60"/>
      <c r="M246" s="35">
        <v>1.0</v>
      </c>
      <c r="N246" s="60"/>
      <c r="O246" s="34">
        <v>0.0</v>
      </c>
      <c r="P246" s="60"/>
      <c r="Q246" s="35">
        <v>0.0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91"/>
        <v>0</v>
      </c>
      <c r="E247" s="131">
        <f t="shared" si="92"/>
        <v>0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5">
        <v>0.0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91"/>
        <v>0.1353377477</v>
      </c>
      <c r="E248" s="35">
        <f t="shared" si="92"/>
        <v>267300</v>
      </c>
      <c r="F248" s="60"/>
      <c r="G248" s="35">
        <v>108300.0</v>
      </c>
      <c r="H248" s="60"/>
      <c r="I248" s="35">
        <v>0.0</v>
      </c>
      <c r="J248" s="60"/>
      <c r="K248" s="35">
        <v>0.0</v>
      </c>
      <c r="L248" s="60"/>
      <c r="M248" s="35">
        <v>159000.0</v>
      </c>
      <c r="N248" s="60"/>
      <c r="O248" s="34">
        <v>0.0</v>
      </c>
      <c r="P248" s="60"/>
      <c r="Q248" s="35">
        <v>0.0</v>
      </c>
      <c r="R248" s="29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91"/>
        <v>0.1431851272</v>
      </c>
      <c r="E249" s="35">
        <f t="shared" si="92"/>
        <v>267300</v>
      </c>
      <c r="F249" s="60"/>
      <c r="G249" s="35">
        <v>108300.0</v>
      </c>
      <c r="H249" s="60"/>
      <c r="I249" s="35">
        <v>0.0</v>
      </c>
      <c r="J249" s="60"/>
      <c r="K249" s="35">
        <v>0.0</v>
      </c>
      <c r="L249" s="60"/>
      <c r="M249" s="35">
        <v>159000.0</v>
      </c>
      <c r="N249" s="60"/>
      <c r="O249" s="34">
        <v>0.0</v>
      </c>
      <c r="P249" s="60"/>
      <c r="Q249" s="35">
        <v>0.0</v>
      </c>
      <c r="R249" s="29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91"/>
        <v>0</v>
      </c>
      <c r="E250" s="35">
        <f t="shared" si="92"/>
        <v>0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5">
        <v>0.0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91"/>
        <v>0.05095541401</v>
      </c>
      <c r="E251" s="613">
        <v>24.0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29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91"/>
        <v>0.02083333333</v>
      </c>
      <c r="E252" s="351">
        <v>2.0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29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91"/>
        <v>0.02787842834</v>
      </c>
      <c r="E253" s="35">
        <v>22651.0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91"/>
        <v>0.05866666667</v>
      </c>
      <c r="E254" s="35">
        <v>22.0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91"/>
        <v>0.04102877826</v>
      </c>
      <c r="E255" s="35">
        <v>32192.0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91"/>
        <v>0.1</v>
      </c>
      <c r="E256" s="351">
        <v>2.0</v>
      </c>
      <c r="F256" s="60"/>
      <c r="G256" s="34">
        <v>1.0</v>
      </c>
      <c r="H256" s="60"/>
      <c r="I256" s="34">
        <v>0.0</v>
      </c>
      <c r="J256" s="60"/>
      <c r="K256" s="34">
        <v>0.0</v>
      </c>
      <c r="L256" s="60"/>
      <c r="M256" s="34">
        <v>1.0</v>
      </c>
      <c r="N256" s="60"/>
      <c r="O256" s="34">
        <v>0.0</v>
      </c>
      <c r="P256" s="60"/>
      <c r="Q256" s="35">
        <v>0.0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91"/>
        <v>0.1666666667</v>
      </c>
      <c r="E257" s="351">
        <v>1.0</v>
      </c>
      <c r="F257" s="60"/>
      <c r="G257" s="34">
        <v>1.0</v>
      </c>
      <c r="H257" s="60"/>
      <c r="I257" s="34">
        <v>0.0</v>
      </c>
      <c r="J257" s="60"/>
      <c r="K257" s="34">
        <v>0.0</v>
      </c>
      <c r="L257" s="60"/>
      <c r="M257" s="34">
        <v>0.0</v>
      </c>
      <c r="N257" s="60"/>
      <c r="O257" s="34">
        <v>0.0</v>
      </c>
      <c r="P257" s="60"/>
      <c r="Q257" s="35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91"/>
        <v>0.02173913043</v>
      </c>
      <c r="E258" s="351">
        <v>1.0</v>
      </c>
      <c r="F258" s="60"/>
      <c r="G258" s="34">
        <v>1.0</v>
      </c>
      <c r="H258" s="60"/>
      <c r="I258" s="34">
        <v>0.0</v>
      </c>
      <c r="J258" s="60"/>
      <c r="K258" s="34">
        <v>0.0</v>
      </c>
      <c r="L258" s="60"/>
      <c r="M258" s="34">
        <v>0.0</v>
      </c>
      <c r="N258" s="60"/>
      <c r="O258" s="34">
        <v>0.0</v>
      </c>
      <c r="P258" s="60"/>
      <c r="Q258" s="35">
        <v>0.0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91"/>
        <v>0.08695652174</v>
      </c>
      <c r="E259" s="591">
        <v>2.0</v>
      </c>
      <c r="F259" s="354"/>
      <c r="G259" s="355">
        <v>1.0</v>
      </c>
      <c r="H259" s="354"/>
      <c r="I259" s="355">
        <v>0.0</v>
      </c>
      <c r="J259" s="354"/>
      <c r="K259" s="355">
        <v>0.0</v>
      </c>
      <c r="L259" s="354"/>
      <c r="M259" s="355">
        <v>1.0</v>
      </c>
      <c r="N259" s="354"/>
      <c r="O259" s="356">
        <v>0.0</v>
      </c>
      <c r="P259" s="354"/>
      <c r="Q259" s="355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3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370">
        <f>E261/C261</f>
        <v>0.0297769095</v>
      </c>
      <c r="E261" s="592">
        <v>179.55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18.669869295317714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4"/>
      <c r="S262" s="5"/>
      <c r="T262" s="378"/>
      <c r="U262" s="378"/>
      <c r="V262" s="378"/>
      <c r="W262" s="378"/>
      <c r="X262" s="378"/>
      <c r="Y262" s="378"/>
      <c r="Z262" s="378"/>
    </row>
    <row r="263" ht="15.0" customHeight="1">
      <c r="A263" s="294" t="s">
        <v>319</v>
      </c>
      <c r="B263" s="295"/>
      <c r="C263" s="295"/>
      <c r="D263" s="295"/>
      <c r="E263" s="295"/>
      <c r="F263" s="295"/>
      <c r="G263" s="295"/>
      <c r="H263" s="295"/>
      <c r="I263" s="295"/>
      <c r="J263" s="295"/>
      <c r="K263" s="295"/>
      <c r="L263" s="295"/>
      <c r="M263" s="295"/>
      <c r="N263" s="295"/>
      <c r="O263" s="295"/>
      <c r="P263" s="295"/>
      <c r="Q263" s="296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93">E264/C264</f>
        <v>0.01785714286</v>
      </c>
      <c r="E264" s="172">
        <v>1.0</v>
      </c>
      <c r="F264" s="92"/>
      <c r="G264" s="172">
        <v>0.0</v>
      </c>
      <c r="H264" s="92"/>
      <c r="I264" s="172">
        <v>0.0</v>
      </c>
      <c r="J264" s="92"/>
      <c r="K264" s="172">
        <v>0.0</v>
      </c>
      <c r="L264" s="92"/>
      <c r="M264" s="172">
        <v>0.0</v>
      </c>
      <c r="N264" s="92"/>
      <c r="O264" s="172">
        <v>1.0</v>
      </c>
      <c r="P264" s="92"/>
      <c r="Q264" s="172">
        <v>0.0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93"/>
        <v>0.02205882353</v>
      </c>
      <c r="E265" s="35">
        <v>3.0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" t="s">
        <v>323</v>
      </c>
      <c r="S265" s="5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93"/>
        <v>0.03155339806</v>
      </c>
      <c r="E266" s="35">
        <v>13.0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" t="s">
        <v>323</v>
      </c>
      <c r="S266" s="5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93"/>
        <v>0.04081632653</v>
      </c>
      <c r="E267" s="35">
        <v>10.0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" t="s">
        <v>323</v>
      </c>
      <c r="S267" s="5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93"/>
        <v>0.05405405405</v>
      </c>
      <c r="E268" s="35">
        <v>6.0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" t="s">
        <v>323</v>
      </c>
      <c r="S268" s="5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93"/>
        <v>0.02272727273</v>
      </c>
      <c r="E269" s="35">
        <v>2.0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" t="s">
        <v>323</v>
      </c>
      <c r="S269" s="5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93"/>
        <v>0.02919708029</v>
      </c>
      <c r="E270" s="271">
        <v>8.0</v>
      </c>
      <c r="F270" s="373"/>
      <c r="G270" s="614"/>
      <c r="H270" s="373"/>
      <c r="I270" s="614"/>
      <c r="J270" s="373"/>
      <c r="K270" s="614"/>
      <c r="L270" s="373"/>
      <c r="M270" s="614"/>
      <c r="N270" s="373"/>
      <c r="O270" s="614"/>
      <c r="P270" s="373"/>
      <c r="Q270" s="614"/>
      <c r="R270" s="4" t="s">
        <v>323</v>
      </c>
      <c r="S270" s="5"/>
      <c r="T270" s="378"/>
      <c r="U270" s="378"/>
      <c r="V270" s="378"/>
      <c r="W270" s="378"/>
      <c r="X270" s="378"/>
      <c r="Y270" s="378"/>
      <c r="Z270" s="378"/>
    </row>
    <row r="271" ht="15.0" customHeight="1">
      <c r="A271" s="294" t="s">
        <v>329</v>
      </c>
      <c r="B271" s="295"/>
      <c r="C271" s="295"/>
      <c r="D271" s="295"/>
      <c r="E271" s="295"/>
      <c r="F271" s="295"/>
      <c r="G271" s="295"/>
      <c r="H271" s="295"/>
      <c r="I271" s="295"/>
      <c r="J271" s="295"/>
      <c r="K271" s="295"/>
      <c r="L271" s="295"/>
      <c r="M271" s="295"/>
      <c r="N271" s="295"/>
      <c r="O271" s="295"/>
      <c r="P271" s="295"/>
      <c r="Q271" s="296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0.02173913043</v>
      </c>
      <c r="E272" s="172">
        <v>1.0</v>
      </c>
      <c r="F272" s="92"/>
      <c r="G272" s="172">
        <v>0.0</v>
      </c>
      <c r="H272" s="92"/>
      <c r="I272" s="172">
        <v>0.0</v>
      </c>
      <c r="J272" s="92"/>
      <c r="K272" s="172">
        <v>0.0</v>
      </c>
      <c r="L272" s="92"/>
      <c r="M272" s="172">
        <v>0.0</v>
      </c>
      <c r="N272" s="92"/>
      <c r="O272" s="172">
        <v>0.0</v>
      </c>
      <c r="P272" s="92"/>
      <c r="Q272" s="172">
        <v>1.0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94">E274/C274</f>
        <v>0.02806824436</v>
      </c>
      <c r="E274" s="594">
        <v>51.0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94"/>
        <v>0.02469135802</v>
      </c>
      <c r="E275" s="49">
        <v>6.0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94"/>
        <v>0.005555555556</v>
      </c>
      <c r="E276" s="181">
        <v>1.0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720"/>
      <c r="B277" s="720"/>
      <c r="C277" s="720"/>
      <c r="D277" s="720"/>
      <c r="E277" s="720"/>
      <c r="F277" s="720"/>
      <c r="G277" s="720"/>
      <c r="H277" s="720"/>
      <c r="I277" s="720"/>
      <c r="J277" s="720"/>
      <c r="K277" s="720"/>
      <c r="L277" s="720"/>
      <c r="M277" s="720"/>
      <c r="N277" s="720"/>
      <c r="O277" s="720"/>
      <c r="P277" s="720"/>
      <c r="Q277" s="720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720"/>
      <c r="B278" s="720"/>
      <c r="C278" s="720"/>
      <c r="D278" s="720"/>
      <c r="E278" s="720"/>
      <c r="F278" s="720"/>
      <c r="G278" s="720"/>
      <c r="H278" s="720"/>
      <c r="I278" s="720"/>
      <c r="J278" s="720"/>
      <c r="K278" s="720"/>
      <c r="L278" s="720"/>
      <c r="M278" s="720"/>
      <c r="N278" s="720"/>
      <c r="O278" s="720"/>
      <c r="P278" s="720"/>
      <c r="Q278" s="720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3800.0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95">SUM(C282:P282)</f>
        <v>3800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95"/>
        <v>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195072.0</v>
      </c>
      <c r="F284" s="397"/>
      <c r="G284" s="402"/>
      <c r="H284" s="397"/>
      <c r="I284" s="402">
        <v>156088.0</v>
      </c>
      <c r="J284" s="397"/>
      <c r="K284" s="402"/>
      <c r="L284" s="397"/>
      <c r="M284" s="402"/>
      <c r="N284" s="397"/>
      <c r="O284" s="402"/>
      <c r="P284" s="397"/>
      <c r="Q284" s="569">
        <f t="shared" si="95"/>
        <v>351160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4370897.0</v>
      </c>
      <c r="F285" s="397"/>
      <c r="G285" s="408"/>
      <c r="H285" s="397"/>
      <c r="I285" s="408">
        <v>65000.0</v>
      </c>
      <c r="J285" s="397"/>
      <c r="K285" s="408"/>
      <c r="L285" s="397"/>
      <c r="M285" s="408"/>
      <c r="N285" s="397"/>
      <c r="O285" s="408">
        <v>30974.0</v>
      </c>
      <c r="P285" s="397"/>
      <c r="Q285" s="570">
        <f t="shared" si="95"/>
        <v>4466871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1232409.0</v>
      </c>
      <c r="D286" s="397"/>
      <c r="E286" s="402">
        <v>72779.0</v>
      </c>
      <c r="F286" s="397"/>
      <c r="G286" s="402"/>
      <c r="H286" s="397"/>
      <c r="I286" s="402">
        <v>1232.0</v>
      </c>
      <c r="J286" s="397"/>
      <c r="K286" s="402"/>
      <c r="L286" s="397"/>
      <c r="M286" s="402"/>
      <c r="N286" s="397"/>
      <c r="O286" s="402">
        <v>7987.0</v>
      </c>
      <c r="P286" s="397"/>
      <c r="Q286" s="569">
        <f t="shared" si="95"/>
        <v>1314407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182000.0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95"/>
        <v>182000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366493.0</v>
      </c>
      <c r="D288" s="397"/>
      <c r="E288" s="402">
        <v>3500.0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95"/>
        <v>369993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1177328.0</v>
      </c>
      <c r="F289" s="397"/>
      <c r="G289" s="408"/>
      <c r="H289" s="397"/>
      <c r="I289" s="408"/>
      <c r="J289" s="397"/>
      <c r="K289" s="408"/>
      <c r="L289" s="397"/>
      <c r="M289" s="408">
        <v>461049.0</v>
      </c>
      <c r="N289" s="397"/>
      <c r="O289" s="408"/>
      <c r="P289" s="397"/>
      <c r="Q289" s="570">
        <f t="shared" si="95"/>
        <v>1638377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/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95"/>
        <v>0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147578.0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95"/>
        <v>147578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492044.0</v>
      </c>
      <c r="D292" s="397"/>
      <c r="E292" s="402">
        <v>691551.0</v>
      </c>
      <c r="F292" s="397"/>
      <c r="G292" s="402"/>
      <c r="H292" s="397"/>
      <c r="I292" s="402"/>
      <c r="J292" s="397"/>
      <c r="K292" s="402"/>
      <c r="L292" s="397"/>
      <c r="M292" s="402"/>
      <c r="N292" s="397"/>
      <c r="O292" s="402"/>
      <c r="P292" s="397"/>
      <c r="Q292" s="569">
        <f t="shared" si="95"/>
        <v>1183595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42418.0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95"/>
        <v>42418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5316446.0</v>
      </c>
      <c r="D294" s="397"/>
      <c r="E294" s="402">
        <v>666393.0</v>
      </c>
      <c r="F294" s="397"/>
      <c r="G294" s="402"/>
      <c r="H294" s="397"/>
      <c r="I294" s="402"/>
      <c r="J294" s="397"/>
      <c r="K294" s="402"/>
      <c r="L294" s="397"/>
      <c r="M294" s="402">
        <v>468886.0</v>
      </c>
      <c r="N294" s="397"/>
      <c r="O294" s="402"/>
      <c r="P294" s="397"/>
      <c r="Q294" s="569">
        <f t="shared" si="95"/>
        <v>6451725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123537.0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95"/>
        <v>123537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260853.0</v>
      </c>
      <c r="D296" s="397"/>
      <c r="E296" s="402">
        <v>2613.0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95"/>
        <v>263466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2736515.0</v>
      </c>
      <c r="D297" s="397"/>
      <c r="E297" s="408">
        <v>260329.0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95"/>
        <v>2996844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33000.0</v>
      </c>
      <c r="J298" s="397"/>
      <c r="K298" s="402"/>
      <c r="L298" s="397"/>
      <c r="M298" s="402"/>
      <c r="N298" s="397"/>
      <c r="O298" s="402"/>
      <c r="P298" s="397"/>
      <c r="Q298" s="569">
        <f t="shared" si="95"/>
        <v>33000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826699.0</v>
      </c>
      <c r="F299" s="397"/>
      <c r="G299" s="408"/>
      <c r="H299" s="397"/>
      <c r="I299" s="408"/>
      <c r="J299" s="397"/>
      <c r="K299" s="408"/>
      <c r="L299" s="397"/>
      <c r="M299" s="408">
        <v>146716.0</v>
      </c>
      <c r="N299" s="397"/>
      <c r="O299" s="408"/>
      <c r="P299" s="397"/>
      <c r="Q299" s="570">
        <f t="shared" si="95"/>
        <v>973415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10528297</v>
      </c>
      <c r="D300" s="397"/>
      <c r="E300" s="411">
        <f>SUM(E282:F299)</f>
        <v>8642957</v>
      </c>
      <c r="F300" s="397"/>
      <c r="G300" s="411">
        <f>SUM(G282:H299)</f>
        <v>0</v>
      </c>
      <c r="H300" s="397"/>
      <c r="I300" s="411">
        <f>SUM(I282:J299)</f>
        <v>255320</v>
      </c>
      <c r="J300" s="397"/>
      <c r="K300" s="411">
        <f>SUM(K282:L299)</f>
        <v>0</v>
      </c>
      <c r="L300" s="397"/>
      <c r="M300" s="411">
        <f>SUM(M282:N299)</f>
        <v>1076651</v>
      </c>
      <c r="N300" s="397"/>
      <c r="O300" s="411">
        <f>SUM(O282:P299)</f>
        <v>38961</v>
      </c>
      <c r="P300" s="397"/>
      <c r="Q300" s="571">
        <f>SUM(Q282:Q299)</f>
        <v>20542186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546</v>
      </c>
      <c r="B301" s="414"/>
      <c r="C301" s="415">
        <f>SUM(C282:D299)</f>
        <v>10528297</v>
      </c>
      <c r="D301" s="416"/>
      <c r="E301" s="415">
        <f>SUM(E282:F299)</f>
        <v>8642957</v>
      </c>
      <c r="F301" s="416"/>
      <c r="G301" s="415">
        <f>SUM(G282:H299)</f>
        <v>0</v>
      </c>
      <c r="H301" s="416"/>
      <c r="I301" s="415">
        <f>SUM(I282:J299)</f>
        <v>255320</v>
      </c>
      <c r="J301" s="416"/>
      <c r="K301" s="415">
        <f>SUM(K282:L299)</f>
        <v>0</v>
      </c>
      <c r="L301" s="416"/>
      <c r="M301" s="415">
        <f>SUM(M282:N299)</f>
        <v>1076651</v>
      </c>
      <c r="N301" s="416"/>
      <c r="O301" s="415">
        <f>SUM(O282:P299)</f>
        <v>38961</v>
      </c>
      <c r="P301" s="416"/>
      <c r="Q301" s="572">
        <f>SUM(Q282:Q299)</f>
        <v>20542186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204">
    <mergeCell ref="A150:Q150"/>
    <mergeCell ref="A151:Q151"/>
    <mergeCell ref="A154:Q154"/>
    <mergeCell ref="A166:Q166"/>
    <mergeCell ref="A172:Q172"/>
    <mergeCell ref="A173:Q173"/>
    <mergeCell ref="A185:Q185"/>
    <mergeCell ref="A186:Q186"/>
    <mergeCell ref="A188:Q188"/>
    <mergeCell ref="A191:Q191"/>
    <mergeCell ref="A223:Q223"/>
    <mergeCell ref="A232:Q232"/>
    <mergeCell ref="A233:Q233"/>
    <mergeCell ref="A240:Q240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  <mergeCell ref="C297:D297"/>
    <mergeCell ref="E297:F297"/>
    <mergeCell ref="G297:H297"/>
    <mergeCell ref="I297:J297"/>
    <mergeCell ref="K297:L297"/>
    <mergeCell ref="M297:N297"/>
    <mergeCell ref="O297:P297"/>
    <mergeCell ref="C298:D298"/>
    <mergeCell ref="E298:F298"/>
    <mergeCell ref="G298:H298"/>
    <mergeCell ref="I298:J298"/>
    <mergeCell ref="K298:L298"/>
    <mergeCell ref="M298:N298"/>
    <mergeCell ref="O298:P298"/>
    <mergeCell ref="C299:D299"/>
    <mergeCell ref="E299:F299"/>
    <mergeCell ref="G299:H299"/>
    <mergeCell ref="I299:J299"/>
    <mergeCell ref="K299:L299"/>
    <mergeCell ref="M299:N299"/>
    <mergeCell ref="O299:P299"/>
    <mergeCell ref="C300:D300"/>
    <mergeCell ref="E300:F300"/>
    <mergeCell ref="G300:H300"/>
    <mergeCell ref="I300:J300"/>
    <mergeCell ref="K300:L300"/>
    <mergeCell ref="M300:N300"/>
    <mergeCell ref="O300:P300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42:Q42"/>
    <mergeCell ref="A48:Q48"/>
    <mergeCell ref="A71:Q71"/>
    <mergeCell ref="A100:Q100"/>
    <mergeCell ref="A107:Q107"/>
    <mergeCell ref="A108:Q108"/>
    <mergeCell ref="A116:Q116"/>
    <mergeCell ref="A132:Q132"/>
    <mergeCell ref="A138:Q138"/>
    <mergeCell ref="A145:Q145"/>
    <mergeCell ref="C301:D301"/>
    <mergeCell ref="E301:F301"/>
    <mergeCell ref="G301:H301"/>
    <mergeCell ref="I301:J301"/>
    <mergeCell ref="K301:L301"/>
    <mergeCell ref="M301:N301"/>
    <mergeCell ref="O301:P301"/>
    <mergeCell ref="I281:J281"/>
    <mergeCell ref="K281:L281"/>
    <mergeCell ref="M281:N281"/>
    <mergeCell ref="O281:P281"/>
    <mergeCell ref="A244:Q244"/>
    <mergeCell ref="A260:Q260"/>
    <mergeCell ref="A273:Q273"/>
    <mergeCell ref="A279:Q279"/>
    <mergeCell ref="A280:A281"/>
    <mergeCell ref="C280:Q280"/>
    <mergeCell ref="C281:D281"/>
    <mergeCell ref="M282:N282"/>
    <mergeCell ref="O282:P282"/>
    <mergeCell ref="E281:F281"/>
    <mergeCell ref="G281:H281"/>
    <mergeCell ref="C282:D282"/>
    <mergeCell ref="E282:F282"/>
    <mergeCell ref="G282:H282"/>
    <mergeCell ref="I282:J282"/>
    <mergeCell ref="K282:L282"/>
    <mergeCell ref="C283:D283"/>
    <mergeCell ref="E283:F283"/>
    <mergeCell ref="G283:H283"/>
    <mergeCell ref="I283:J283"/>
    <mergeCell ref="K283:L283"/>
    <mergeCell ref="M283:N283"/>
    <mergeCell ref="O283:P283"/>
    <mergeCell ref="C284:D284"/>
    <mergeCell ref="E284:F284"/>
    <mergeCell ref="G284:H284"/>
    <mergeCell ref="I284:J284"/>
    <mergeCell ref="K284:L284"/>
    <mergeCell ref="M284:N284"/>
    <mergeCell ref="O284:P284"/>
    <mergeCell ref="C285:D285"/>
    <mergeCell ref="E285:F285"/>
    <mergeCell ref="G285:H285"/>
    <mergeCell ref="I285:J285"/>
    <mergeCell ref="K285:L285"/>
    <mergeCell ref="M285:N285"/>
    <mergeCell ref="O285:P285"/>
    <mergeCell ref="C286:D286"/>
    <mergeCell ref="E286:F286"/>
    <mergeCell ref="G286:H286"/>
    <mergeCell ref="I286:J286"/>
    <mergeCell ref="K286:L286"/>
    <mergeCell ref="M286:N286"/>
    <mergeCell ref="O286:P286"/>
    <mergeCell ref="C287:D287"/>
    <mergeCell ref="E287:F287"/>
    <mergeCell ref="G287:H287"/>
    <mergeCell ref="I287:J287"/>
    <mergeCell ref="K287:L287"/>
    <mergeCell ref="M287:N287"/>
    <mergeCell ref="O287:P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</mergeCells>
  <hyperlinks>
    <hyperlink r:id="rId1" ref="A4"/>
    <hyperlink r:id="rId2" ref="A5"/>
    <hyperlink r:id="rId3" ref="A8"/>
    <hyperlink r:id="rId4" ref="A9"/>
    <hyperlink r:id="rId5" ref="R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R17"/>
    <hyperlink r:id="rId14" ref="A18"/>
    <hyperlink r:id="rId15" ref="A19"/>
    <hyperlink r:id="rId16" ref="A20"/>
    <hyperlink r:id="rId17" ref="A21"/>
    <hyperlink r:id="rId18" ref="R21"/>
    <hyperlink r:id="rId19" ref="A22"/>
    <hyperlink r:id="rId20" ref="A23"/>
    <hyperlink r:id="rId21" ref="R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R43"/>
    <hyperlink r:id="rId39" ref="A44"/>
    <hyperlink r:id="rId40" ref="A45"/>
    <hyperlink r:id="rId41" ref="A46"/>
    <hyperlink r:id="rId42" ref="A47"/>
    <hyperlink r:id="rId43" ref="R49"/>
    <hyperlink r:id="rId44" ref="A52"/>
    <hyperlink r:id="rId45" ref="A53"/>
    <hyperlink r:id="rId46" ref="R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R62"/>
    <hyperlink r:id="rId57" ref="A63"/>
    <hyperlink r:id="rId58" ref="R63"/>
    <hyperlink r:id="rId59" ref="A64"/>
    <hyperlink r:id="rId60" ref="R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R72"/>
    <hyperlink r:id="rId69" ref="A77"/>
    <hyperlink r:id="rId70" ref="R77"/>
    <hyperlink r:id="rId71" ref="A82"/>
    <hyperlink r:id="rId72" ref="A87"/>
    <hyperlink r:id="rId73" ref="R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R164"/>
    <hyperlink r:id="rId132" ref="A165"/>
    <hyperlink r:id="rId133" ref="R185"/>
    <hyperlink r:id="rId134" ref="R188"/>
    <hyperlink r:id="rId135" ref="A234"/>
    <hyperlink r:id="rId136" ref="A235"/>
    <hyperlink r:id="rId137" ref="R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R242"/>
    <hyperlink r:id="rId145" ref="A243"/>
    <hyperlink r:id="rId146" ref="R243"/>
    <hyperlink r:id="rId147" ref="A245"/>
    <hyperlink r:id="rId148" ref="R245"/>
    <hyperlink r:id="rId149" ref="A246"/>
    <hyperlink r:id="rId150" ref="R246"/>
    <hyperlink r:id="rId151" ref="A247"/>
    <hyperlink r:id="rId152" ref="R247"/>
    <hyperlink r:id="rId153" ref="A248"/>
    <hyperlink r:id="rId154" ref="R248"/>
    <hyperlink r:id="rId155" ref="A249"/>
    <hyperlink r:id="rId156" ref="R249"/>
    <hyperlink r:id="rId157" ref="A250"/>
    <hyperlink r:id="rId158" ref="R250"/>
    <hyperlink r:id="rId159" ref="A251"/>
    <hyperlink r:id="rId160" ref="R251"/>
    <hyperlink r:id="rId161" ref="A252"/>
    <hyperlink r:id="rId162" ref="R252"/>
    <hyperlink r:id="rId163" ref="A253"/>
    <hyperlink r:id="rId164" ref="R253"/>
    <hyperlink r:id="rId165" ref="A254"/>
    <hyperlink r:id="rId166" ref="R254"/>
    <hyperlink r:id="rId167" ref="A255"/>
    <hyperlink r:id="rId168" ref="R255"/>
    <hyperlink r:id="rId169" ref="A256"/>
    <hyperlink r:id="rId170" ref="A257"/>
    <hyperlink r:id="rId171" ref="A258"/>
    <hyperlink r:id="rId172" ref="R258"/>
    <hyperlink r:id="rId173" ref="A259"/>
    <hyperlink r:id="rId174" ref="R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52.29"/>
    <col customWidth="1" min="2" max="2" width="6.29"/>
    <col customWidth="1" min="3" max="3" width="8.14"/>
    <col customWidth="1" min="4" max="4" width="6.29"/>
    <col customWidth="1" min="5" max="5" width="8.14"/>
    <col customWidth="1" min="6" max="6" width="6.29"/>
    <col customWidth="1" min="7" max="7" width="8.14"/>
    <col customWidth="1" min="8" max="8" width="6.29"/>
    <col customWidth="1" min="9" max="9" width="8.14"/>
    <col customWidth="1" min="10" max="10" width="6.29"/>
    <col customWidth="1" min="11" max="11" width="8.14"/>
    <col customWidth="1" min="12" max="12" width="6.29"/>
    <col customWidth="1" min="13" max="13" width="8.14"/>
    <col customWidth="1" min="14" max="14" width="6.29"/>
    <col customWidth="1" min="15" max="15" width="8.14"/>
    <col customWidth="1" min="16" max="16" width="6.29"/>
    <col customWidth="1" min="17" max="17" width="8.14"/>
    <col customWidth="1" min="18" max="18" width="6.29"/>
    <col customWidth="1" min="19" max="19" width="8.14"/>
    <col customWidth="1" min="20" max="20" width="6.29"/>
    <col customWidth="1" min="21" max="21" width="8.14"/>
    <col customWidth="1" min="22" max="22" width="6.29"/>
    <col customWidth="1" min="23" max="23" width="8.14"/>
    <col customWidth="1" min="24" max="24" width="51.57"/>
    <col customWidth="1" min="25" max="25" width="25.57"/>
    <col customWidth="1" min="26" max="26" width="10.0"/>
  </cols>
  <sheetData>
    <row r="1" ht="18.0" customHeight="1">
      <c r="A1" s="1" t="s">
        <v>547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3"/>
      <c r="X1" s="4"/>
      <c r="Y1" s="5"/>
      <c r="Z1" s="5"/>
    </row>
    <row r="2" ht="23.25" customHeight="1">
      <c r="A2" s="721" t="s">
        <v>1</v>
      </c>
      <c r="B2" s="7" t="s">
        <v>2</v>
      </c>
      <c r="C2" s="3"/>
      <c r="D2" s="622" t="s">
        <v>548</v>
      </c>
      <c r="E2" s="3"/>
      <c r="F2" s="8" t="s">
        <v>549</v>
      </c>
      <c r="G2" s="3"/>
      <c r="H2" s="8" t="s">
        <v>550</v>
      </c>
      <c r="I2" s="3"/>
      <c r="J2" s="8" t="s">
        <v>551</v>
      </c>
      <c r="K2" s="3"/>
      <c r="L2" s="8" t="s">
        <v>552</v>
      </c>
      <c r="M2" s="3"/>
      <c r="N2" s="8" t="s">
        <v>553</v>
      </c>
      <c r="O2" s="3"/>
      <c r="P2" s="622" t="s">
        <v>554</v>
      </c>
      <c r="Q2" s="3"/>
      <c r="R2" s="8" t="s">
        <v>555</v>
      </c>
      <c r="S2" s="3"/>
      <c r="T2" s="8" t="s">
        <v>556</v>
      </c>
      <c r="U2" s="3"/>
      <c r="V2" s="8" t="s">
        <v>557</v>
      </c>
      <c r="W2" s="3"/>
      <c r="X2" s="4"/>
      <c r="Y2" s="5"/>
      <c r="Z2" s="5"/>
    </row>
    <row r="3" ht="16.5" customHeight="1">
      <c r="A3" s="722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4"/>
      <c r="Y3" s="5"/>
      <c r="Z3" s="5"/>
    </row>
    <row r="4" ht="16.5" customHeight="1">
      <c r="A4" s="723" t="s">
        <v>11</v>
      </c>
      <c r="B4" s="13"/>
      <c r="C4" s="14">
        <v>60436.69</v>
      </c>
      <c r="D4" s="623">
        <v>1142.57</v>
      </c>
      <c r="E4" s="16"/>
      <c r="F4" s="517">
        <v>319.8</v>
      </c>
      <c r="G4" s="16"/>
      <c r="H4" s="517">
        <v>231.92</v>
      </c>
      <c r="I4" s="16"/>
      <c r="J4" s="517">
        <v>72.31</v>
      </c>
      <c r="K4" s="16"/>
      <c r="L4" s="517">
        <v>88.59</v>
      </c>
      <c r="M4" s="16"/>
      <c r="N4" s="517">
        <v>105.27</v>
      </c>
      <c r="O4" s="16"/>
      <c r="P4" s="517">
        <v>101.08</v>
      </c>
      <c r="Q4" s="16"/>
      <c r="R4" s="517">
        <v>55.97</v>
      </c>
      <c r="S4" s="16"/>
      <c r="T4" s="517">
        <v>24.89</v>
      </c>
      <c r="U4" s="16"/>
      <c r="V4" s="517">
        <v>142.72</v>
      </c>
      <c r="W4" s="16"/>
      <c r="X4" s="4" t="s">
        <v>12</v>
      </c>
      <c r="Y4" s="5"/>
      <c r="Z4" s="5"/>
    </row>
    <row r="5" ht="16.5" customHeight="1">
      <c r="A5" s="724" t="s">
        <v>13</v>
      </c>
      <c r="B5" s="13"/>
      <c r="C5" s="19">
        <v>52.38</v>
      </c>
      <c r="D5" s="573">
        <v>185.92</v>
      </c>
      <c r="E5" s="21"/>
      <c r="F5" s="22">
        <v>148.36</v>
      </c>
      <c r="G5" s="21"/>
      <c r="H5" s="22">
        <v>260.04</v>
      </c>
      <c r="I5" s="21"/>
      <c r="J5" s="22">
        <v>334.84</v>
      </c>
      <c r="K5" s="21"/>
      <c r="L5" s="22">
        <v>230.69</v>
      </c>
      <c r="M5" s="21"/>
      <c r="N5" s="22">
        <v>171.81</v>
      </c>
      <c r="O5" s="21"/>
      <c r="P5" s="22">
        <v>121.7</v>
      </c>
      <c r="Q5" s="21"/>
      <c r="R5" s="22">
        <v>108.99</v>
      </c>
      <c r="S5" s="21"/>
      <c r="T5" s="22">
        <v>63.08</v>
      </c>
      <c r="U5" s="21"/>
      <c r="V5" s="22">
        <v>153.91</v>
      </c>
      <c r="W5" s="21"/>
      <c r="X5" s="4" t="s">
        <v>12</v>
      </c>
      <c r="Y5" s="5"/>
      <c r="Z5" s="5"/>
    </row>
    <row r="6" ht="16.5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3"/>
      <c r="X6" s="4"/>
      <c r="Y6" s="5"/>
      <c r="Z6" s="5"/>
    </row>
    <row r="7" ht="16.5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3"/>
      <c r="X7" s="4"/>
      <c r="Y7" s="5"/>
      <c r="Z7" s="5"/>
    </row>
    <row r="8" ht="16.5" customHeight="1">
      <c r="A8" s="725" t="s">
        <v>16</v>
      </c>
      <c r="B8" s="51"/>
      <c r="C8" s="626">
        <v>3165883.0</v>
      </c>
      <c r="D8" s="51"/>
      <c r="E8" s="626">
        <v>212431.0</v>
      </c>
      <c r="F8" s="51"/>
      <c r="G8" s="626">
        <v>47445.0</v>
      </c>
      <c r="H8" s="51"/>
      <c r="I8" s="626">
        <v>60310.0</v>
      </c>
      <c r="J8" s="51"/>
      <c r="K8" s="626">
        <v>24213.0</v>
      </c>
      <c r="L8" s="51"/>
      <c r="M8" s="626">
        <v>20437.0</v>
      </c>
      <c r="N8" s="51"/>
      <c r="O8" s="626">
        <v>18087.0</v>
      </c>
      <c r="P8" s="51"/>
      <c r="Q8" s="626">
        <v>12302.0</v>
      </c>
      <c r="R8" s="51"/>
      <c r="S8" s="626">
        <v>6100.0</v>
      </c>
      <c r="T8" s="51"/>
      <c r="U8" s="626">
        <v>1570.0</v>
      </c>
      <c r="V8" s="51"/>
      <c r="W8" s="627">
        <v>21967.0</v>
      </c>
      <c r="X8" s="4" t="s">
        <v>17</v>
      </c>
      <c r="Y8" s="5"/>
      <c r="Z8" s="5"/>
    </row>
    <row r="9" ht="16.5" customHeight="1">
      <c r="A9" s="726" t="s">
        <v>18</v>
      </c>
      <c r="B9" s="26"/>
      <c r="C9" s="30">
        <v>43.8681</v>
      </c>
      <c r="D9" s="26"/>
      <c r="E9" s="30">
        <v>45.6</v>
      </c>
      <c r="F9" s="26"/>
      <c r="G9" s="30">
        <v>46.75</v>
      </c>
      <c r="H9" s="26"/>
      <c r="I9" s="30">
        <v>45.21</v>
      </c>
      <c r="J9" s="26"/>
      <c r="K9" s="30">
        <v>46.27</v>
      </c>
      <c r="L9" s="26"/>
      <c r="M9" s="30">
        <v>46.86</v>
      </c>
      <c r="N9" s="26"/>
      <c r="O9" s="30">
        <v>46.73</v>
      </c>
      <c r="P9" s="26"/>
      <c r="Q9" s="30">
        <v>43.65</v>
      </c>
      <c r="R9" s="26"/>
      <c r="S9" s="30">
        <v>44.73</v>
      </c>
      <c r="T9" s="26"/>
      <c r="U9" s="30">
        <v>43.2</v>
      </c>
      <c r="V9" s="26"/>
      <c r="W9" s="31">
        <v>42.82</v>
      </c>
      <c r="X9" s="29" t="s">
        <v>17</v>
      </c>
      <c r="Y9" s="5"/>
      <c r="Z9" s="5"/>
    </row>
    <row r="10" ht="16.5" customHeight="1">
      <c r="A10" s="727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0.1237390023</v>
      </c>
      <c r="E10" s="34">
        <v>26286.0</v>
      </c>
      <c r="F10" s="33">
        <f t="shared" ref="F10:F16" si="3">G10/$G$8</f>
        <v>0.1114342923</v>
      </c>
      <c r="G10" s="34">
        <v>5287.0</v>
      </c>
      <c r="H10" s="33">
        <f t="shared" ref="H10:H16" si="4">I10/$I$8</f>
        <v>0.1207594097</v>
      </c>
      <c r="I10" s="34">
        <v>7283.0</v>
      </c>
      <c r="J10" s="33">
        <f t="shared" ref="J10:J16" si="5">K10/$K$8</f>
        <v>0.1130384504</v>
      </c>
      <c r="K10" s="34">
        <v>2737.0</v>
      </c>
      <c r="L10" s="33">
        <f t="shared" ref="L10:L16" si="6">M10/$M$8</f>
        <v>0.1191955767</v>
      </c>
      <c r="M10" s="34">
        <v>2436.0</v>
      </c>
      <c r="N10" s="33">
        <f t="shared" ref="N10:N16" si="7">O10/$O$8</f>
        <v>0.1178747166</v>
      </c>
      <c r="O10" s="34">
        <v>2132.0</v>
      </c>
      <c r="P10" s="33">
        <f t="shared" ref="P10:P16" si="8">Q10/$Q$8</f>
        <v>0.1468053975</v>
      </c>
      <c r="Q10" s="34">
        <v>1806.0</v>
      </c>
      <c r="R10" s="33">
        <f t="shared" ref="R10:R17" si="9">S10/$S$8</f>
        <v>0.1459016393</v>
      </c>
      <c r="S10" s="34">
        <v>890.0</v>
      </c>
      <c r="T10" s="33">
        <f t="shared" ref="T10:T17" si="10">U10/$U$8</f>
        <v>0.1636942675</v>
      </c>
      <c r="U10" s="34">
        <v>257.0</v>
      </c>
      <c r="V10" s="33">
        <f t="shared" ref="V10:V17" si="11">W10/$W$8</f>
        <v>0.1574179451</v>
      </c>
      <c r="W10" s="35">
        <v>3458.0</v>
      </c>
      <c r="X10" s="4" t="s">
        <v>20</v>
      </c>
      <c r="Y10" s="5"/>
      <c r="Z10" s="5"/>
    </row>
    <row r="11" ht="16.5" customHeight="1">
      <c r="A11" s="727" t="s">
        <v>21</v>
      </c>
      <c r="B11" s="33">
        <f t="shared" si="1"/>
        <v>0.1490727863</v>
      </c>
      <c r="C11" s="34">
        <v>471947.0</v>
      </c>
      <c r="D11" s="33">
        <f t="shared" si="2"/>
        <v>0.1476149903</v>
      </c>
      <c r="E11" s="34">
        <v>31358.0</v>
      </c>
      <c r="F11" s="33">
        <f t="shared" si="3"/>
        <v>0.1427126146</v>
      </c>
      <c r="G11" s="34">
        <v>6771.0</v>
      </c>
      <c r="H11" s="33">
        <f t="shared" si="4"/>
        <v>0.1496766705</v>
      </c>
      <c r="I11" s="34">
        <v>9027.0</v>
      </c>
      <c r="J11" s="33">
        <f t="shared" si="5"/>
        <v>0.1437244455</v>
      </c>
      <c r="K11" s="34">
        <v>3480.0</v>
      </c>
      <c r="L11" s="33">
        <f t="shared" si="6"/>
        <v>0.13416842</v>
      </c>
      <c r="M11" s="34">
        <v>2742.0</v>
      </c>
      <c r="N11" s="33">
        <f t="shared" si="7"/>
        <v>0.1429203295</v>
      </c>
      <c r="O11" s="34">
        <v>2585.0</v>
      </c>
      <c r="P11" s="33">
        <f t="shared" si="8"/>
        <v>0.1589172492</v>
      </c>
      <c r="Q11" s="34">
        <v>1955.0</v>
      </c>
      <c r="R11" s="33">
        <f t="shared" si="9"/>
        <v>0.127704918</v>
      </c>
      <c r="S11" s="34">
        <v>779.0</v>
      </c>
      <c r="T11" s="33">
        <f t="shared" si="10"/>
        <v>0.152866242</v>
      </c>
      <c r="U11" s="34">
        <v>240.0</v>
      </c>
      <c r="V11" s="33">
        <f t="shared" si="11"/>
        <v>0.1720307734</v>
      </c>
      <c r="W11" s="35">
        <v>3779.0</v>
      </c>
      <c r="X11" s="4" t="s">
        <v>20</v>
      </c>
      <c r="Y11" s="5"/>
      <c r="Z11" s="5"/>
    </row>
    <row r="12" ht="16.5" customHeight="1">
      <c r="A12" s="727" t="s">
        <v>22</v>
      </c>
      <c r="B12" s="33">
        <f t="shared" si="1"/>
        <v>0.2396895274</v>
      </c>
      <c r="C12" s="34">
        <v>758829.0</v>
      </c>
      <c r="D12" s="33">
        <f t="shared" si="2"/>
        <v>0.2187769205</v>
      </c>
      <c r="E12" s="34">
        <v>46475.0</v>
      </c>
      <c r="F12" s="33">
        <f t="shared" si="3"/>
        <v>0.2260722942</v>
      </c>
      <c r="G12" s="34">
        <v>10726.0</v>
      </c>
      <c r="H12" s="33">
        <f t="shared" si="4"/>
        <v>0.2300116067</v>
      </c>
      <c r="I12" s="34">
        <v>13872.0</v>
      </c>
      <c r="J12" s="33">
        <f t="shared" si="5"/>
        <v>0.2343369264</v>
      </c>
      <c r="K12" s="34">
        <v>5674.0</v>
      </c>
      <c r="L12" s="33">
        <f t="shared" si="6"/>
        <v>0.220922836</v>
      </c>
      <c r="M12" s="34">
        <v>4515.0</v>
      </c>
      <c r="N12" s="33">
        <f t="shared" si="7"/>
        <v>0.1983192348</v>
      </c>
      <c r="O12" s="34">
        <v>3587.0</v>
      </c>
      <c r="P12" s="33">
        <f t="shared" si="8"/>
        <v>0.1997236222</v>
      </c>
      <c r="Q12" s="34">
        <v>2457.0</v>
      </c>
      <c r="R12" s="33">
        <f t="shared" si="9"/>
        <v>0.2229508197</v>
      </c>
      <c r="S12" s="34">
        <v>1360.0</v>
      </c>
      <c r="T12" s="33">
        <f t="shared" si="10"/>
        <v>0.1929936306</v>
      </c>
      <c r="U12" s="34">
        <v>303.0</v>
      </c>
      <c r="V12" s="33">
        <f t="shared" si="11"/>
        <v>0.181226385</v>
      </c>
      <c r="W12" s="35">
        <v>3981.0</v>
      </c>
      <c r="X12" s="4" t="s">
        <v>558</v>
      </c>
      <c r="Y12" s="5"/>
      <c r="Z12" s="5"/>
    </row>
    <row r="13" ht="16.5" customHeight="1">
      <c r="A13" s="727" t="s">
        <v>23</v>
      </c>
      <c r="B13" s="33">
        <f t="shared" si="1"/>
        <v>0.2699840771</v>
      </c>
      <c r="C13" s="34">
        <v>854738.0</v>
      </c>
      <c r="D13" s="33">
        <f t="shared" si="2"/>
        <v>0.2780620531</v>
      </c>
      <c r="E13" s="34">
        <v>59069.0</v>
      </c>
      <c r="F13" s="33">
        <f t="shared" si="3"/>
        <v>0.2707345347</v>
      </c>
      <c r="G13" s="34">
        <v>12845.0</v>
      </c>
      <c r="H13" s="33">
        <f t="shared" si="4"/>
        <v>0.2769855745</v>
      </c>
      <c r="I13" s="34">
        <v>16705.0</v>
      </c>
      <c r="J13" s="33">
        <f t="shared" si="5"/>
        <v>0.2759674555</v>
      </c>
      <c r="K13" s="34">
        <v>6682.0</v>
      </c>
      <c r="L13" s="33">
        <f t="shared" si="6"/>
        <v>0.2784165973</v>
      </c>
      <c r="M13" s="34">
        <v>5690.0</v>
      </c>
      <c r="N13" s="33">
        <f t="shared" si="7"/>
        <v>0.2882733455</v>
      </c>
      <c r="O13" s="34">
        <v>5214.0</v>
      </c>
      <c r="P13" s="33">
        <f t="shared" si="8"/>
        <v>0.2849130223</v>
      </c>
      <c r="Q13" s="34">
        <v>3505.0</v>
      </c>
      <c r="R13" s="33">
        <f t="shared" si="9"/>
        <v>0.2759016393</v>
      </c>
      <c r="S13" s="34">
        <v>1683.0</v>
      </c>
      <c r="T13" s="33">
        <f t="shared" si="10"/>
        <v>0.2738853503</v>
      </c>
      <c r="U13" s="34">
        <v>430.0</v>
      </c>
      <c r="V13" s="33">
        <f t="shared" si="11"/>
        <v>0.2874766695</v>
      </c>
      <c r="W13" s="35">
        <v>6315.0</v>
      </c>
      <c r="X13" s="4" t="s">
        <v>558</v>
      </c>
      <c r="Y13" s="5"/>
      <c r="Z13" s="5"/>
    </row>
    <row r="14" ht="16.5" customHeight="1">
      <c r="A14" s="727" t="s">
        <v>24</v>
      </c>
      <c r="B14" s="33">
        <f t="shared" si="1"/>
        <v>0.1319669741</v>
      </c>
      <c r="C14" s="34">
        <v>417792.0</v>
      </c>
      <c r="D14" s="33">
        <f t="shared" si="2"/>
        <v>0.144621077</v>
      </c>
      <c r="E14" s="34">
        <v>30722.0</v>
      </c>
      <c r="F14" s="33">
        <f t="shared" si="3"/>
        <v>0.146380019</v>
      </c>
      <c r="G14" s="34">
        <v>6945.0</v>
      </c>
      <c r="H14" s="33">
        <f t="shared" si="4"/>
        <v>0.1399933676</v>
      </c>
      <c r="I14" s="34">
        <v>8443.0</v>
      </c>
      <c r="J14" s="33">
        <f t="shared" si="5"/>
        <v>0.1270804939</v>
      </c>
      <c r="K14" s="34">
        <v>3077.0</v>
      </c>
      <c r="L14" s="33">
        <f t="shared" si="6"/>
        <v>0.1374957185</v>
      </c>
      <c r="M14" s="34">
        <v>2810.0</v>
      </c>
      <c r="N14" s="33">
        <f t="shared" si="7"/>
        <v>0.1723337204</v>
      </c>
      <c r="O14" s="34">
        <v>3117.0</v>
      </c>
      <c r="P14" s="33">
        <f t="shared" si="8"/>
        <v>0.1454235084</v>
      </c>
      <c r="Q14" s="34">
        <v>1789.0</v>
      </c>
      <c r="R14" s="33">
        <f t="shared" si="9"/>
        <v>0.1595081967</v>
      </c>
      <c r="S14" s="34">
        <v>973.0</v>
      </c>
      <c r="T14" s="33">
        <f t="shared" si="10"/>
        <v>0.1535031847</v>
      </c>
      <c r="U14" s="34">
        <v>241.0</v>
      </c>
      <c r="V14" s="33">
        <f t="shared" si="11"/>
        <v>0.1514544544</v>
      </c>
      <c r="W14" s="35">
        <v>3327.0</v>
      </c>
      <c r="X14" s="4" t="s">
        <v>558</v>
      </c>
      <c r="Y14" s="5"/>
      <c r="Z14" s="5"/>
    </row>
    <row r="15" ht="16.5" customHeight="1">
      <c r="A15" s="727" t="s">
        <v>25</v>
      </c>
      <c r="B15" s="33">
        <f t="shared" si="1"/>
        <v>0.07260786327</v>
      </c>
      <c r="C15" s="34">
        <v>229868.0</v>
      </c>
      <c r="D15" s="33">
        <f t="shared" si="2"/>
        <v>0.08718595685</v>
      </c>
      <c r="E15" s="34">
        <v>18521.0</v>
      </c>
      <c r="F15" s="33">
        <f t="shared" si="3"/>
        <v>0.1026662451</v>
      </c>
      <c r="G15" s="34">
        <v>4871.0</v>
      </c>
      <c r="H15" s="33">
        <f t="shared" si="4"/>
        <v>0.08257337092</v>
      </c>
      <c r="I15" s="34">
        <v>4980.0</v>
      </c>
      <c r="J15" s="33">
        <f t="shared" si="5"/>
        <v>0.1058522281</v>
      </c>
      <c r="K15" s="34">
        <v>2563.0</v>
      </c>
      <c r="L15" s="33">
        <f t="shared" si="6"/>
        <v>0.1098008514</v>
      </c>
      <c r="M15" s="34">
        <v>2244.0</v>
      </c>
      <c r="N15" s="33">
        <f t="shared" si="7"/>
        <v>0.08027865318</v>
      </c>
      <c r="O15" s="34">
        <v>1452.0</v>
      </c>
      <c r="P15" s="33">
        <f t="shared" si="8"/>
        <v>0.06421720046</v>
      </c>
      <c r="Q15" s="34">
        <v>790.0</v>
      </c>
      <c r="R15" s="33">
        <f t="shared" si="9"/>
        <v>0.06803278689</v>
      </c>
      <c r="S15" s="34">
        <v>415.0</v>
      </c>
      <c r="T15" s="33">
        <f t="shared" si="10"/>
        <v>0.06305732484</v>
      </c>
      <c r="U15" s="34">
        <v>99.0</v>
      </c>
      <c r="V15" s="33">
        <f t="shared" si="11"/>
        <v>0.05039377248</v>
      </c>
      <c r="W15" s="35">
        <v>1107.0</v>
      </c>
      <c r="X15" s="4" t="s">
        <v>558</v>
      </c>
      <c r="Y15" s="5"/>
      <c r="Z15" s="5"/>
    </row>
    <row r="16" ht="16.5" customHeight="1">
      <c r="A16" s="147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0.2318070338</v>
      </c>
      <c r="E16" s="34">
        <f>E14+E15</f>
        <v>49243</v>
      </c>
      <c r="F16" s="33">
        <f t="shared" si="3"/>
        <v>0.2490462641</v>
      </c>
      <c r="G16" s="34">
        <f>G14+G15</f>
        <v>11816</v>
      </c>
      <c r="H16" s="33">
        <f t="shared" si="4"/>
        <v>0.2225667385</v>
      </c>
      <c r="I16" s="34">
        <f>I14+I15</f>
        <v>13423</v>
      </c>
      <c r="J16" s="33">
        <f t="shared" si="5"/>
        <v>0.2329327221</v>
      </c>
      <c r="K16" s="34">
        <f>K14+K15</f>
        <v>5640</v>
      </c>
      <c r="L16" s="33">
        <f t="shared" si="6"/>
        <v>0.2472965699</v>
      </c>
      <c r="M16" s="34">
        <f>M14+M15</f>
        <v>5054</v>
      </c>
      <c r="N16" s="33">
        <f t="shared" si="7"/>
        <v>0.2526123735</v>
      </c>
      <c r="O16" s="34">
        <f>O14+O15</f>
        <v>4569</v>
      </c>
      <c r="P16" s="33">
        <f t="shared" si="8"/>
        <v>0.2096407088</v>
      </c>
      <c r="Q16" s="34">
        <f>Q14+Q15</f>
        <v>2579</v>
      </c>
      <c r="R16" s="33">
        <f t="shared" si="9"/>
        <v>0.2275409836</v>
      </c>
      <c r="S16" s="34">
        <f>S14+S15</f>
        <v>1388</v>
      </c>
      <c r="T16" s="33">
        <f t="shared" si="10"/>
        <v>0.2165605096</v>
      </c>
      <c r="U16" s="34">
        <f>U14+U15</f>
        <v>340</v>
      </c>
      <c r="V16" s="33">
        <f t="shared" si="11"/>
        <v>0.2018482269</v>
      </c>
      <c r="W16" s="35">
        <f>W14+W15</f>
        <v>4434</v>
      </c>
      <c r="X16" s="4"/>
      <c r="Y16" s="5"/>
      <c r="Z16" s="5"/>
    </row>
    <row r="17" ht="16.5" customHeight="1">
      <c r="A17" s="211" t="s">
        <v>27</v>
      </c>
      <c r="B17" s="40">
        <f>C17/C8</f>
        <v>0.1174446434</v>
      </c>
      <c r="C17" s="427">
        <v>371816.0</v>
      </c>
      <c r="D17" s="40">
        <f>E17/E8</f>
        <v>0.1082045464</v>
      </c>
      <c r="E17" s="427">
        <v>22986.0</v>
      </c>
      <c r="F17" s="40">
        <f>G17/G8</f>
        <v>0.09727052376</v>
      </c>
      <c r="G17" s="427">
        <v>4615.0</v>
      </c>
      <c r="H17" s="40">
        <f>I17/I8</f>
        <v>0.1041949925</v>
      </c>
      <c r="I17" s="427">
        <v>6284.0</v>
      </c>
      <c r="J17" s="40">
        <f>K17/K8</f>
        <v>0.09420559204</v>
      </c>
      <c r="K17" s="427">
        <v>2281.0</v>
      </c>
      <c r="L17" s="40">
        <f>M17/M8</f>
        <v>0.1022654989</v>
      </c>
      <c r="M17" s="427">
        <v>2090.0</v>
      </c>
      <c r="N17" s="40">
        <f>O17/O8</f>
        <v>0.1039420578</v>
      </c>
      <c r="O17" s="427">
        <v>1880.0</v>
      </c>
      <c r="P17" s="40">
        <f>Q17/Q8</f>
        <v>0.1350186961</v>
      </c>
      <c r="Q17" s="427">
        <v>1661.0</v>
      </c>
      <c r="R17" s="40">
        <f t="shared" si="9"/>
        <v>0.1247540984</v>
      </c>
      <c r="S17" s="427">
        <v>761.0</v>
      </c>
      <c r="T17" s="40">
        <f t="shared" si="10"/>
        <v>0.1452229299</v>
      </c>
      <c r="U17" s="427">
        <v>228.0</v>
      </c>
      <c r="V17" s="40">
        <f t="shared" si="11"/>
        <v>0.1450357354</v>
      </c>
      <c r="W17" s="364">
        <v>3186.0</v>
      </c>
      <c r="X17" s="29" t="s">
        <v>28</v>
      </c>
      <c r="Y17" s="5"/>
      <c r="Z17" s="5"/>
    </row>
    <row r="18" ht="16.5" customHeight="1">
      <c r="A18" s="211" t="s">
        <v>29</v>
      </c>
      <c r="B18" s="40">
        <v>0.1451</v>
      </c>
      <c r="C18" s="43"/>
      <c r="D18" s="40">
        <v>0.1325</v>
      </c>
      <c r="E18" s="43"/>
      <c r="F18" s="40">
        <v>0.1191</v>
      </c>
      <c r="G18" s="43"/>
      <c r="H18" s="40">
        <v>0.1293</v>
      </c>
      <c r="I18" s="43"/>
      <c r="J18" s="40">
        <v>0.11960000000000001</v>
      </c>
      <c r="K18" s="43"/>
      <c r="L18" s="40">
        <v>0.1261</v>
      </c>
      <c r="M18" s="43"/>
      <c r="N18" s="40">
        <v>0.12689999999999999</v>
      </c>
      <c r="O18" s="43"/>
      <c r="P18" s="40">
        <v>0.1588</v>
      </c>
      <c r="Q18" s="43"/>
      <c r="R18" s="40">
        <v>0.1559</v>
      </c>
      <c r="S18" s="43"/>
      <c r="T18" s="40">
        <v>0.1732</v>
      </c>
      <c r="U18" s="43"/>
      <c r="V18" s="40">
        <v>0.1707</v>
      </c>
      <c r="W18" s="44"/>
      <c r="X18" s="4" t="s">
        <v>30</v>
      </c>
      <c r="Y18" s="5"/>
      <c r="Z18" s="5"/>
    </row>
    <row r="19" ht="16.5" customHeight="1">
      <c r="A19" s="211" t="s">
        <v>31</v>
      </c>
      <c r="B19" s="40">
        <v>0.2046</v>
      </c>
      <c r="C19" s="43"/>
      <c r="D19" s="40">
        <v>0.2318</v>
      </c>
      <c r="E19" s="43"/>
      <c r="F19" s="40">
        <v>0.249</v>
      </c>
      <c r="G19" s="43"/>
      <c r="H19" s="40">
        <v>0.22260000000000002</v>
      </c>
      <c r="I19" s="43"/>
      <c r="J19" s="40">
        <v>0.2329</v>
      </c>
      <c r="K19" s="43"/>
      <c r="L19" s="40">
        <v>0.2473</v>
      </c>
      <c r="M19" s="43"/>
      <c r="N19" s="40">
        <v>0.2526</v>
      </c>
      <c r="O19" s="43"/>
      <c r="P19" s="40">
        <v>0.2096</v>
      </c>
      <c r="Q19" s="43"/>
      <c r="R19" s="40">
        <v>0.2275</v>
      </c>
      <c r="S19" s="43"/>
      <c r="T19" s="40">
        <v>0.21660000000000001</v>
      </c>
      <c r="U19" s="43"/>
      <c r="V19" s="40">
        <v>0.2018</v>
      </c>
      <c r="W19" s="44"/>
      <c r="X19" s="4" t="s">
        <v>30</v>
      </c>
      <c r="Y19" s="5"/>
      <c r="Z19" s="5"/>
    </row>
    <row r="20" ht="25.5" customHeight="1">
      <c r="A20" s="211" t="s">
        <v>32</v>
      </c>
      <c r="B20" s="40">
        <f>C15/C16</f>
        <v>0.3549207918</v>
      </c>
      <c r="C20" s="43"/>
      <c r="D20" s="40">
        <v>0.3761</v>
      </c>
      <c r="E20" s="43"/>
      <c r="F20" s="40">
        <v>0.4122</v>
      </c>
      <c r="G20" s="43"/>
      <c r="H20" s="40">
        <v>0.371</v>
      </c>
      <c r="I20" s="43"/>
      <c r="J20" s="40">
        <v>0.45439999999999997</v>
      </c>
      <c r="K20" s="43"/>
      <c r="L20" s="40">
        <v>0.444</v>
      </c>
      <c r="M20" s="43"/>
      <c r="N20" s="40">
        <v>0.3178</v>
      </c>
      <c r="O20" s="43"/>
      <c r="P20" s="40">
        <v>0.3063</v>
      </c>
      <c r="Q20" s="43"/>
      <c r="R20" s="40">
        <v>0.299</v>
      </c>
      <c r="S20" s="43"/>
      <c r="T20" s="40">
        <v>0.2912</v>
      </c>
      <c r="U20" s="43"/>
      <c r="V20" s="40">
        <v>0.24969999999999998</v>
      </c>
      <c r="W20" s="44"/>
      <c r="X20" s="4" t="s">
        <v>30</v>
      </c>
      <c r="Y20" s="5"/>
      <c r="Z20" s="5"/>
    </row>
    <row r="21" ht="25.5" customHeight="1">
      <c r="A21" s="211" t="s">
        <v>33</v>
      </c>
      <c r="B21" s="40">
        <v>0.5378000000000001</v>
      </c>
      <c r="C21" s="43"/>
      <c r="D21" s="40">
        <v>0.5731</v>
      </c>
      <c r="E21" s="43"/>
      <c r="F21" s="40">
        <v>0.5827</v>
      </c>
      <c r="G21" s="43"/>
      <c r="H21" s="40">
        <v>0.5428999999999999</v>
      </c>
      <c r="I21" s="43"/>
      <c r="J21" s="40">
        <v>0.5446</v>
      </c>
      <c r="K21" s="43"/>
      <c r="L21" s="40">
        <v>0.596</v>
      </c>
      <c r="M21" s="43"/>
      <c r="N21" s="40">
        <v>0.6117</v>
      </c>
      <c r="O21" s="43"/>
      <c r="P21" s="40">
        <v>0.5832999999999999</v>
      </c>
      <c r="Q21" s="43"/>
      <c r="R21" s="40">
        <v>0.6219</v>
      </c>
      <c r="S21" s="43"/>
      <c r="T21" s="40">
        <v>0.6388</v>
      </c>
      <c r="U21" s="43"/>
      <c r="V21" s="40">
        <v>0.5937</v>
      </c>
      <c r="W21" s="44"/>
      <c r="X21" s="29" t="s">
        <v>30</v>
      </c>
      <c r="Y21" s="5"/>
      <c r="Z21" s="5"/>
    </row>
    <row r="22" ht="16.5" customHeight="1">
      <c r="A22" s="176" t="s">
        <v>34</v>
      </c>
      <c r="B22" s="33">
        <f t="shared" ref="B22:B23" si="12">C22/$C$8</f>
        <v>0.8780953055</v>
      </c>
      <c r="C22" s="34">
        <v>2779947.0</v>
      </c>
      <c r="D22" s="33">
        <f t="shared" ref="D22:D23" si="13">E22/$E$8</f>
        <v>0.8776590987</v>
      </c>
      <c r="E22" s="34">
        <v>186442.0</v>
      </c>
      <c r="F22" s="33">
        <f t="shared" ref="F22:F23" si="14">G22/$G$8</f>
        <v>0.857034461</v>
      </c>
      <c r="G22" s="34">
        <v>40662.0</v>
      </c>
      <c r="H22" s="33">
        <f t="shared" ref="H22:H23" si="15">I22/$I$8</f>
        <v>0.8553473719</v>
      </c>
      <c r="I22" s="34">
        <v>51586.0</v>
      </c>
      <c r="J22" s="33">
        <f t="shared" ref="J22:J23" si="16">K22/$K$8</f>
        <v>0.8424813117</v>
      </c>
      <c r="K22" s="34">
        <v>20399.0</v>
      </c>
      <c r="L22" s="33">
        <f t="shared" ref="L22:L23" si="17">M22/$M$8</f>
        <v>0.8767920928</v>
      </c>
      <c r="M22" s="34">
        <v>17919.0</v>
      </c>
      <c r="N22" s="33">
        <f t="shared" ref="N22:N23" si="18">O22/$O$8</f>
        <v>0.9244761431</v>
      </c>
      <c r="O22" s="34">
        <v>16721.0</v>
      </c>
      <c r="P22" s="33">
        <f t="shared" ref="P22:P23" si="19">Q22/$Q$8</f>
        <v>0.919606568</v>
      </c>
      <c r="Q22" s="34">
        <v>11313.0</v>
      </c>
      <c r="R22" s="33">
        <f t="shared" ref="R22:R23" si="20">S22/$S$8</f>
        <v>0.9054098361</v>
      </c>
      <c r="S22" s="34">
        <v>5523.0</v>
      </c>
      <c r="T22" s="33">
        <f t="shared" ref="T22:T23" si="21">U22/$U$8</f>
        <v>0.8961783439</v>
      </c>
      <c r="U22" s="34">
        <v>1407.0</v>
      </c>
      <c r="V22" s="33">
        <f t="shared" ref="V22:V23" si="22">W22/$W$8</f>
        <v>0.9519734147</v>
      </c>
      <c r="W22" s="35">
        <v>20912.0</v>
      </c>
      <c r="X22" s="4" t="s">
        <v>35</v>
      </c>
      <c r="Y22" s="5"/>
      <c r="Z22" s="5"/>
    </row>
    <row r="23" ht="16.5" customHeight="1">
      <c r="A23" s="176" t="s">
        <v>36</v>
      </c>
      <c r="B23" s="33">
        <f t="shared" si="12"/>
        <v>0.1218974296</v>
      </c>
      <c r="C23" s="34">
        <v>385913.0</v>
      </c>
      <c r="D23" s="33">
        <f t="shared" si="13"/>
        <v>0.122326779</v>
      </c>
      <c r="E23" s="34">
        <v>25986.0</v>
      </c>
      <c r="F23" s="33">
        <f t="shared" si="14"/>
        <v>0.142944462</v>
      </c>
      <c r="G23" s="34">
        <v>6782.0</v>
      </c>
      <c r="H23" s="33">
        <f t="shared" si="15"/>
        <v>0.1446360471</v>
      </c>
      <c r="I23" s="34">
        <v>8723.0</v>
      </c>
      <c r="J23" s="33">
        <f t="shared" si="16"/>
        <v>0.1575186883</v>
      </c>
      <c r="K23" s="34">
        <v>3814.0</v>
      </c>
      <c r="L23" s="33">
        <f t="shared" si="17"/>
        <v>0.1232079072</v>
      </c>
      <c r="M23" s="34">
        <v>2518.0</v>
      </c>
      <c r="N23" s="33">
        <f t="shared" si="18"/>
        <v>0.07552385691</v>
      </c>
      <c r="O23" s="34">
        <v>1366.0</v>
      </c>
      <c r="P23" s="33">
        <f t="shared" si="19"/>
        <v>0.08031214437</v>
      </c>
      <c r="Q23" s="48">
        <v>988.0</v>
      </c>
      <c r="R23" s="33">
        <f t="shared" si="20"/>
        <v>0.09459016393</v>
      </c>
      <c r="S23" s="48">
        <v>577.0</v>
      </c>
      <c r="T23" s="33">
        <f t="shared" si="21"/>
        <v>0.1038216561</v>
      </c>
      <c r="U23" s="48">
        <v>163.0</v>
      </c>
      <c r="V23" s="33">
        <f t="shared" si="22"/>
        <v>0.04802658533</v>
      </c>
      <c r="W23" s="35">
        <v>1055.0</v>
      </c>
      <c r="X23" s="29" t="s">
        <v>37</v>
      </c>
      <c r="Y23" s="5"/>
      <c r="Z23" s="5"/>
    </row>
    <row r="24" ht="22.5" customHeight="1">
      <c r="A24" s="727" t="s">
        <v>38</v>
      </c>
      <c r="B24" s="33">
        <v>0.0818195113338048</v>
      </c>
      <c r="C24" s="46"/>
      <c r="D24" s="33">
        <v>0.0862</v>
      </c>
      <c r="E24" s="46"/>
      <c r="F24" s="33">
        <v>0.10460000000000001</v>
      </c>
      <c r="G24" s="46"/>
      <c r="H24" s="33">
        <v>0.1101</v>
      </c>
      <c r="I24" s="46"/>
      <c r="J24" s="33">
        <v>0.12029999999999999</v>
      </c>
      <c r="K24" s="46"/>
      <c r="L24" s="33">
        <v>0.0767</v>
      </c>
      <c r="M24" s="46"/>
      <c r="N24" s="33">
        <v>0.0466</v>
      </c>
      <c r="O24" s="46"/>
      <c r="P24" s="33">
        <v>0.043</v>
      </c>
      <c r="Q24" s="46"/>
      <c r="R24" s="33">
        <v>0.0438</v>
      </c>
      <c r="S24" s="46"/>
      <c r="T24" s="33">
        <v>0.0484</v>
      </c>
      <c r="U24" s="46"/>
      <c r="V24" s="33">
        <v>0.0233</v>
      </c>
      <c r="W24" s="47"/>
      <c r="X24" s="4" t="s">
        <v>39</v>
      </c>
      <c r="Y24" s="5"/>
      <c r="Z24" s="5"/>
    </row>
    <row r="25" ht="22.5" customHeight="1">
      <c r="A25" s="176" t="s">
        <v>40</v>
      </c>
      <c r="B25" s="33">
        <f>C25/C23</f>
        <v>0.1221104239</v>
      </c>
      <c r="C25" s="34">
        <v>47124.0</v>
      </c>
      <c r="D25" s="33">
        <f t="shared" ref="D25:D27" si="23">E25/$E$23</f>
        <v>0.1187177711</v>
      </c>
      <c r="E25" s="34">
        <v>3085.0</v>
      </c>
      <c r="F25" s="33">
        <f t="shared" ref="F25:F27" si="24">G25/$G$23</f>
        <v>0.1517251548</v>
      </c>
      <c r="G25" s="34">
        <v>1029.0</v>
      </c>
      <c r="H25" s="33">
        <f t="shared" ref="H25:H27" si="25">I25/$I$23</f>
        <v>0.11016852</v>
      </c>
      <c r="I25" s="48">
        <v>961.0</v>
      </c>
      <c r="J25" s="33">
        <f t="shared" ref="J25:J27" si="26">K25/$K$23</f>
        <v>0.09937073938</v>
      </c>
      <c r="K25" s="48">
        <v>379.0</v>
      </c>
      <c r="L25" s="33">
        <f t="shared" ref="L25:L27" si="27">M25/$M$23</f>
        <v>0.1604447975</v>
      </c>
      <c r="M25" s="48">
        <v>404.0</v>
      </c>
      <c r="N25" s="33">
        <f t="shared" ref="N25:N27" si="28">O25/$O$23</f>
        <v>0.1383601757</v>
      </c>
      <c r="O25" s="48">
        <v>189.0</v>
      </c>
      <c r="P25" s="33">
        <f t="shared" ref="P25:P27" si="29">Q25/$Q$23</f>
        <v>0.04149797571</v>
      </c>
      <c r="Q25" s="48">
        <v>41.0</v>
      </c>
      <c r="R25" s="33">
        <f t="shared" ref="R25:R27" si="30">S25/$S$23</f>
        <v>0.03466204506</v>
      </c>
      <c r="S25" s="48">
        <v>20.0</v>
      </c>
      <c r="T25" s="33">
        <f t="shared" ref="T25:T27" si="31">U25/$U$23</f>
        <v>0.03067484663</v>
      </c>
      <c r="U25" s="48">
        <v>5.0</v>
      </c>
      <c r="V25" s="33">
        <f t="shared" ref="V25:V27" si="32">W25/$W$23</f>
        <v>0.05213270142</v>
      </c>
      <c r="W25" s="49">
        <v>55.0</v>
      </c>
      <c r="X25" s="4" t="s">
        <v>41</v>
      </c>
      <c r="Y25" s="5"/>
      <c r="Z25" s="5"/>
    </row>
    <row r="26" ht="22.5" customHeight="1">
      <c r="A26" s="176" t="s">
        <v>467</v>
      </c>
      <c r="B26" s="33">
        <f>C26/C23</f>
        <v>0.1221104239</v>
      </c>
      <c r="C26" s="34">
        <v>47124.0</v>
      </c>
      <c r="D26" s="33">
        <f t="shared" si="23"/>
        <v>0.1187177711</v>
      </c>
      <c r="E26" s="34">
        <v>3085.0</v>
      </c>
      <c r="F26" s="33">
        <f t="shared" si="24"/>
        <v>0.1517251548</v>
      </c>
      <c r="G26" s="34">
        <v>1029.0</v>
      </c>
      <c r="H26" s="33">
        <f t="shared" si="25"/>
        <v>0.11016852</v>
      </c>
      <c r="I26" s="48">
        <v>961.0</v>
      </c>
      <c r="J26" s="33">
        <f t="shared" si="26"/>
        <v>0.09937073938</v>
      </c>
      <c r="K26" s="48">
        <v>379.0</v>
      </c>
      <c r="L26" s="33">
        <f t="shared" si="27"/>
        <v>0.1604447975</v>
      </c>
      <c r="M26" s="48">
        <v>404.0</v>
      </c>
      <c r="N26" s="33">
        <f t="shared" si="28"/>
        <v>0.1383601757</v>
      </c>
      <c r="O26" s="48">
        <v>189.0</v>
      </c>
      <c r="P26" s="33">
        <f t="shared" si="29"/>
        <v>0.04149797571</v>
      </c>
      <c r="Q26" s="48">
        <v>41.0</v>
      </c>
      <c r="R26" s="33">
        <f t="shared" si="30"/>
        <v>0.03466204506</v>
      </c>
      <c r="S26" s="48">
        <v>20.0</v>
      </c>
      <c r="T26" s="33">
        <f t="shared" si="31"/>
        <v>0.03067484663</v>
      </c>
      <c r="U26" s="48">
        <v>5.0</v>
      </c>
      <c r="V26" s="33">
        <f t="shared" si="32"/>
        <v>0.05213270142</v>
      </c>
      <c r="W26" s="49">
        <v>55.0</v>
      </c>
      <c r="X26" s="4" t="s">
        <v>41</v>
      </c>
      <c r="Y26" s="5"/>
      <c r="Z26" s="5"/>
    </row>
    <row r="27" ht="22.5" customHeight="1">
      <c r="A27" s="272" t="s">
        <v>535</v>
      </c>
      <c r="B27" s="433">
        <f>C27/C23</f>
        <v>0.069927678</v>
      </c>
      <c r="C27" s="356">
        <v>26986.0</v>
      </c>
      <c r="D27" s="433">
        <f t="shared" si="23"/>
        <v>0.1052489802</v>
      </c>
      <c r="E27" s="356">
        <v>2735.0</v>
      </c>
      <c r="F27" s="433">
        <f t="shared" si="24"/>
        <v>0.1175169566</v>
      </c>
      <c r="G27" s="435">
        <v>797.0</v>
      </c>
      <c r="H27" s="433">
        <f t="shared" si="25"/>
        <v>0.1422675685</v>
      </c>
      <c r="I27" s="356">
        <v>1241.0</v>
      </c>
      <c r="J27" s="433">
        <f t="shared" si="26"/>
        <v>0.1130047195</v>
      </c>
      <c r="K27" s="435">
        <v>431.0</v>
      </c>
      <c r="L27" s="433">
        <f t="shared" si="27"/>
        <v>0.0615567911</v>
      </c>
      <c r="M27" s="435">
        <v>155.0</v>
      </c>
      <c r="N27" s="433">
        <f t="shared" si="28"/>
        <v>0.04978038067</v>
      </c>
      <c r="O27" s="435">
        <v>68.0</v>
      </c>
      <c r="P27" s="433">
        <f t="shared" si="29"/>
        <v>0.01619433198</v>
      </c>
      <c r="Q27" s="435">
        <v>16.0</v>
      </c>
      <c r="R27" s="433">
        <f t="shared" si="30"/>
        <v>0.01559792028</v>
      </c>
      <c r="S27" s="435">
        <v>9.0</v>
      </c>
      <c r="T27" s="433">
        <f t="shared" si="31"/>
        <v>0.01840490798</v>
      </c>
      <c r="U27" s="435">
        <v>3.0</v>
      </c>
      <c r="V27" s="433">
        <f t="shared" si="32"/>
        <v>0.01421800948</v>
      </c>
      <c r="W27" s="436">
        <v>15.0</v>
      </c>
      <c r="X27" s="4" t="s">
        <v>41</v>
      </c>
      <c r="Y27" s="5"/>
      <c r="Z27" s="5"/>
    </row>
    <row r="28" ht="16.5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3"/>
      <c r="X28" s="4"/>
      <c r="Y28" s="5"/>
      <c r="Z28" s="5"/>
    </row>
    <row r="29" ht="16.5" customHeight="1">
      <c r="A29" s="728" t="s">
        <v>45</v>
      </c>
      <c r="B29" s="51"/>
      <c r="C29" s="52">
        <v>1254513.0</v>
      </c>
      <c r="D29" s="51"/>
      <c r="E29" s="52">
        <v>85213.0</v>
      </c>
      <c r="F29" s="51"/>
      <c r="G29" s="52">
        <v>19718.0</v>
      </c>
      <c r="H29" s="51"/>
      <c r="I29" s="52">
        <v>23465.0</v>
      </c>
      <c r="J29" s="51"/>
      <c r="K29" s="52">
        <v>10190.0</v>
      </c>
      <c r="L29" s="51"/>
      <c r="M29" s="52">
        <v>8859.0</v>
      </c>
      <c r="N29" s="51"/>
      <c r="O29" s="52">
        <v>7415.0</v>
      </c>
      <c r="P29" s="51"/>
      <c r="Q29" s="52">
        <v>4755.0</v>
      </c>
      <c r="R29" s="51"/>
      <c r="S29" s="52">
        <v>2445.0</v>
      </c>
      <c r="T29" s="51"/>
      <c r="U29" s="146">
        <v>575.0</v>
      </c>
      <c r="V29" s="51"/>
      <c r="W29" s="52">
        <v>7791.0</v>
      </c>
      <c r="X29" s="4" t="s">
        <v>46</v>
      </c>
      <c r="Y29" s="5"/>
      <c r="Z29" s="5"/>
    </row>
    <row r="30" ht="16.5" customHeight="1">
      <c r="A30" s="727" t="s">
        <v>47</v>
      </c>
      <c r="B30" s="51"/>
      <c r="C30" s="53">
        <v>2.523595211847104</v>
      </c>
      <c r="D30" s="51"/>
      <c r="E30" s="54">
        <v>2.49</v>
      </c>
      <c r="F30" s="51"/>
      <c r="G30" s="54">
        <v>2.41</v>
      </c>
      <c r="H30" s="51"/>
      <c r="I30" s="54">
        <v>2.57</v>
      </c>
      <c r="J30" s="51"/>
      <c r="K30" s="54">
        <v>2.38</v>
      </c>
      <c r="L30" s="51"/>
      <c r="M30" s="54">
        <v>2.31</v>
      </c>
      <c r="N30" s="51"/>
      <c r="O30" s="54">
        <v>2.44</v>
      </c>
      <c r="P30" s="51"/>
      <c r="Q30" s="54">
        <v>2.59</v>
      </c>
      <c r="R30" s="51"/>
      <c r="S30" s="54">
        <v>2.49</v>
      </c>
      <c r="T30" s="51"/>
      <c r="U30" s="54">
        <v>2.73</v>
      </c>
      <c r="V30" s="51"/>
      <c r="W30" s="54">
        <v>2.82</v>
      </c>
      <c r="X30" s="4" t="s">
        <v>48</v>
      </c>
      <c r="Y30" s="5"/>
      <c r="Z30" s="5"/>
    </row>
    <row r="31" ht="16.5" customHeight="1">
      <c r="A31" s="176" t="s">
        <v>49</v>
      </c>
      <c r="B31" s="33">
        <f>C31/C29</f>
        <v>0.09838080594</v>
      </c>
      <c r="C31" s="34">
        <v>123420.0</v>
      </c>
      <c r="D31" s="33">
        <f t="shared" ref="D31:D34" si="33">E31/$E$29</f>
        <v>0.1194301339</v>
      </c>
      <c r="E31" s="34">
        <v>10177.0</v>
      </c>
      <c r="F31" s="33">
        <f t="shared" ref="F31:F34" si="34">G31/$G$29</f>
        <v>0.1350542651</v>
      </c>
      <c r="G31" s="34">
        <v>2663.0</v>
      </c>
      <c r="H31" s="33">
        <f t="shared" ref="H31:H34" si="35">I31/$I$29</f>
        <v>0.1088429576</v>
      </c>
      <c r="I31" s="34">
        <v>2554.0</v>
      </c>
      <c r="J31" s="33">
        <f t="shared" ref="J31:J34" si="36">K31/$K$29</f>
        <v>0.1389597645</v>
      </c>
      <c r="K31" s="34">
        <v>1416.0</v>
      </c>
      <c r="L31" s="33">
        <f t="shared" ref="L31:L34" si="37">M31/$M$29</f>
        <v>0.1465176657</v>
      </c>
      <c r="M31" s="34">
        <v>1298.0</v>
      </c>
      <c r="N31" s="33">
        <f t="shared" ref="N31:N34" si="38">O31/$O$29</f>
        <v>0.1188132165</v>
      </c>
      <c r="O31" s="48">
        <v>881.0</v>
      </c>
      <c r="P31" s="33">
        <f t="shared" ref="P31:P34" si="39">Q31/$Q$29</f>
        <v>0.09547844374</v>
      </c>
      <c r="Q31" s="48">
        <v>454.0</v>
      </c>
      <c r="R31" s="33">
        <f t="shared" ref="R31:R34" si="40">S31/$S$29</f>
        <v>0.09693251534</v>
      </c>
      <c r="S31" s="48">
        <v>237.0</v>
      </c>
      <c r="T31" s="33">
        <f t="shared" ref="T31:T34" si="41">U31/$U$29</f>
        <v>0.08</v>
      </c>
      <c r="U31" s="48">
        <v>46.0</v>
      </c>
      <c r="V31" s="33">
        <f t="shared" ref="V31:V34" si="42">W31/$W$29</f>
        <v>0.08060582724</v>
      </c>
      <c r="W31" s="49">
        <v>628.0</v>
      </c>
      <c r="X31" s="4" t="s">
        <v>50</v>
      </c>
      <c r="Y31" s="5"/>
      <c r="Z31" s="5"/>
    </row>
    <row r="32" ht="16.5" customHeight="1">
      <c r="A32" s="176" t="s">
        <v>51</v>
      </c>
      <c r="B32" s="33">
        <f>C32/C29</f>
        <v>0.02737636039</v>
      </c>
      <c r="C32" s="34">
        <v>34344.0</v>
      </c>
      <c r="D32" s="33">
        <f t="shared" si="33"/>
        <v>0.03085210003</v>
      </c>
      <c r="E32" s="34">
        <v>2629.0</v>
      </c>
      <c r="F32" s="33">
        <f t="shared" si="34"/>
        <v>0.03347195456</v>
      </c>
      <c r="G32" s="48">
        <v>660.0</v>
      </c>
      <c r="H32" s="33">
        <f t="shared" si="35"/>
        <v>0.03098231408</v>
      </c>
      <c r="I32" s="48">
        <v>727.0</v>
      </c>
      <c r="J32" s="33">
        <f t="shared" si="36"/>
        <v>0.03061825319</v>
      </c>
      <c r="K32" s="48">
        <v>312.0</v>
      </c>
      <c r="L32" s="33">
        <f t="shared" si="37"/>
        <v>0.03499266283</v>
      </c>
      <c r="M32" s="48">
        <v>310.0</v>
      </c>
      <c r="N32" s="33">
        <f t="shared" si="38"/>
        <v>0.03007417397</v>
      </c>
      <c r="O32" s="48">
        <v>223.0</v>
      </c>
      <c r="P32" s="33">
        <f t="shared" si="39"/>
        <v>0.02712933754</v>
      </c>
      <c r="Q32" s="48">
        <v>129.0</v>
      </c>
      <c r="R32" s="33">
        <f t="shared" si="40"/>
        <v>0.02699386503</v>
      </c>
      <c r="S32" s="48">
        <v>66.0</v>
      </c>
      <c r="T32" s="33">
        <f t="shared" si="41"/>
        <v>0.04347826087</v>
      </c>
      <c r="U32" s="48">
        <v>25.0</v>
      </c>
      <c r="V32" s="33">
        <f t="shared" si="42"/>
        <v>0.02271852137</v>
      </c>
      <c r="W32" s="49">
        <v>177.0</v>
      </c>
      <c r="X32" s="4" t="s">
        <v>52</v>
      </c>
      <c r="Y32" s="5"/>
      <c r="Z32" s="5"/>
    </row>
    <row r="33" ht="16.5" customHeight="1">
      <c r="A33" s="176" t="s">
        <v>559</v>
      </c>
      <c r="B33" s="33">
        <f>C33/C29</f>
        <v>0.02126083986</v>
      </c>
      <c r="C33" s="34">
        <v>26672.0</v>
      </c>
      <c r="D33" s="33">
        <f t="shared" si="33"/>
        <v>0.02000868412</v>
      </c>
      <c r="E33" s="34">
        <v>1705.0</v>
      </c>
      <c r="F33" s="33">
        <f t="shared" si="34"/>
        <v>0.01917030125</v>
      </c>
      <c r="G33" s="48">
        <v>378.0</v>
      </c>
      <c r="H33" s="33">
        <f t="shared" si="35"/>
        <v>0.0167483486</v>
      </c>
      <c r="I33" s="48">
        <v>393.0</v>
      </c>
      <c r="J33" s="33">
        <f t="shared" si="36"/>
        <v>0.0193326791</v>
      </c>
      <c r="K33" s="48">
        <v>197.0</v>
      </c>
      <c r="L33" s="33">
        <f t="shared" si="37"/>
        <v>0.01862512699</v>
      </c>
      <c r="M33" s="48">
        <v>165.0</v>
      </c>
      <c r="N33" s="33">
        <f t="shared" si="38"/>
        <v>0.02252191504</v>
      </c>
      <c r="O33" s="48">
        <v>167.0</v>
      </c>
      <c r="P33" s="33">
        <f t="shared" si="39"/>
        <v>0.02460567823</v>
      </c>
      <c r="Q33" s="48">
        <v>117.0</v>
      </c>
      <c r="R33" s="33">
        <f t="shared" si="40"/>
        <v>0.02944785276</v>
      </c>
      <c r="S33" s="48">
        <v>72.0</v>
      </c>
      <c r="T33" s="33">
        <f t="shared" si="41"/>
        <v>0.03652173913</v>
      </c>
      <c r="U33" s="48">
        <v>21.0</v>
      </c>
      <c r="V33" s="33">
        <f t="shared" si="42"/>
        <v>0.02502887948</v>
      </c>
      <c r="W33" s="49">
        <v>195.0</v>
      </c>
      <c r="X33" s="4" t="s">
        <v>54</v>
      </c>
      <c r="Y33" s="5"/>
      <c r="Z33" s="5"/>
    </row>
    <row r="34" ht="16.5" customHeight="1">
      <c r="A34" s="176" t="s">
        <v>560</v>
      </c>
      <c r="B34" s="33">
        <f>C34/C29</f>
        <v>0.004402505195</v>
      </c>
      <c r="C34" s="34">
        <v>5523.0</v>
      </c>
      <c r="D34" s="33">
        <f t="shared" si="33"/>
        <v>0.00361447197</v>
      </c>
      <c r="E34" s="48">
        <v>308.0</v>
      </c>
      <c r="F34" s="33">
        <f t="shared" si="34"/>
        <v>0.003245765291</v>
      </c>
      <c r="G34" s="48">
        <v>64.0</v>
      </c>
      <c r="H34" s="33">
        <f t="shared" si="35"/>
        <v>0.002471766461</v>
      </c>
      <c r="I34" s="48">
        <v>58.0</v>
      </c>
      <c r="J34" s="33">
        <f t="shared" si="36"/>
        <v>0.002355250245</v>
      </c>
      <c r="K34" s="48">
        <v>24.0</v>
      </c>
      <c r="L34" s="33">
        <f t="shared" si="37"/>
        <v>0.002370470708</v>
      </c>
      <c r="M34" s="48">
        <v>21.0</v>
      </c>
      <c r="N34" s="33">
        <f t="shared" si="38"/>
        <v>0.003101820634</v>
      </c>
      <c r="O34" s="48">
        <v>23.0</v>
      </c>
      <c r="P34" s="33">
        <f t="shared" si="39"/>
        <v>0.006940063091</v>
      </c>
      <c r="Q34" s="48">
        <v>33.0</v>
      </c>
      <c r="R34" s="33">
        <f t="shared" si="40"/>
        <v>0.0081799591</v>
      </c>
      <c r="S34" s="48">
        <v>20.0</v>
      </c>
      <c r="T34" s="33">
        <f t="shared" si="41"/>
        <v>0.005217391304</v>
      </c>
      <c r="U34" s="48">
        <v>3.0</v>
      </c>
      <c r="V34" s="33">
        <f t="shared" si="42"/>
        <v>0.007957900141</v>
      </c>
      <c r="W34" s="49">
        <v>62.0</v>
      </c>
      <c r="X34" s="4" t="s">
        <v>56</v>
      </c>
      <c r="Y34" s="5"/>
      <c r="Z34" s="5"/>
    </row>
    <row r="35" ht="16.5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3"/>
      <c r="X35" s="4"/>
      <c r="Y35" s="5"/>
      <c r="Z35" s="5"/>
    </row>
    <row r="36" ht="16.5" customHeight="1">
      <c r="A36" s="727" t="s">
        <v>58</v>
      </c>
      <c r="B36" s="51"/>
      <c r="C36" s="437">
        <v>9.428533290297175</v>
      </c>
      <c r="D36" s="51"/>
      <c r="E36" s="630">
        <v>8.38</v>
      </c>
      <c r="F36" s="51"/>
      <c r="G36" s="631">
        <v>7.87</v>
      </c>
      <c r="H36" s="92"/>
      <c r="I36" s="631">
        <v>8.32</v>
      </c>
      <c r="J36" s="92"/>
      <c r="K36" s="631">
        <v>9.13</v>
      </c>
      <c r="L36" s="92"/>
      <c r="M36" s="631">
        <v>9.03</v>
      </c>
      <c r="N36" s="92"/>
      <c r="O36" s="631">
        <v>8.13</v>
      </c>
      <c r="P36" s="92"/>
      <c r="Q36" s="631">
        <v>7.0</v>
      </c>
      <c r="R36" s="92"/>
      <c r="S36" s="631">
        <v>12.4</v>
      </c>
      <c r="T36" s="92"/>
      <c r="U36" s="631">
        <v>13.28</v>
      </c>
      <c r="V36" s="92"/>
      <c r="W36" s="631">
        <v>7.72</v>
      </c>
      <c r="X36" s="4" t="s">
        <v>59</v>
      </c>
      <c r="Y36" s="5"/>
      <c r="Z36" s="5"/>
    </row>
    <row r="37" ht="21.75" customHeight="1">
      <c r="A37" s="727" t="s">
        <v>60</v>
      </c>
      <c r="B37" s="26"/>
      <c r="C37" s="55">
        <v>0.6277867947267168</v>
      </c>
      <c r="D37" s="26"/>
      <c r="E37" s="55">
        <v>-0.9699999999999989</v>
      </c>
      <c r="F37" s="26"/>
      <c r="G37" s="521">
        <v>-2.749999999999999</v>
      </c>
      <c r="H37" s="60"/>
      <c r="I37" s="521">
        <v>-0.33000000000000007</v>
      </c>
      <c r="J37" s="60"/>
      <c r="K37" s="521">
        <v>-0.5800000000000001</v>
      </c>
      <c r="L37" s="60"/>
      <c r="M37" s="521">
        <v>-2.4000000000000004</v>
      </c>
      <c r="N37" s="60"/>
      <c r="O37" s="521">
        <v>-1.6099999999999994</v>
      </c>
      <c r="P37" s="60"/>
      <c r="Q37" s="521">
        <v>-0.3200000000000003</v>
      </c>
      <c r="R37" s="60"/>
      <c r="S37" s="521">
        <v>3.1400000000000006</v>
      </c>
      <c r="T37" s="60"/>
      <c r="U37" s="521">
        <v>10.12</v>
      </c>
      <c r="V37" s="60"/>
      <c r="W37" s="521">
        <v>0.21999999999999975</v>
      </c>
      <c r="X37" s="4" t="s">
        <v>61</v>
      </c>
      <c r="Y37" s="5"/>
      <c r="Z37" s="5"/>
    </row>
    <row r="38" ht="16.5" customHeight="1">
      <c r="A38" s="727" t="s">
        <v>62</v>
      </c>
      <c r="B38" s="26"/>
      <c r="C38" s="55">
        <v>85.87</v>
      </c>
      <c r="D38" s="26"/>
      <c r="E38" s="55">
        <v>86.36</v>
      </c>
      <c r="F38" s="26"/>
      <c r="G38" s="521">
        <v>86.24</v>
      </c>
      <c r="H38" s="60"/>
      <c r="I38" s="521">
        <v>85.97</v>
      </c>
      <c r="J38" s="60"/>
      <c r="K38" s="521">
        <v>86.53</v>
      </c>
      <c r="L38" s="60"/>
      <c r="M38" s="521">
        <v>86.4</v>
      </c>
      <c r="N38" s="60"/>
      <c r="O38" s="521">
        <v>87.52</v>
      </c>
      <c r="P38" s="60"/>
      <c r="Q38" s="521">
        <v>87.06</v>
      </c>
      <c r="R38" s="60"/>
      <c r="S38" s="521">
        <v>86.41</v>
      </c>
      <c r="T38" s="60"/>
      <c r="U38" s="521">
        <v>88.91</v>
      </c>
      <c r="V38" s="60"/>
      <c r="W38" s="521">
        <v>85.94</v>
      </c>
      <c r="X38" s="4" t="s">
        <v>63</v>
      </c>
      <c r="Y38" s="5"/>
      <c r="Z38" s="5"/>
    </row>
    <row r="39" ht="16.5" customHeight="1">
      <c r="A39" s="727" t="s">
        <v>64</v>
      </c>
      <c r="B39" s="26"/>
      <c r="C39" s="55">
        <v>79.85</v>
      </c>
      <c r="D39" s="26"/>
      <c r="E39" s="55">
        <v>80.24</v>
      </c>
      <c r="F39" s="26"/>
      <c r="G39" s="521">
        <v>80.83</v>
      </c>
      <c r="H39" s="60"/>
      <c r="I39" s="521">
        <v>79.27</v>
      </c>
      <c r="J39" s="60"/>
      <c r="K39" s="521">
        <v>79.69</v>
      </c>
      <c r="L39" s="60"/>
      <c r="M39" s="521">
        <v>80.22</v>
      </c>
      <c r="N39" s="60"/>
      <c r="O39" s="521">
        <v>80.21</v>
      </c>
      <c r="P39" s="60"/>
      <c r="Q39" s="521">
        <v>80.39</v>
      </c>
      <c r="R39" s="60"/>
      <c r="S39" s="521">
        <v>80.84</v>
      </c>
      <c r="T39" s="60"/>
      <c r="U39" s="521">
        <v>78.3</v>
      </c>
      <c r="V39" s="60"/>
      <c r="W39" s="521">
        <v>81.62</v>
      </c>
      <c r="X39" s="4" t="s">
        <v>63</v>
      </c>
      <c r="Y39" s="5"/>
      <c r="Z39" s="5"/>
    </row>
    <row r="40" ht="16.5" customHeight="1">
      <c r="A40" s="729" t="s">
        <v>65</v>
      </c>
      <c r="B40" s="26"/>
      <c r="C40" s="68">
        <v>24.02</v>
      </c>
      <c r="D40" s="63"/>
      <c r="E40" s="68">
        <v>24.66</v>
      </c>
      <c r="F40" s="63"/>
      <c r="G40" s="575"/>
      <c r="H40" s="574"/>
      <c r="I40" s="575"/>
      <c r="J40" s="574"/>
      <c r="K40" s="575"/>
      <c r="L40" s="574"/>
      <c r="M40" s="575"/>
      <c r="N40" s="574"/>
      <c r="O40" s="575"/>
      <c r="P40" s="574"/>
      <c r="Q40" s="575"/>
      <c r="R40" s="574"/>
      <c r="S40" s="575"/>
      <c r="T40" s="574"/>
      <c r="U40" s="575"/>
      <c r="V40" s="574"/>
      <c r="W40" s="575"/>
      <c r="X40" s="4" t="s">
        <v>66</v>
      </c>
      <c r="Y40" s="5"/>
      <c r="Z40" s="5"/>
    </row>
    <row r="41" ht="16.5" customHeight="1">
      <c r="A41" s="729" t="s">
        <v>67</v>
      </c>
      <c r="B41" s="26"/>
      <c r="C41" s="68">
        <v>19.64</v>
      </c>
      <c r="D41" s="63"/>
      <c r="E41" s="68">
        <v>20.69</v>
      </c>
      <c r="F41" s="63"/>
      <c r="G41" s="575"/>
      <c r="H41" s="574"/>
      <c r="I41" s="575"/>
      <c r="J41" s="574"/>
      <c r="K41" s="575"/>
      <c r="L41" s="574"/>
      <c r="M41" s="575"/>
      <c r="N41" s="574"/>
      <c r="O41" s="575"/>
      <c r="P41" s="574"/>
      <c r="Q41" s="575"/>
      <c r="R41" s="574"/>
      <c r="S41" s="575"/>
      <c r="T41" s="574"/>
      <c r="U41" s="575"/>
      <c r="V41" s="574"/>
      <c r="W41" s="575"/>
      <c r="X41" s="4" t="s">
        <v>66</v>
      </c>
      <c r="Y41" s="5"/>
      <c r="Z41" s="5"/>
    </row>
    <row r="42" ht="16.5" customHeight="1">
      <c r="A42" s="277" t="s">
        <v>68</v>
      </c>
      <c r="B42" s="278"/>
      <c r="C42" s="278"/>
      <c r="D42" s="278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  <c r="S42" s="278"/>
      <c r="T42" s="278"/>
      <c r="U42" s="278"/>
      <c r="V42" s="278"/>
      <c r="W42" s="279"/>
      <c r="X42" s="4"/>
      <c r="Y42" s="5"/>
      <c r="Z42" s="5"/>
    </row>
    <row r="43" ht="23.25" customHeight="1">
      <c r="A43" s="170" t="s">
        <v>69</v>
      </c>
      <c r="B43" s="13"/>
      <c r="C43" s="78">
        <v>36093.0</v>
      </c>
      <c r="D43" s="79"/>
      <c r="E43" s="80"/>
      <c r="F43" s="56"/>
      <c r="G43" s="81">
        <v>27598.895147856336</v>
      </c>
      <c r="H43" s="56"/>
      <c r="I43" s="81">
        <v>29101.191929673358</v>
      </c>
      <c r="J43" s="56"/>
      <c r="K43" s="81">
        <v>29520.051344587886</v>
      </c>
      <c r="L43" s="56"/>
      <c r="M43" s="81">
        <v>33489.01157409515</v>
      </c>
      <c r="N43" s="56"/>
      <c r="O43" s="81">
        <v>41145.238934717294</v>
      </c>
      <c r="P43" s="56"/>
      <c r="Q43" s="81">
        <v>53815.49966609589</v>
      </c>
      <c r="R43" s="56"/>
      <c r="S43" s="81">
        <v>50733.590910602914</v>
      </c>
      <c r="T43" s="56"/>
      <c r="U43" s="81">
        <v>64437.93746402877</v>
      </c>
      <c r="V43" s="56"/>
      <c r="W43" s="81">
        <v>61976.63614365502</v>
      </c>
      <c r="X43" s="29" t="s">
        <v>70</v>
      </c>
      <c r="Y43" s="5"/>
      <c r="Z43" s="5"/>
    </row>
    <row r="44" ht="16.5" customHeight="1">
      <c r="A44" s="77" t="s">
        <v>71</v>
      </c>
      <c r="B44" s="51"/>
      <c r="C44" s="83">
        <v>21937.58155067122</v>
      </c>
      <c r="D44" s="60"/>
      <c r="E44" s="448">
        <v>20232.8234261442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85"/>
      <c r="S44" s="86"/>
      <c r="T44" s="85"/>
      <c r="U44" s="86"/>
      <c r="V44" s="85"/>
      <c r="W44" s="86"/>
      <c r="X44" s="4" t="s">
        <v>72</v>
      </c>
      <c r="Y44" s="5"/>
      <c r="Z44" s="5"/>
    </row>
    <row r="45" ht="16.5" customHeight="1">
      <c r="A45" s="77" t="s">
        <v>73</v>
      </c>
      <c r="B45" s="26"/>
      <c r="C45" s="89">
        <v>-547.1685652441665</v>
      </c>
      <c r="D45" s="60"/>
      <c r="E45" s="89">
        <v>-557.2899890982226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85"/>
      <c r="S45" s="86"/>
      <c r="T45" s="85"/>
      <c r="U45" s="86"/>
      <c r="V45" s="85"/>
      <c r="W45" s="86"/>
      <c r="X45" s="4" t="s">
        <v>72</v>
      </c>
      <c r="Y45" s="5"/>
      <c r="Z45" s="5"/>
    </row>
    <row r="46" ht="16.5" customHeight="1">
      <c r="A46" s="727" t="s">
        <v>74</v>
      </c>
      <c r="B46" s="26"/>
      <c r="C46" s="89">
        <v>1357.6040067340004</v>
      </c>
      <c r="D46" s="60"/>
      <c r="E46" s="440">
        <v>1379.21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6"/>
      <c r="R46" s="85"/>
      <c r="S46" s="86"/>
      <c r="T46" s="85"/>
      <c r="U46" s="86"/>
      <c r="V46" s="85"/>
      <c r="W46" s="86"/>
      <c r="X46" s="4" t="s">
        <v>75</v>
      </c>
      <c r="Y46" s="5"/>
      <c r="Z46" s="5"/>
    </row>
    <row r="47" ht="16.5" customHeight="1">
      <c r="A47" s="727" t="s">
        <v>76</v>
      </c>
      <c r="B47" s="98"/>
      <c r="C47" s="99">
        <v>838.3860473249441</v>
      </c>
      <c r="D47" s="100"/>
      <c r="E47" s="602">
        <v>831.07</v>
      </c>
      <c r="F47" s="101"/>
      <c r="G47" s="102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101"/>
      <c r="S47" s="102"/>
      <c r="T47" s="101"/>
      <c r="U47" s="102"/>
      <c r="V47" s="101"/>
      <c r="W47" s="102"/>
      <c r="X47" s="4" t="s">
        <v>77</v>
      </c>
      <c r="Y47" s="5"/>
      <c r="Z47" s="5"/>
    </row>
    <row r="48" ht="16.5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3"/>
      <c r="X48" s="4"/>
      <c r="Y48" s="5"/>
      <c r="Z48" s="5"/>
    </row>
    <row r="49" ht="16.5" customHeight="1">
      <c r="A49" s="263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456"/>
      <c r="S49" s="455"/>
      <c r="T49" s="456"/>
      <c r="U49" s="455"/>
      <c r="V49" s="456"/>
      <c r="W49" s="455"/>
      <c r="X49" s="29" t="s">
        <v>80</v>
      </c>
      <c r="Y49" s="5"/>
      <c r="Z49" s="5"/>
    </row>
    <row r="50" ht="16.5" customHeight="1">
      <c r="A50" s="147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85"/>
      <c r="S50" s="86"/>
      <c r="T50" s="85"/>
      <c r="U50" s="86"/>
      <c r="V50" s="85"/>
      <c r="W50" s="86"/>
      <c r="X50" s="4" t="s">
        <v>80</v>
      </c>
      <c r="Y50" s="5"/>
      <c r="Z50" s="5"/>
    </row>
    <row r="51" ht="16.5" customHeight="1">
      <c r="A51" s="147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85"/>
      <c r="S51" s="86"/>
      <c r="T51" s="85"/>
      <c r="U51" s="86"/>
      <c r="V51" s="85"/>
      <c r="W51" s="86"/>
      <c r="X51" s="4" t="s">
        <v>80</v>
      </c>
      <c r="Y51" s="5"/>
      <c r="Z51" s="5"/>
    </row>
    <row r="52" ht="16.5" customHeight="1">
      <c r="A52" s="37" t="s">
        <v>83</v>
      </c>
      <c r="B52" s="38">
        <v>1.0</v>
      </c>
      <c r="C52" s="39">
        <v>197753.0</v>
      </c>
      <c r="D52" s="125">
        <f>E52/C52</f>
        <v>0.0650660167</v>
      </c>
      <c r="E52" s="39">
        <v>12867.0</v>
      </c>
      <c r="F52" s="26"/>
      <c r="G52" s="39">
        <v>3125.0</v>
      </c>
      <c r="H52" s="26"/>
      <c r="I52" s="39">
        <v>4015.0</v>
      </c>
      <c r="J52" s="26"/>
      <c r="K52" s="39">
        <v>1626.0</v>
      </c>
      <c r="L52" s="26"/>
      <c r="M52" s="39">
        <v>1185.0</v>
      </c>
      <c r="N52" s="26"/>
      <c r="O52" s="39">
        <v>959.0</v>
      </c>
      <c r="P52" s="26"/>
      <c r="Q52" s="39">
        <v>524.0</v>
      </c>
      <c r="R52" s="26"/>
      <c r="S52" s="39">
        <v>254.0</v>
      </c>
      <c r="T52" s="26"/>
      <c r="U52" s="39">
        <v>47.0</v>
      </c>
      <c r="V52" s="26"/>
      <c r="W52" s="39">
        <v>856.0</v>
      </c>
      <c r="X52" s="29" t="s">
        <v>84</v>
      </c>
      <c r="Y52" s="5"/>
      <c r="Z52" s="5"/>
    </row>
    <row r="53" ht="16.5" customHeight="1">
      <c r="A53" s="730" t="s">
        <v>85</v>
      </c>
      <c r="B53" s="26"/>
      <c r="C53" s="117">
        <v>0.1022</v>
      </c>
      <c r="D53" s="527"/>
      <c r="E53" s="117">
        <v>0.1017</v>
      </c>
      <c r="F53" s="26"/>
      <c r="G53" s="119">
        <v>0.1137</v>
      </c>
      <c r="H53" s="26"/>
      <c r="I53" s="119">
        <v>0.11359999999999999</v>
      </c>
      <c r="J53" s="26"/>
      <c r="K53" s="119">
        <v>0.1153</v>
      </c>
      <c r="L53" s="26"/>
      <c r="M53" s="119">
        <v>0.0998</v>
      </c>
      <c r="N53" s="26"/>
      <c r="O53" s="119">
        <v>0.0913</v>
      </c>
      <c r="P53" s="26"/>
      <c r="Q53" s="119">
        <v>0.0687</v>
      </c>
      <c r="R53" s="26"/>
      <c r="S53" s="119">
        <v>0.0684</v>
      </c>
      <c r="T53" s="26"/>
      <c r="U53" s="119">
        <v>0.057699999999999994</v>
      </c>
      <c r="V53" s="26"/>
      <c r="W53" s="119">
        <v>0.068</v>
      </c>
      <c r="X53" s="29" t="s">
        <v>86</v>
      </c>
      <c r="Y53" s="5"/>
      <c r="Z53" s="5"/>
    </row>
    <row r="54" ht="16.5" customHeight="1">
      <c r="A54" s="731" t="s">
        <v>87</v>
      </c>
      <c r="B54" s="26"/>
      <c r="C54" s="117">
        <v>0.1034</v>
      </c>
      <c r="D54" s="111"/>
      <c r="E54" s="117">
        <v>0.10210000000000001</v>
      </c>
      <c r="F54" s="60"/>
      <c r="G54" s="119">
        <v>0.1112</v>
      </c>
      <c r="H54" s="60"/>
      <c r="I54" s="119">
        <v>0.1124</v>
      </c>
      <c r="J54" s="60"/>
      <c r="K54" s="119">
        <v>0.11470000000000001</v>
      </c>
      <c r="L54" s="60"/>
      <c r="M54" s="119">
        <v>0.1018</v>
      </c>
      <c r="N54" s="60"/>
      <c r="O54" s="119">
        <v>0.0922</v>
      </c>
      <c r="P54" s="60"/>
      <c r="Q54" s="119">
        <v>0.0682</v>
      </c>
      <c r="R54" s="60"/>
      <c r="S54" s="119">
        <v>0.0746</v>
      </c>
      <c r="T54" s="60"/>
      <c r="U54" s="119">
        <v>0.06480000000000001</v>
      </c>
      <c r="V54" s="60"/>
      <c r="W54" s="119">
        <v>0.0766</v>
      </c>
      <c r="X54" s="29" t="s">
        <v>86</v>
      </c>
      <c r="Y54" s="5"/>
      <c r="Z54" s="5"/>
    </row>
    <row r="55" ht="16.5" customHeight="1">
      <c r="A55" s="732" t="s">
        <v>88</v>
      </c>
      <c r="B55" s="26"/>
      <c r="C55" s="122">
        <v>0.0553</v>
      </c>
      <c r="D55" s="111"/>
      <c r="E55" s="122">
        <v>0.044500000000000005</v>
      </c>
      <c r="F55" s="60"/>
      <c r="G55" s="123">
        <v>0.0601</v>
      </c>
      <c r="H55" s="60"/>
      <c r="I55" s="123">
        <v>0.062400000000000004</v>
      </c>
      <c r="J55" s="60"/>
      <c r="K55" s="123">
        <v>0.0495</v>
      </c>
      <c r="L55" s="60"/>
      <c r="M55" s="123">
        <v>0.0404</v>
      </c>
      <c r="N55" s="60"/>
      <c r="O55" s="123">
        <v>0.0301</v>
      </c>
      <c r="P55" s="60"/>
      <c r="Q55" s="123">
        <v>0.017</v>
      </c>
      <c r="R55" s="60"/>
      <c r="S55" s="123">
        <v>0.009399999999999999</v>
      </c>
      <c r="T55" s="60"/>
      <c r="U55" s="123">
        <v>0.0354</v>
      </c>
      <c r="V55" s="60"/>
      <c r="W55" s="123">
        <v>0.0108</v>
      </c>
      <c r="X55" s="29" t="s">
        <v>86</v>
      </c>
      <c r="Y55" s="5"/>
      <c r="Z55" s="5"/>
    </row>
    <row r="56" ht="16.5" customHeight="1">
      <c r="A56" s="732" t="s">
        <v>89</v>
      </c>
      <c r="B56" s="26"/>
      <c r="C56" s="122">
        <v>0.1026</v>
      </c>
      <c r="D56" s="111"/>
      <c r="E56" s="122">
        <v>0.10060000000000001</v>
      </c>
      <c r="F56" s="60"/>
      <c r="G56" s="123">
        <v>0.10550000000000001</v>
      </c>
      <c r="H56" s="60"/>
      <c r="I56" s="123">
        <v>0.11230000000000001</v>
      </c>
      <c r="J56" s="60"/>
      <c r="K56" s="123">
        <v>0.11449999999999999</v>
      </c>
      <c r="L56" s="60"/>
      <c r="M56" s="123">
        <v>0.1001</v>
      </c>
      <c r="N56" s="60"/>
      <c r="O56" s="123">
        <v>0.087</v>
      </c>
      <c r="P56" s="60"/>
      <c r="Q56" s="123">
        <v>0.0639</v>
      </c>
      <c r="R56" s="60"/>
      <c r="S56" s="123">
        <v>0.06849999999999999</v>
      </c>
      <c r="T56" s="60"/>
      <c r="U56" s="123">
        <v>0.0682</v>
      </c>
      <c r="V56" s="60"/>
      <c r="W56" s="123">
        <v>0.0759</v>
      </c>
      <c r="X56" s="29" t="s">
        <v>86</v>
      </c>
      <c r="Y56" s="5"/>
      <c r="Z56" s="5"/>
    </row>
    <row r="57" ht="16.5" customHeight="1">
      <c r="A57" s="732" t="s">
        <v>90</v>
      </c>
      <c r="B57" s="26"/>
      <c r="C57" s="122">
        <v>0.1177</v>
      </c>
      <c r="D57" s="111"/>
      <c r="E57" s="122">
        <v>0.1188</v>
      </c>
      <c r="F57" s="60"/>
      <c r="G57" s="123">
        <v>0.1301</v>
      </c>
      <c r="H57" s="60"/>
      <c r="I57" s="123">
        <v>0.1264</v>
      </c>
      <c r="J57" s="60"/>
      <c r="K57" s="123">
        <v>0.1307</v>
      </c>
      <c r="L57" s="60"/>
      <c r="M57" s="123">
        <v>0.1174</v>
      </c>
      <c r="N57" s="60"/>
      <c r="O57" s="123">
        <v>0.1115</v>
      </c>
      <c r="P57" s="60"/>
      <c r="Q57" s="123">
        <v>0.086</v>
      </c>
      <c r="R57" s="60"/>
      <c r="S57" s="123">
        <v>0.0959</v>
      </c>
      <c r="T57" s="60"/>
      <c r="U57" s="123">
        <v>0.0726</v>
      </c>
      <c r="V57" s="60"/>
      <c r="W57" s="123">
        <v>0.0987</v>
      </c>
      <c r="X57" s="29" t="s">
        <v>86</v>
      </c>
      <c r="Y57" s="5"/>
      <c r="Z57" s="5"/>
    </row>
    <row r="58" ht="16.5" customHeight="1">
      <c r="A58" s="37" t="s">
        <v>91</v>
      </c>
      <c r="B58" s="26"/>
      <c r="C58" s="117">
        <v>0.101</v>
      </c>
      <c r="D58" s="527"/>
      <c r="E58" s="117">
        <v>0.1013</v>
      </c>
      <c r="F58" s="26"/>
      <c r="G58" s="119">
        <v>0.1165</v>
      </c>
      <c r="H58" s="26"/>
      <c r="I58" s="119">
        <v>0.1149</v>
      </c>
      <c r="J58" s="26"/>
      <c r="K58" s="119">
        <v>0.1159</v>
      </c>
      <c r="L58" s="26"/>
      <c r="M58" s="119">
        <v>0.0974</v>
      </c>
      <c r="N58" s="26"/>
      <c r="O58" s="119">
        <v>0.0902</v>
      </c>
      <c r="P58" s="26"/>
      <c r="Q58" s="119">
        <v>0.0694</v>
      </c>
      <c r="R58" s="26"/>
      <c r="S58" s="119">
        <v>0.0611</v>
      </c>
      <c r="T58" s="26"/>
      <c r="U58" s="119">
        <v>0.0479</v>
      </c>
      <c r="V58" s="26"/>
      <c r="W58" s="119">
        <v>0.0584</v>
      </c>
      <c r="X58" s="29" t="s">
        <v>86</v>
      </c>
      <c r="Y58" s="5"/>
      <c r="Z58" s="5"/>
    </row>
    <row r="59" ht="16.5" customHeight="1">
      <c r="A59" s="732" t="s">
        <v>88</v>
      </c>
      <c r="B59" s="26"/>
      <c r="C59" s="122">
        <v>0.0598</v>
      </c>
      <c r="D59" s="111"/>
      <c r="E59" s="122">
        <v>0.0454</v>
      </c>
      <c r="F59" s="60"/>
      <c r="G59" s="123">
        <v>0.0558</v>
      </c>
      <c r="H59" s="60"/>
      <c r="I59" s="123">
        <v>0.0602</v>
      </c>
      <c r="J59" s="60"/>
      <c r="K59" s="123">
        <v>0.048799999999999996</v>
      </c>
      <c r="L59" s="60"/>
      <c r="M59" s="123">
        <v>0.0381</v>
      </c>
      <c r="N59" s="60"/>
      <c r="O59" s="123">
        <v>0.0541</v>
      </c>
      <c r="P59" s="60"/>
      <c r="Q59" s="123">
        <v>0.0189</v>
      </c>
      <c r="R59" s="60"/>
      <c r="S59" s="123">
        <v>0.009899999999999999</v>
      </c>
      <c r="T59" s="60"/>
      <c r="U59" s="123">
        <v>0.0</v>
      </c>
      <c r="V59" s="60"/>
      <c r="W59" s="123">
        <v>0.0187</v>
      </c>
      <c r="X59" s="29" t="s">
        <v>86</v>
      </c>
      <c r="Y59" s="5"/>
      <c r="Z59" s="5"/>
    </row>
    <row r="60" ht="16.5" customHeight="1">
      <c r="A60" s="732" t="s">
        <v>89</v>
      </c>
      <c r="B60" s="26"/>
      <c r="C60" s="122">
        <v>0.0925</v>
      </c>
      <c r="D60" s="111"/>
      <c r="E60" s="122">
        <v>0.09539999999999998</v>
      </c>
      <c r="F60" s="60"/>
      <c r="G60" s="123">
        <v>0.10890000000000001</v>
      </c>
      <c r="H60" s="60"/>
      <c r="I60" s="123">
        <v>0.1082</v>
      </c>
      <c r="J60" s="60"/>
      <c r="K60" s="123">
        <v>0.1075</v>
      </c>
      <c r="L60" s="60"/>
      <c r="M60" s="123">
        <v>0.08689999999999999</v>
      </c>
      <c r="N60" s="60"/>
      <c r="O60" s="123">
        <v>0.0825</v>
      </c>
      <c r="P60" s="60"/>
      <c r="Q60" s="123">
        <v>0.0649</v>
      </c>
      <c r="R60" s="60"/>
      <c r="S60" s="123">
        <v>0.0492</v>
      </c>
      <c r="T60" s="60"/>
      <c r="U60" s="123">
        <v>0.0446</v>
      </c>
      <c r="V60" s="60"/>
      <c r="W60" s="123">
        <v>0.057</v>
      </c>
      <c r="X60" s="29" t="s">
        <v>86</v>
      </c>
      <c r="Y60" s="5"/>
      <c r="Z60" s="5"/>
    </row>
    <row r="61" ht="16.5" customHeight="1">
      <c r="A61" s="732" t="s">
        <v>90</v>
      </c>
      <c r="B61" s="26"/>
      <c r="C61" s="122">
        <v>0.124</v>
      </c>
      <c r="D61" s="111"/>
      <c r="E61" s="122">
        <v>0.1261</v>
      </c>
      <c r="F61" s="60"/>
      <c r="G61" s="123">
        <v>0.14429999999999998</v>
      </c>
      <c r="H61" s="60"/>
      <c r="I61" s="123">
        <v>0.1404</v>
      </c>
      <c r="J61" s="60"/>
      <c r="K61" s="123">
        <v>0.1456</v>
      </c>
      <c r="L61" s="60"/>
      <c r="M61" s="123">
        <v>0.12560000000000002</v>
      </c>
      <c r="N61" s="60"/>
      <c r="O61" s="123">
        <v>0.10890000000000001</v>
      </c>
      <c r="P61" s="60"/>
      <c r="Q61" s="123">
        <v>0.095</v>
      </c>
      <c r="R61" s="60"/>
      <c r="S61" s="123">
        <v>0.0866</v>
      </c>
      <c r="T61" s="60"/>
      <c r="U61" s="123">
        <v>0.0655</v>
      </c>
      <c r="V61" s="60"/>
      <c r="W61" s="123">
        <v>0.0761</v>
      </c>
      <c r="X61" s="29" t="s">
        <v>86</v>
      </c>
      <c r="Y61" s="5"/>
      <c r="Z61" s="5"/>
    </row>
    <row r="62" ht="16.5" customHeight="1">
      <c r="A62" s="37" t="s">
        <v>92</v>
      </c>
      <c r="B62" s="40">
        <f>C62/C52</f>
        <v>0.4411614489</v>
      </c>
      <c r="C62" s="28">
        <v>87241.0</v>
      </c>
      <c r="D62" s="125">
        <f>E62/E52</f>
        <v>0.4304810756</v>
      </c>
      <c r="E62" s="28">
        <v>5539.0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126"/>
      <c r="S62" s="127"/>
      <c r="T62" s="126"/>
      <c r="U62" s="127"/>
      <c r="V62" s="126"/>
      <c r="W62" s="127"/>
      <c r="X62" s="29" t="s">
        <v>93</v>
      </c>
      <c r="Y62" s="5"/>
      <c r="Z62" s="5"/>
    </row>
    <row r="63" ht="16.5" customHeight="1">
      <c r="A63" s="732" t="s">
        <v>94</v>
      </c>
      <c r="B63" s="128">
        <f>C63/C62</f>
        <v>0.4339588038</v>
      </c>
      <c r="C63" s="35">
        <v>37859.0</v>
      </c>
      <c r="D63" s="129">
        <f>E63/E62</f>
        <v>0.4340133598</v>
      </c>
      <c r="E63" s="35">
        <v>2404.0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126"/>
      <c r="S63" s="127"/>
      <c r="T63" s="126"/>
      <c r="U63" s="127"/>
      <c r="V63" s="126"/>
      <c r="W63" s="127"/>
      <c r="X63" s="29" t="s">
        <v>93</v>
      </c>
      <c r="Y63" s="5"/>
      <c r="Z63" s="5"/>
    </row>
    <row r="64" ht="16.5" customHeight="1">
      <c r="A64" s="732" t="s">
        <v>95</v>
      </c>
      <c r="B64" s="128">
        <f>C64/C62</f>
        <v>0.5660411962</v>
      </c>
      <c r="C64" s="35">
        <v>49382.0</v>
      </c>
      <c r="D64" s="129">
        <f>E64/E62</f>
        <v>0.5659866402</v>
      </c>
      <c r="E64" s="35">
        <v>3135.0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6"/>
      <c r="S64" s="127"/>
      <c r="T64" s="126"/>
      <c r="U64" s="127"/>
      <c r="V64" s="126"/>
      <c r="W64" s="127"/>
      <c r="X64" s="29" t="s">
        <v>93</v>
      </c>
      <c r="Y64" s="5"/>
      <c r="Z64" s="5"/>
    </row>
    <row r="65" ht="16.5" customHeight="1">
      <c r="A65" s="731" t="s">
        <v>96</v>
      </c>
      <c r="B65" s="40">
        <f>C65/C52</f>
        <v>0.3955186521</v>
      </c>
      <c r="C65" s="130">
        <v>78215.0</v>
      </c>
      <c r="D65" s="40">
        <f>E65/E52</f>
        <v>0.4247299293</v>
      </c>
      <c r="E65" s="130">
        <v>5465.0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126"/>
      <c r="S65" s="127"/>
      <c r="T65" s="126"/>
      <c r="U65" s="127"/>
      <c r="V65" s="126"/>
      <c r="W65" s="127"/>
      <c r="X65" s="4" t="s">
        <v>97</v>
      </c>
      <c r="Y65" s="5"/>
      <c r="Z65" s="5"/>
    </row>
    <row r="66" ht="16.5" customHeight="1">
      <c r="A66" s="732" t="s">
        <v>94</v>
      </c>
      <c r="B66" s="128">
        <f>C66/C65</f>
        <v>0.4970529949</v>
      </c>
      <c r="C66" s="131">
        <v>38877.0</v>
      </c>
      <c r="D66" s="128">
        <f>E66/E65</f>
        <v>0.4805123513</v>
      </c>
      <c r="E66" s="131">
        <v>2626.0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27"/>
      <c r="T66" s="126"/>
      <c r="U66" s="127"/>
      <c r="V66" s="126"/>
      <c r="W66" s="127"/>
      <c r="X66" s="4" t="s">
        <v>97</v>
      </c>
      <c r="Y66" s="5"/>
      <c r="Z66" s="5"/>
    </row>
    <row r="67" ht="16.5" customHeight="1">
      <c r="A67" s="732" t="s">
        <v>95</v>
      </c>
      <c r="B67" s="132">
        <f>C67/C65</f>
        <v>0.5029470051</v>
      </c>
      <c r="C67" s="133">
        <v>39338.0</v>
      </c>
      <c r="D67" s="128">
        <f>E67/E65</f>
        <v>0.5194876487</v>
      </c>
      <c r="E67" s="133">
        <v>2839.0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134"/>
      <c r="S67" s="135"/>
      <c r="T67" s="134"/>
      <c r="U67" s="135"/>
      <c r="V67" s="134"/>
      <c r="W67" s="135"/>
      <c r="X67" s="4" t="s">
        <v>97</v>
      </c>
      <c r="Y67" s="5"/>
      <c r="Z67" s="5"/>
    </row>
    <row r="68" ht="16.5" customHeight="1">
      <c r="A68" s="731" t="s">
        <v>98</v>
      </c>
      <c r="B68" s="40">
        <f>C68/C52</f>
        <v>0.6044813479</v>
      </c>
      <c r="C68" s="130">
        <v>119538.0</v>
      </c>
      <c r="D68" s="40">
        <f>E68/E52</f>
        <v>0.5752700707</v>
      </c>
      <c r="E68" s="130">
        <v>7402.0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134"/>
      <c r="S68" s="135"/>
      <c r="T68" s="134"/>
      <c r="U68" s="135"/>
      <c r="V68" s="134"/>
      <c r="W68" s="135"/>
      <c r="X68" s="4" t="s">
        <v>97</v>
      </c>
      <c r="Y68" s="5"/>
      <c r="Z68" s="5"/>
    </row>
    <row r="69" ht="16.5" customHeight="1">
      <c r="A69" s="732" t="s">
        <v>94</v>
      </c>
      <c r="B69" s="128">
        <f>C69/C68</f>
        <v>0.4368819957</v>
      </c>
      <c r="C69" s="131">
        <v>52224.0</v>
      </c>
      <c r="D69" s="128">
        <f>E69/E68</f>
        <v>0.4316400973</v>
      </c>
      <c r="E69" s="131">
        <v>3195.0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134"/>
      <c r="S69" s="135"/>
      <c r="T69" s="134"/>
      <c r="U69" s="135"/>
      <c r="V69" s="134"/>
      <c r="W69" s="135"/>
      <c r="X69" s="4" t="s">
        <v>97</v>
      </c>
      <c r="Y69" s="5"/>
      <c r="Z69" s="5"/>
    </row>
    <row r="70" ht="16.5" customHeight="1">
      <c r="A70" s="732" t="s">
        <v>95</v>
      </c>
      <c r="B70" s="128">
        <f>C70/C68</f>
        <v>0.5631180043</v>
      </c>
      <c r="C70" s="131">
        <v>67314.0</v>
      </c>
      <c r="D70" s="136">
        <f>E70/E68</f>
        <v>0.5683599027</v>
      </c>
      <c r="E70" s="131">
        <v>4207.0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138"/>
      <c r="S70" s="139"/>
      <c r="T70" s="138"/>
      <c r="U70" s="139"/>
      <c r="V70" s="138"/>
      <c r="W70" s="139"/>
      <c r="X70" s="4" t="s">
        <v>97</v>
      </c>
      <c r="Y70" s="5"/>
      <c r="Z70" s="5"/>
    </row>
    <row r="71" ht="16.5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3"/>
      <c r="X71" s="4"/>
      <c r="Y71" s="5"/>
      <c r="Z71" s="5"/>
    </row>
    <row r="72" ht="16.5" customHeight="1">
      <c r="A72" s="733" t="s">
        <v>100</v>
      </c>
      <c r="B72" s="141">
        <v>1.0</v>
      </c>
      <c r="C72" s="142">
        <v>459482.0</v>
      </c>
      <c r="D72" s="141">
        <v>1.0</v>
      </c>
      <c r="E72" s="142">
        <v>28146.0</v>
      </c>
      <c r="F72" s="141">
        <v>1.0</v>
      </c>
      <c r="G72" s="142">
        <v>5651.0</v>
      </c>
      <c r="H72" s="141">
        <v>1.0</v>
      </c>
      <c r="I72" s="142">
        <v>7799.0</v>
      </c>
      <c r="J72" s="141">
        <v>1.0</v>
      </c>
      <c r="K72" s="142">
        <v>2897.0</v>
      </c>
      <c r="L72" s="141">
        <v>1.0</v>
      </c>
      <c r="M72" s="142">
        <v>2578.0</v>
      </c>
      <c r="N72" s="141">
        <v>1.0</v>
      </c>
      <c r="O72" s="142">
        <v>2296.0</v>
      </c>
      <c r="P72" s="141">
        <v>1.0</v>
      </c>
      <c r="Q72" s="142">
        <v>1953.0</v>
      </c>
      <c r="R72" s="141">
        <v>1.0</v>
      </c>
      <c r="S72" s="143">
        <v>951.0</v>
      </c>
      <c r="T72" s="141">
        <v>1.0</v>
      </c>
      <c r="U72" s="143">
        <v>272.0</v>
      </c>
      <c r="V72" s="141">
        <v>1.0</v>
      </c>
      <c r="W72" s="142">
        <v>3749.0</v>
      </c>
      <c r="X72" s="29" t="s">
        <v>101</v>
      </c>
      <c r="Y72" s="5"/>
      <c r="Z72" s="5"/>
    </row>
    <row r="73" ht="16.5" customHeight="1">
      <c r="A73" s="144" t="s">
        <v>102</v>
      </c>
      <c r="B73" s="145">
        <f t="shared" ref="B73:B77" si="43">C73/$C$72</f>
        <v>0.1907931105</v>
      </c>
      <c r="C73" s="52">
        <v>87666.0</v>
      </c>
      <c r="D73" s="145">
        <f t="shared" ref="D73:D76" si="44">E73/$E$72</f>
        <v>0.1833297804</v>
      </c>
      <c r="E73" s="52">
        <v>5160.0</v>
      </c>
      <c r="F73" s="145">
        <f t="shared" ref="F73:F76" si="45">G73/$G$72</f>
        <v>0.183330384</v>
      </c>
      <c r="G73" s="52">
        <v>1036.0</v>
      </c>
      <c r="H73" s="145">
        <f t="shared" ref="H73:H76" si="46">I73/$I$72</f>
        <v>0.1942556738</v>
      </c>
      <c r="I73" s="52">
        <v>1515.0</v>
      </c>
      <c r="J73" s="145">
        <f t="shared" ref="J73:J76" si="47">K73/$K$72</f>
        <v>0.2126337591</v>
      </c>
      <c r="K73" s="146">
        <v>616.0</v>
      </c>
      <c r="L73" s="145">
        <f t="shared" ref="L73:L76" si="48">M73/$M$72</f>
        <v>0.1892940264</v>
      </c>
      <c r="M73" s="146">
        <v>488.0</v>
      </c>
      <c r="N73" s="145">
        <f t="shared" ref="N73:N76" si="49">O73/$O$72</f>
        <v>0.181184669</v>
      </c>
      <c r="O73" s="146">
        <v>416.0</v>
      </c>
      <c r="P73" s="145">
        <f t="shared" ref="P73:P76" si="50">Q73/$Q$72</f>
        <v>0.1495135689</v>
      </c>
      <c r="Q73" s="146">
        <v>292.0</v>
      </c>
      <c r="R73" s="145">
        <f t="shared" ref="R73:R76" si="51">S73/$S$72</f>
        <v>0.1997896951</v>
      </c>
      <c r="S73" s="146">
        <v>190.0</v>
      </c>
      <c r="T73" s="145">
        <f t="shared" ref="T73:T76" si="52">U73/$U$72</f>
        <v>0.1617647059</v>
      </c>
      <c r="U73" s="146">
        <v>44.0</v>
      </c>
      <c r="V73" s="145">
        <f t="shared" ref="V73:V76" si="53">W73/$W$72</f>
        <v>0.1501733796</v>
      </c>
      <c r="W73" s="146">
        <v>563.0</v>
      </c>
      <c r="X73" s="4"/>
      <c r="Y73" s="5"/>
      <c r="Z73" s="5"/>
    </row>
    <row r="74" ht="16.5" customHeight="1">
      <c r="A74" s="147" t="s">
        <v>103</v>
      </c>
      <c r="B74" s="148">
        <f t="shared" si="43"/>
        <v>0.1931065852</v>
      </c>
      <c r="C74" s="52">
        <v>88729.0</v>
      </c>
      <c r="D74" s="148">
        <f t="shared" si="44"/>
        <v>0.1791728842</v>
      </c>
      <c r="E74" s="52">
        <v>5043.0</v>
      </c>
      <c r="F74" s="148">
        <f t="shared" si="45"/>
        <v>0.1796142276</v>
      </c>
      <c r="G74" s="52">
        <v>1015.0</v>
      </c>
      <c r="H74" s="148">
        <f t="shared" si="46"/>
        <v>0.1792537505</v>
      </c>
      <c r="I74" s="52">
        <v>1398.0</v>
      </c>
      <c r="J74" s="148">
        <f t="shared" si="47"/>
        <v>0.1905419399</v>
      </c>
      <c r="K74" s="146">
        <v>552.0</v>
      </c>
      <c r="L74" s="148">
        <f t="shared" si="48"/>
        <v>0.1951124903</v>
      </c>
      <c r="M74" s="146">
        <v>503.0</v>
      </c>
      <c r="N74" s="148">
        <f t="shared" si="49"/>
        <v>0.1859756098</v>
      </c>
      <c r="O74" s="146">
        <v>427.0</v>
      </c>
      <c r="P74" s="148">
        <f t="shared" si="50"/>
        <v>0.1669226831</v>
      </c>
      <c r="Q74" s="146">
        <v>326.0</v>
      </c>
      <c r="R74" s="148">
        <f t="shared" si="51"/>
        <v>0.1798107256</v>
      </c>
      <c r="S74" s="146">
        <v>171.0</v>
      </c>
      <c r="T74" s="148">
        <f t="shared" si="52"/>
        <v>0.2132352941</v>
      </c>
      <c r="U74" s="146">
        <v>58.0</v>
      </c>
      <c r="V74" s="148">
        <f t="shared" si="53"/>
        <v>0.1581755135</v>
      </c>
      <c r="W74" s="146">
        <v>593.0</v>
      </c>
      <c r="X74" s="4"/>
      <c r="Y74" s="5"/>
      <c r="Z74" s="5"/>
    </row>
    <row r="75" ht="16.5" customHeight="1">
      <c r="A75" s="149" t="s">
        <v>104</v>
      </c>
      <c r="B75" s="148">
        <f t="shared" si="43"/>
        <v>0.3794969117</v>
      </c>
      <c r="C75" s="52">
        <v>174372.0</v>
      </c>
      <c r="D75" s="148">
        <f t="shared" si="44"/>
        <v>0.3781709657</v>
      </c>
      <c r="E75" s="52">
        <v>10644.0</v>
      </c>
      <c r="F75" s="148">
        <f t="shared" si="45"/>
        <v>0.3808175544</v>
      </c>
      <c r="G75" s="52">
        <v>2152.0</v>
      </c>
      <c r="H75" s="148">
        <f t="shared" si="46"/>
        <v>0.3706885498</v>
      </c>
      <c r="I75" s="52">
        <v>2891.0</v>
      </c>
      <c r="J75" s="148">
        <f t="shared" si="47"/>
        <v>0.3652053849</v>
      </c>
      <c r="K75" s="52">
        <v>1058.0</v>
      </c>
      <c r="L75" s="148">
        <f t="shared" si="48"/>
        <v>0.3785880528</v>
      </c>
      <c r="M75" s="146">
        <v>976.0</v>
      </c>
      <c r="N75" s="148">
        <f t="shared" si="49"/>
        <v>0.3784843206</v>
      </c>
      <c r="O75" s="146">
        <v>869.0</v>
      </c>
      <c r="P75" s="148">
        <f t="shared" si="50"/>
        <v>0.383000512</v>
      </c>
      <c r="Q75" s="146">
        <v>748.0</v>
      </c>
      <c r="R75" s="148">
        <f t="shared" si="51"/>
        <v>0.3880126183</v>
      </c>
      <c r="S75" s="146">
        <v>369.0</v>
      </c>
      <c r="T75" s="148">
        <f t="shared" si="52"/>
        <v>0.3897058824</v>
      </c>
      <c r="U75" s="146">
        <v>106.0</v>
      </c>
      <c r="V75" s="148">
        <f t="shared" si="53"/>
        <v>0.3934382502</v>
      </c>
      <c r="W75" s="52">
        <v>1475.0</v>
      </c>
      <c r="X75" s="4"/>
      <c r="Y75" s="5"/>
      <c r="Z75" s="5"/>
    </row>
    <row r="76" ht="16.5" customHeight="1">
      <c r="A76" s="150" t="s">
        <v>105</v>
      </c>
      <c r="B76" s="151">
        <f t="shared" si="43"/>
        <v>0.2366033925</v>
      </c>
      <c r="C76" s="152">
        <v>108715.0</v>
      </c>
      <c r="D76" s="151">
        <f t="shared" si="44"/>
        <v>0.2593263696</v>
      </c>
      <c r="E76" s="152">
        <v>7299.0</v>
      </c>
      <c r="F76" s="151">
        <f t="shared" si="45"/>
        <v>0.256237834</v>
      </c>
      <c r="G76" s="152">
        <v>1448.0</v>
      </c>
      <c r="H76" s="151">
        <f t="shared" si="46"/>
        <v>0.2558020259</v>
      </c>
      <c r="I76" s="152">
        <v>1995.0</v>
      </c>
      <c r="J76" s="151">
        <f t="shared" si="47"/>
        <v>0.2316189161</v>
      </c>
      <c r="K76" s="153">
        <v>671.0</v>
      </c>
      <c r="L76" s="151">
        <f t="shared" si="48"/>
        <v>0.2370054306</v>
      </c>
      <c r="M76" s="153">
        <v>611.0</v>
      </c>
      <c r="N76" s="151">
        <f t="shared" si="49"/>
        <v>0.2543554007</v>
      </c>
      <c r="O76" s="153">
        <v>584.0</v>
      </c>
      <c r="P76" s="151">
        <f t="shared" si="50"/>
        <v>0.300563236</v>
      </c>
      <c r="Q76" s="153">
        <v>587.0</v>
      </c>
      <c r="R76" s="151">
        <f t="shared" si="51"/>
        <v>0.2323869611</v>
      </c>
      <c r="S76" s="153">
        <v>221.0</v>
      </c>
      <c r="T76" s="151">
        <f t="shared" si="52"/>
        <v>0.2352941176</v>
      </c>
      <c r="U76" s="153">
        <v>64.0</v>
      </c>
      <c r="V76" s="151">
        <f t="shared" si="53"/>
        <v>0.2982128568</v>
      </c>
      <c r="W76" s="152">
        <v>1118.0</v>
      </c>
      <c r="X76" s="4"/>
      <c r="Y76" s="5"/>
      <c r="Z76" s="5"/>
    </row>
    <row r="77" ht="16.5" customHeight="1">
      <c r="A77" s="177" t="s">
        <v>106</v>
      </c>
      <c r="B77" s="38">
        <f t="shared" si="43"/>
        <v>0.5110972791</v>
      </c>
      <c r="C77" s="155">
        <v>234840.0</v>
      </c>
      <c r="D77" s="38">
        <f>E77/E72</f>
        <v>0.5123996305</v>
      </c>
      <c r="E77" s="155">
        <v>14422.0</v>
      </c>
      <c r="F77" s="38">
        <f>G77/G72</f>
        <v>0.5121217484</v>
      </c>
      <c r="G77" s="155">
        <v>2894.0</v>
      </c>
      <c r="H77" s="38">
        <f>I77/I72</f>
        <v>0.5151942557</v>
      </c>
      <c r="I77" s="155">
        <v>4018.0</v>
      </c>
      <c r="J77" s="38">
        <f>K77/K72</f>
        <v>0.516396272</v>
      </c>
      <c r="K77" s="155">
        <v>1496.0</v>
      </c>
      <c r="L77" s="38">
        <f>M77/M72</f>
        <v>0.5011636928</v>
      </c>
      <c r="M77" s="155">
        <v>1292.0</v>
      </c>
      <c r="N77" s="38">
        <f>O77/O72</f>
        <v>0.5139372822</v>
      </c>
      <c r="O77" s="155">
        <v>1180.0</v>
      </c>
      <c r="P77" s="38">
        <f>Q77/Q72</f>
        <v>0.5048643113</v>
      </c>
      <c r="Q77" s="156">
        <v>986.0</v>
      </c>
      <c r="R77" s="38">
        <f>S77/S72</f>
        <v>0.4900105152</v>
      </c>
      <c r="S77" s="156">
        <v>466.0</v>
      </c>
      <c r="T77" s="38">
        <f>U77/U72</f>
        <v>0.5220588235</v>
      </c>
      <c r="U77" s="156">
        <v>142.0</v>
      </c>
      <c r="V77" s="38">
        <f>W77/W72</f>
        <v>0.5196052281</v>
      </c>
      <c r="W77" s="155">
        <v>1948.0</v>
      </c>
      <c r="X77" s="29" t="s">
        <v>101</v>
      </c>
      <c r="Y77" s="5"/>
      <c r="Z77" s="5"/>
    </row>
    <row r="78" ht="16.5" customHeight="1">
      <c r="A78" s="144" t="s">
        <v>102</v>
      </c>
      <c r="B78" s="145">
        <f t="shared" ref="B78:B81" si="54">C78/$C$77</f>
        <v>0.1912706524</v>
      </c>
      <c r="C78" s="52">
        <v>44918.0</v>
      </c>
      <c r="D78" s="145">
        <f t="shared" ref="D78:D81" si="55">E78/$E$77</f>
        <v>0.1862432395</v>
      </c>
      <c r="E78" s="52">
        <v>2686.0</v>
      </c>
      <c r="F78" s="145">
        <f t="shared" ref="F78:F81" si="56">G78/$G$77</f>
        <v>0.1824464409</v>
      </c>
      <c r="G78" s="146">
        <v>528.0</v>
      </c>
      <c r="H78" s="145">
        <f t="shared" ref="H78:H81" si="57">I78/$I$77</f>
        <v>0.1971129915</v>
      </c>
      <c r="I78" s="146">
        <v>792.0</v>
      </c>
      <c r="J78" s="145">
        <f t="shared" ref="J78:J81" si="58">K78/$K$77</f>
        <v>0.2165775401</v>
      </c>
      <c r="K78" s="146">
        <v>324.0</v>
      </c>
      <c r="L78" s="145">
        <f t="shared" ref="L78:L81" si="59">M78/$M$77</f>
        <v>0.1942724458</v>
      </c>
      <c r="M78" s="146">
        <v>251.0</v>
      </c>
      <c r="N78" s="145">
        <f t="shared" ref="N78:N81" si="60">O78/$O$77</f>
        <v>0.1915254237</v>
      </c>
      <c r="O78" s="146">
        <v>226.0</v>
      </c>
      <c r="P78" s="145">
        <f t="shared" ref="P78:P81" si="61">Q78/$Q$77</f>
        <v>0.1521298174</v>
      </c>
      <c r="Q78" s="146">
        <v>150.0</v>
      </c>
      <c r="R78" s="145">
        <f t="shared" ref="R78:R81" si="62">S78/$S$77</f>
        <v>0.19527897</v>
      </c>
      <c r="S78" s="146">
        <v>91.0</v>
      </c>
      <c r="T78" s="145">
        <f t="shared" ref="T78:T81" si="63">U78/$U$77</f>
        <v>0.1690140845</v>
      </c>
      <c r="U78" s="146">
        <v>24.0</v>
      </c>
      <c r="V78" s="145">
        <f t="shared" ref="V78:V81" si="64">W78/$W$77</f>
        <v>0.1540041068</v>
      </c>
      <c r="W78" s="146">
        <v>300.0</v>
      </c>
      <c r="X78" s="4"/>
      <c r="Y78" s="5"/>
      <c r="Z78" s="5"/>
    </row>
    <row r="79" ht="16.5" customHeight="1">
      <c r="A79" s="147" t="s">
        <v>107</v>
      </c>
      <c r="B79" s="148">
        <f t="shared" si="54"/>
        <v>0.1927908363</v>
      </c>
      <c r="C79" s="52">
        <v>45275.0</v>
      </c>
      <c r="D79" s="148">
        <f t="shared" si="55"/>
        <v>0.1788240189</v>
      </c>
      <c r="E79" s="52">
        <v>2579.0</v>
      </c>
      <c r="F79" s="148">
        <f t="shared" si="56"/>
        <v>0.1793365584</v>
      </c>
      <c r="G79" s="146">
        <v>519.0</v>
      </c>
      <c r="H79" s="148">
        <f t="shared" si="57"/>
        <v>0.1786958686</v>
      </c>
      <c r="I79" s="146">
        <v>718.0</v>
      </c>
      <c r="J79" s="148">
        <f t="shared" si="58"/>
        <v>0.1898395722</v>
      </c>
      <c r="K79" s="146">
        <v>284.0</v>
      </c>
      <c r="L79" s="148">
        <f t="shared" si="59"/>
        <v>0.189628483</v>
      </c>
      <c r="M79" s="146">
        <v>245.0</v>
      </c>
      <c r="N79" s="148">
        <f t="shared" si="60"/>
        <v>0.1940677966</v>
      </c>
      <c r="O79" s="146">
        <v>229.0</v>
      </c>
      <c r="P79" s="148">
        <f t="shared" si="61"/>
        <v>0.1551724138</v>
      </c>
      <c r="Q79" s="146">
        <v>153.0</v>
      </c>
      <c r="R79" s="148">
        <f t="shared" si="62"/>
        <v>0.1909871245</v>
      </c>
      <c r="S79" s="146">
        <v>89.0</v>
      </c>
      <c r="T79" s="148">
        <f t="shared" si="63"/>
        <v>0.2253521127</v>
      </c>
      <c r="U79" s="146">
        <v>32.0</v>
      </c>
      <c r="V79" s="148">
        <f t="shared" si="64"/>
        <v>0.159137577</v>
      </c>
      <c r="W79" s="146">
        <v>310.0</v>
      </c>
      <c r="X79" s="4"/>
      <c r="Y79" s="5"/>
      <c r="Z79" s="5"/>
    </row>
    <row r="80" ht="16.5" customHeight="1">
      <c r="A80" s="149" t="s">
        <v>108</v>
      </c>
      <c r="B80" s="148">
        <f t="shared" si="54"/>
        <v>0.3801652189</v>
      </c>
      <c r="C80" s="52">
        <v>89278.0</v>
      </c>
      <c r="D80" s="148">
        <f t="shared" si="55"/>
        <v>0.3750520039</v>
      </c>
      <c r="E80" s="52">
        <v>5409.0</v>
      </c>
      <c r="F80" s="148">
        <f t="shared" si="56"/>
        <v>0.3718037319</v>
      </c>
      <c r="G80" s="52">
        <v>1076.0</v>
      </c>
      <c r="H80" s="148">
        <f t="shared" si="57"/>
        <v>0.3710801394</v>
      </c>
      <c r="I80" s="52">
        <v>1491.0</v>
      </c>
      <c r="J80" s="148">
        <f t="shared" si="58"/>
        <v>0.371657754</v>
      </c>
      <c r="K80" s="146">
        <v>556.0</v>
      </c>
      <c r="L80" s="148">
        <f t="shared" si="59"/>
        <v>0.3707430341</v>
      </c>
      <c r="M80" s="146">
        <v>479.0</v>
      </c>
      <c r="N80" s="148">
        <f t="shared" si="60"/>
        <v>0.3618644068</v>
      </c>
      <c r="O80" s="146">
        <v>427.0</v>
      </c>
      <c r="P80" s="148">
        <f t="shared" si="61"/>
        <v>0.3843813387</v>
      </c>
      <c r="Q80" s="146">
        <v>379.0</v>
      </c>
      <c r="R80" s="148">
        <f t="shared" si="62"/>
        <v>0.3841201717</v>
      </c>
      <c r="S80" s="146">
        <v>179.0</v>
      </c>
      <c r="T80" s="148">
        <f t="shared" si="63"/>
        <v>0.3732394366</v>
      </c>
      <c r="U80" s="146">
        <v>53.0</v>
      </c>
      <c r="V80" s="148">
        <f t="shared" si="64"/>
        <v>0.3947638604</v>
      </c>
      <c r="W80" s="146">
        <v>769.0</v>
      </c>
      <c r="X80" s="4"/>
      <c r="Y80" s="5"/>
      <c r="Z80" s="5"/>
    </row>
    <row r="81" ht="16.5" customHeight="1">
      <c r="A81" s="150" t="s">
        <v>109</v>
      </c>
      <c r="B81" s="151">
        <f t="shared" si="54"/>
        <v>0.2357732925</v>
      </c>
      <c r="C81" s="152">
        <v>55369.0</v>
      </c>
      <c r="D81" s="151">
        <f t="shared" si="55"/>
        <v>0.2598807378</v>
      </c>
      <c r="E81" s="152">
        <v>3748.0</v>
      </c>
      <c r="F81" s="151">
        <f t="shared" si="56"/>
        <v>0.2664132688</v>
      </c>
      <c r="G81" s="153">
        <v>771.0</v>
      </c>
      <c r="H81" s="151">
        <f t="shared" si="57"/>
        <v>0.2531110005</v>
      </c>
      <c r="I81" s="152">
        <v>1017.0</v>
      </c>
      <c r="J81" s="151">
        <f t="shared" si="58"/>
        <v>0.2219251337</v>
      </c>
      <c r="K81" s="153">
        <v>332.0</v>
      </c>
      <c r="L81" s="151">
        <f t="shared" si="59"/>
        <v>0.2453560372</v>
      </c>
      <c r="M81" s="153">
        <v>317.0</v>
      </c>
      <c r="N81" s="151">
        <f t="shared" si="60"/>
        <v>0.2525423729</v>
      </c>
      <c r="O81" s="153">
        <v>298.0</v>
      </c>
      <c r="P81" s="151">
        <f t="shared" si="61"/>
        <v>0.30831643</v>
      </c>
      <c r="Q81" s="153">
        <v>304.0</v>
      </c>
      <c r="R81" s="151">
        <f t="shared" si="62"/>
        <v>0.2296137339</v>
      </c>
      <c r="S81" s="153">
        <v>107.0</v>
      </c>
      <c r="T81" s="151">
        <f t="shared" si="63"/>
        <v>0.2323943662</v>
      </c>
      <c r="U81" s="153">
        <v>33.0</v>
      </c>
      <c r="V81" s="151">
        <f t="shared" si="64"/>
        <v>0.2920944559</v>
      </c>
      <c r="W81" s="153">
        <v>569.0</v>
      </c>
      <c r="X81" s="4"/>
      <c r="Y81" s="5"/>
      <c r="Z81" s="5"/>
    </row>
    <row r="82" ht="16.5" customHeight="1">
      <c r="A82" s="177" t="s">
        <v>110</v>
      </c>
      <c r="B82" s="38">
        <f>C82/C72</f>
        <v>0.4889027209</v>
      </c>
      <c r="C82" s="155">
        <v>224642.0</v>
      </c>
      <c r="D82" s="38">
        <f>E82/E72</f>
        <v>0.4876003695</v>
      </c>
      <c r="E82" s="155">
        <v>13724.0</v>
      </c>
      <c r="F82" s="38">
        <f>G82/G72</f>
        <v>0.4878782516</v>
      </c>
      <c r="G82" s="155">
        <v>2757.0</v>
      </c>
      <c r="H82" s="38">
        <f>I82/I72</f>
        <v>0.4848057443</v>
      </c>
      <c r="I82" s="155">
        <v>3781.0</v>
      </c>
      <c r="J82" s="38">
        <f>K82/K72</f>
        <v>0.483603728</v>
      </c>
      <c r="K82" s="155">
        <v>1401.0</v>
      </c>
      <c r="L82" s="38">
        <f>M82/M72</f>
        <v>0.4988363072</v>
      </c>
      <c r="M82" s="155">
        <v>1286.0</v>
      </c>
      <c r="N82" s="38">
        <f>O82/O72</f>
        <v>0.4860627178</v>
      </c>
      <c r="O82" s="155">
        <v>1116.0</v>
      </c>
      <c r="P82" s="38">
        <f>Q82/Q72</f>
        <v>0.4951356887</v>
      </c>
      <c r="Q82" s="156">
        <v>967.0</v>
      </c>
      <c r="R82" s="38">
        <f>S82/S72</f>
        <v>0.5099894848</v>
      </c>
      <c r="S82" s="156">
        <v>485.0</v>
      </c>
      <c r="T82" s="38">
        <f>U82/U72</f>
        <v>0.4779411765</v>
      </c>
      <c r="U82" s="156">
        <v>130.0</v>
      </c>
      <c r="V82" s="38">
        <f>W82/W72</f>
        <v>0.4803947719</v>
      </c>
      <c r="W82" s="155">
        <v>1801.0</v>
      </c>
      <c r="X82" s="4" t="s">
        <v>101</v>
      </c>
      <c r="Y82" s="5"/>
      <c r="Z82" s="5"/>
    </row>
    <row r="83" ht="16.5" customHeight="1">
      <c r="A83" s="144" t="s">
        <v>102</v>
      </c>
      <c r="B83" s="145">
        <f t="shared" ref="B83:B86" si="65">C83/$C$82</f>
        <v>0.1902938898</v>
      </c>
      <c r="C83" s="52">
        <v>42748.0</v>
      </c>
      <c r="D83" s="145">
        <f t="shared" ref="D83:D86" si="66">E83/$E$82</f>
        <v>0.1802681434</v>
      </c>
      <c r="E83" s="52">
        <v>2474.0</v>
      </c>
      <c r="F83" s="145">
        <f t="shared" ref="F83:F86" si="67">G83/$G$82</f>
        <v>0.1842582517</v>
      </c>
      <c r="G83" s="146">
        <v>508.0</v>
      </c>
      <c r="H83" s="145">
        <f t="shared" ref="H83:H86" si="68">I83/$I$82</f>
        <v>0.1912192542</v>
      </c>
      <c r="I83" s="146">
        <v>723.0</v>
      </c>
      <c r="J83" s="145">
        <f t="shared" ref="J83:J86" si="69">K83/$K$82</f>
        <v>0.2084225553</v>
      </c>
      <c r="K83" s="146">
        <v>292.0</v>
      </c>
      <c r="L83" s="145">
        <f t="shared" ref="L83:L86" si="70">M83/$M$82</f>
        <v>0.1842923795</v>
      </c>
      <c r="M83" s="146">
        <v>237.0</v>
      </c>
      <c r="N83" s="145">
        <f t="shared" ref="N83:N86" si="71">O83/$O$82</f>
        <v>0.1702508961</v>
      </c>
      <c r="O83" s="146">
        <v>190.0</v>
      </c>
      <c r="P83" s="145">
        <f t="shared" ref="P83:P86" si="72">Q83/$Q$82</f>
        <v>0.1468459152</v>
      </c>
      <c r="Q83" s="146">
        <v>142.0</v>
      </c>
      <c r="R83" s="145">
        <f t="shared" ref="R83:R86" si="73">S83/$S$82</f>
        <v>0.2041237113</v>
      </c>
      <c r="S83" s="146">
        <v>99.0</v>
      </c>
      <c r="T83" s="145">
        <f t="shared" ref="T83:T86" si="74">U83/$U$82</f>
        <v>0.1538461538</v>
      </c>
      <c r="U83" s="146">
        <v>20.0</v>
      </c>
      <c r="V83" s="145">
        <f t="shared" ref="V83:V86" si="75">W83/$W$82</f>
        <v>0.1460299833</v>
      </c>
      <c r="W83" s="146">
        <v>263.0</v>
      </c>
      <c r="X83" s="4"/>
      <c r="Y83" s="5"/>
      <c r="Z83" s="5"/>
    </row>
    <row r="84" ht="16.5" customHeight="1">
      <c r="A84" s="147" t="s">
        <v>107</v>
      </c>
      <c r="B84" s="148">
        <f t="shared" si="65"/>
        <v>0.1934366681</v>
      </c>
      <c r="C84" s="52">
        <v>43454.0</v>
      </c>
      <c r="D84" s="148">
        <f t="shared" si="66"/>
        <v>0.1795394929</v>
      </c>
      <c r="E84" s="52">
        <v>2464.0</v>
      </c>
      <c r="F84" s="148">
        <f t="shared" si="67"/>
        <v>0.1799056946</v>
      </c>
      <c r="G84" s="146">
        <v>496.0</v>
      </c>
      <c r="H84" s="148">
        <f t="shared" si="68"/>
        <v>0.1798466014</v>
      </c>
      <c r="I84" s="146">
        <v>680.0</v>
      </c>
      <c r="J84" s="148">
        <f t="shared" si="69"/>
        <v>0.1912919343</v>
      </c>
      <c r="K84" s="146">
        <v>268.0</v>
      </c>
      <c r="L84" s="148">
        <f t="shared" si="70"/>
        <v>0.200622084</v>
      </c>
      <c r="M84" s="146">
        <v>258.0</v>
      </c>
      <c r="N84" s="148">
        <f t="shared" si="71"/>
        <v>0.1774193548</v>
      </c>
      <c r="O84" s="146">
        <v>198.0</v>
      </c>
      <c r="P84" s="148">
        <f t="shared" si="72"/>
        <v>0.1789038263</v>
      </c>
      <c r="Q84" s="146">
        <v>173.0</v>
      </c>
      <c r="R84" s="148">
        <f t="shared" si="73"/>
        <v>0.1690721649</v>
      </c>
      <c r="S84" s="146">
        <v>82.0</v>
      </c>
      <c r="T84" s="148">
        <f t="shared" si="74"/>
        <v>0.2</v>
      </c>
      <c r="U84" s="146">
        <v>26.0</v>
      </c>
      <c r="V84" s="148">
        <f t="shared" si="75"/>
        <v>0.157134925</v>
      </c>
      <c r="W84" s="146">
        <v>283.0</v>
      </c>
      <c r="X84" s="4"/>
      <c r="Y84" s="5"/>
      <c r="Z84" s="5"/>
    </row>
    <row r="85" ht="16.5" customHeight="1">
      <c r="A85" s="149" t="s">
        <v>108</v>
      </c>
      <c r="B85" s="148">
        <f t="shared" si="65"/>
        <v>0.3787982657</v>
      </c>
      <c r="C85" s="52">
        <v>85094.0</v>
      </c>
      <c r="D85" s="148">
        <f t="shared" si="66"/>
        <v>0.3814485573</v>
      </c>
      <c r="E85" s="52">
        <v>5235.0</v>
      </c>
      <c r="F85" s="148">
        <f t="shared" si="67"/>
        <v>0.3902792891</v>
      </c>
      <c r="G85" s="52">
        <v>1076.0</v>
      </c>
      <c r="H85" s="148">
        <f t="shared" si="68"/>
        <v>0.3702724147</v>
      </c>
      <c r="I85" s="52">
        <v>1400.0</v>
      </c>
      <c r="J85" s="148">
        <f t="shared" si="69"/>
        <v>0.3583154889</v>
      </c>
      <c r="K85" s="146">
        <v>502.0</v>
      </c>
      <c r="L85" s="148">
        <f t="shared" si="70"/>
        <v>0.3864696734</v>
      </c>
      <c r="M85" s="146">
        <v>497.0</v>
      </c>
      <c r="N85" s="148">
        <f t="shared" si="71"/>
        <v>0.3960573477</v>
      </c>
      <c r="O85" s="146">
        <v>442.0</v>
      </c>
      <c r="P85" s="148">
        <f t="shared" si="72"/>
        <v>0.3815925543</v>
      </c>
      <c r="Q85" s="146">
        <v>369.0</v>
      </c>
      <c r="R85" s="148">
        <f t="shared" si="73"/>
        <v>0.3917525773</v>
      </c>
      <c r="S85" s="146">
        <v>190.0</v>
      </c>
      <c r="T85" s="148">
        <f t="shared" si="74"/>
        <v>0.4076923077</v>
      </c>
      <c r="U85" s="146">
        <v>53.0</v>
      </c>
      <c r="V85" s="148">
        <f t="shared" si="75"/>
        <v>0.392004442</v>
      </c>
      <c r="W85" s="146">
        <v>706.0</v>
      </c>
      <c r="X85" s="4"/>
      <c r="Y85" s="5"/>
      <c r="Z85" s="5"/>
    </row>
    <row r="86" ht="16.5" customHeight="1">
      <c r="A86" s="150" t="s">
        <v>109</v>
      </c>
      <c r="B86" s="151">
        <f t="shared" si="65"/>
        <v>0.2374711764</v>
      </c>
      <c r="C86" s="152">
        <v>53346.0</v>
      </c>
      <c r="D86" s="151">
        <f t="shared" si="66"/>
        <v>0.2587438065</v>
      </c>
      <c r="E86" s="152">
        <v>3551.0</v>
      </c>
      <c r="F86" s="151">
        <f t="shared" si="67"/>
        <v>0.2455567646</v>
      </c>
      <c r="G86" s="153">
        <v>677.0</v>
      </c>
      <c r="H86" s="151">
        <f t="shared" si="68"/>
        <v>0.2586617297</v>
      </c>
      <c r="I86" s="153">
        <v>978.0</v>
      </c>
      <c r="J86" s="151">
        <f t="shared" si="69"/>
        <v>0.2419700214</v>
      </c>
      <c r="K86" s="153">
        <v>339.0</v>
      </c>
      <c r="L86" s="151">
        <f t="shared" si="70"/>
        <v>0.2286158631</v>
      </c>
      <c r="M86" s="153">
        <v>294.0</v>
      </c>
      <c r="N86" s="151">
        <f t="shared" si="71"/>
        <v>0.2562724014</v>
      </c>
      <c r="O86" s="153">
        <v>286.0</v>
      </c>
      <c r="P86" s="151">
        <f t="shared" si="72"/>
        <v>0.2926577042</v>
      </c>
      <c r="Q86" s="153">
        <v>283.0</v>
      </c>
      <c r="R86" s="151">
        <f t="shared" si="73"/>
        <v>0.2350515464</v>
      </c>
      <c r="S86" s="153">
        <v>114.0</v>
      </c>
      <c r="T86" s="151">
        <f t="shared" si="74"/>
        <v>0.2384615385</v>
      </c>
      <c r="U86" s="153">
        <v>31.0</v>
      </c>
      <c r="V86" s="151">
        <f t="shared" si="75"/>
        <v>0.3048306496</v>
      </c>
      <c r="W86" s="153">
        <v>549.0</v>
      </c>
      <c r="X86" s="4"/>
      <c r="Y86" s="5"/>
      <c r="Z86" s="5"/>
    </row>
    <row r="87" ht="16.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31278.0</v>
      </c>
      <c r="F87" s="583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583"/>
      <c r="S87" s="584"/>
      <c r="T87" s="583"/>
      <c r="U87" s="584"/>
      <c r="V87" s="583"/>
      <c r="W87" s="584"/>
      <c r="X87" s="29" t="s">
        <v>112</v>
      </c>
      <c r="Y87" s="5"/>
      <c r="Z87" s="5"/>
    </row>
    <row r="88" ht="23.2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31278.0</v>
      </c>
      <c r="F88" s="134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134"/>
      <c r="S88" s="135"/>
      <c r="T88" s="134"/>
      <c r="U88" s="135"/>
      <c r="V88" s="134"/>
      <c r="W88" s="135"/>
      <c r="X88" s="4" t="s">
        <v>112</v>
      </c>
      <c r="Y88" s="5"/>
      <c r="Z88" s="5"/>
    </row>
    <row r="89" ht="16.5" customHeight="1">
      <c r="A89" s="170" t="s">
        <v>114</v>
      </c>
      <c r="B89" s="145">
        <f t="shared" ref="B89:B91" si="76">C89/$C$88</f>
        <v>0.435920034</v>
      </c>
      <c r="C89" s="171">
        <v>217137.0</v>
      </c>
      <c r="D89" s="145">
        <f t="shared" ref="D89:D99" si="77">E89/$E$88</f>
        <v>0.526664109</v>
      </c>
      <c r="E89" s="171">
        <v>16473.0</v>
      </c>
      <c r="F89" s="175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175"/>
      <c r="S89" s="174"/>
      <c r="T89" s="175"/>
      <c r="U89" s="174"/>
      <c r="V89" s="175"/>
      <c r="W89" s="174"/>
      <c r="X89" s="4" t="s">
        <v>112</v>
      </c>
      <c r="Y89" s="5"/>
      <c r="Z89" s="5"/>
    </row>
    <row r="90" ht="16.5" customHeight="1">
      <c r="A90" s="176" t="s">
        <v>115</v>
      </c>
      <c r="B90" s="148">
        <f t="shared" si="76"/>
        <v>0.166819912</v>
      </c>
      <c r="C90" s="34">
        <v>83095.0</v>
      </c>
      <c r="D90" s="148">
        <f t="shared" si="77"/>
        <v>0.2383784129</v>
      </c>
      <c r="E90" s="34">
        <v>7456.0</v>
      </c>
      <c r="F90" s="134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134"/>
      <c r="S90" s="135"/>
      <c r="T90" s="134"/>
      <c r="U90" s="135"/>
      <c r="V90" s="134"/>
      <c r="W90" s="135"/>
      <c r="X90" s="4" t="s">
        <v>112</v>
      </c>
      <c r="Y90" s="5"/>
      <c r="Z90" s="5"/>
    </row>
    <row r="91" ht="16.5" customHeight="1">
      <c r="A91" s="176" t="s">
        <v>116</v>
      </c>
      <c r="B91" s="148">
        <f t="shared" si="76"/>
        <v>0.397260054</v>
      </c>
      <c r="C91" s="34">
        <v>197880.0</v>
      </c>
      <c r="D91" s="148">
        <f t="shared" si="77"/>
        <v>0.2349574781</v>
      </c>
      <c r="E91" s="34">
        <v>7349.0</v>
      </c>
      <c r="F91" s="134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134"/>
      <c r="S91" s="135"/>
      <c r="T91" s="134"/>
      <c r="U91" s="135"/>
      <c r="V91" s="134"/>
      <c r="W91" s="135"/>
      <c r="X91" s="4" t="s">
        <v>112</v>
      </c>
      <c r="Y91" s="5"/>
      <c r="Z91" s="5"/>
    </row>
    <row r="92" ht="16.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77"/>
        <v>0.1096937144</v>
      </c>
      <c r="E92" s="27">
        <v>3431.0</v>
      </c>
      <c r="F92" s="134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134"/>
      <c r="S92" s="135"/>
      <c r="T92" s="134"/>
      <c r="U92" s="135"/>
      <c r="V92" s="134"/>
      <c r="W92" s="135"/>
      <c r="X92" s="4" t="s">
        <v>112</v>
      </c>
      <c r="Y92" s="5"/>
      <c r="Z92" s="5"/>
    </row>
    <row r="93" ht="16.5" customHeight="1">
      <c r="A93" s="176" t="s">
        <v>114</v>
      </c>
      <c r="B93" s="148">
        <f t="shared" ref="B93:B95" si="78">C93/$C$88</f>
        <v>0.03657209624</v>
      </c>
      <c r="C93" s="34">
        <v>18217.0</v>
      </c>
      <c r="D93" s="148">
        <f t="shared" si="77"/>
        <v>0.04894814246</v>
      </c>
      <c r="E93" s="34">
        <v>1531.0</v>
      </c>
      <c r="F93" s="134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134"/>
      <c r="S93" s="135"/>
      <c r="T93" s="134"/>
      <c r="U93" s="135"/>
      <c r="V93" s="134"/>
      <c r="W93" s="135"/>
      <c r="X93" s="4" t="s">
        <v>112</v>
      </c>
      <c r="Y93" s="5"/>
      <c r="Z93" s="5"/>
    </row>
    <row r="94" ht="16.5" customHeight="1">
      <c r="A94" s="176" t="s">
        <v>115</v>
      </c>
      <c r="B94" s="148">
        <f t="shared" si="78"/>
        <v>0.007948011692</v>
      </c>
      <c r="C94" s="34">
        <v>3959.0</v>
      </c>
      <c r="D94" s="148">
        <f t="shared" si="77"/>
        <v>0.00610652855</v>
      </c>
      <c r="E94" s="48">
        <v>191.0</v>
      </c>
      <c r="F94" s="134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134"/>
      <c r="S94" s="135"/>
      <c r="T94" s="134"/>
      <c r="U94" s="135"/>
      <c r="V94" s="134"/>
      <c r="W94" s="135"/>
      <c r="X94" s="4" t="s">
        <v>112</v>
      </c>
      <c r="Y94" s="5"/>
      <c r="Z94" s="5"/>
    </row>
    <row r="95" ht="16.5" customHeight="1">
      <c r="A95" s="176" t="s">
        <v>116</v>
      </c>
      <c r="B95" s="148">
        <f t="shared" si="78"/>
        <v>0.06960482783</v>
      </c>
      <c r="C95" s="34">
        <v>34671.0</v>
      </c>
      <c r="D95" s="148">
        <f t="shared" si="77"/>
        <v>0.05463904342</v>
      </c>
      <c r="E95" s="34">
        <v>1709.0</v>
      </c>
      <c r="F95" s="134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134"/>
      <c r="S95" s="135"/>
      <c r="T95" s="134"/>
      <c r="U95" s="135"/>
      <c r="V95" s="134"/>
      <c r="W95" s="135"/>
      <c r="X95" s="4" t="s">
        <v>112</v>
      </c>
      <c r="Y95" s="5"/>
      <c r="Z95" s="5"/>
    </row>
    <row r="96" ht="16.5" customHeight="1">
      <c r="A96" s="177" t="s">
        <v>118</v>
      </c>
      <c r="B96" s="40">
        <f t="shared" ref="B96:B99" si="79">C96/$C$87</f>
        <v>0.03610031479</v>
      </c>
      <c r="C96" s="27">
        <v>17982.0</v>
      </c>
      <c r="D96" s="40">
        <f t="shared" si="77"/>
        <v>0.03561608799</v>
      </c>
      <c r="E96" s="27">
        <v>1114.0</v>
      </c>
      <c r="F96" s="134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134"/>
      <c r="S96" s="135"/>
      <c r="T96" s="134"/>
      <c r="U96" s="135"/>
      <c r="V96" s="134"/>
      <c r="W96" s="135"/>
      <c r="X96" s="4" t="s">
        <v>112</v>
      </c>
      <c r="Y96" s="5"/>
      <c r="Z96" s="5"/>
    </row>
    <row r="97" ht="16.5" customHeight="1">
      <c r="A97" s="176" t="s">
        <v>114</v>
      </c>
      <c r="B97" s="128">
        <f t="shared" si="79"/>
        <v>0.01799996788</v>
      </c>
      <c r="C97" s="34">
        <v>8966.0</v>
      </c>
      <c r="D97" s="128">
        <f t="shared" si="77"/>
        <v>0.02327514547</v>
      </c>
      <c r="E97" s="48">
        <v>728.0</v>
      </c>
      <c r="F97" s="85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85"/>
      <c r="S97" s="86"/>
      <c r="T97" s="85"/>
      <c r="U97" s="86"/>
      <c r="V97" s="85"/>
      <c r="W97" s="86"/>
      <c r="X97" s="4" t="s">
        <v>112</v>
      </c>
      <c r="Y97" s="5"/>
      <c r="Z97" s="5"/>
    </row>
    <row r="98" ht="16.5" customHeight="1">
      <c r="A98" s="176" t="s">
        <v>115</v>
      </c>
      <c r="B98" s="128">
        <f t="shared" si="79"/>
        <v>0.0009295098291</v>
      </c>
      <c r="C98" s="48">
        <v>463.0</v>
      </c>
      <c r="D98" s="128">
        <f t="shared" si="77"/>
        <v>0.0006074557197</v>
      </c>
      <c r="E98" s="48">
        <v>19.0</v>
      </c>
      <c r="F98" s="85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85"/>
      <c r="S98" s="86"/>
      <c r="T98" s="85"/>
      <c r="U98" s="86"/>
      <c r="V98" s="85"/>
      <c r="W98" s="86"/>
      <c r="X98" s="4" t="s">
        <v>112</v>
      </c>
      <c r="Y98" s="5"/>
      <c r="Z98" s="5"/>
    </row>
    <row r="99" ht="16.5" customHeight="1">
      <c r="A99" s="179" t="s">
        <v>116</v>
      </c>
      <c r="B99" s="132">
        <f t="shared" si="79"/>
        <v>0.01717083708</v>
      </c>
      <c r="C99" s="356">
        <v>8553.0</v>
      </c>
      <c r="D99" s="132">
        <f t="shared" si="77"/>
        <v>0.0117334868</v>
      </c>
      <c r="E99" s="435">
        <v>367.0</v>
      </c>
      <c r="F99" s="183"/>
      <c r="G99" s="184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183"/>
      <c r="S99" s="184"/>
      <c r="T99" s="183"/>
      <c r="U99" s="184"/>
      <c r="V99" s="183"/>
      <c r="W99" s="184"/>
      <c r="X99" s="4" t="s">
        <v>112</v>
      </c>
      <c r="Y99" s="5"/>
      <c r="Z99" s="5"/>
    </row>
    <row r="100" ht="16.5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3"/>
      <c r="X100" s="4"/>
      <c r="Y100" s="5"/>
      <c r="Z100" s="5"/>
    </row>
    <row r="101" ht="16.5" customHeight="1">
      <c r="A101" s="170" t="s">
        <v>120</v>
      </c>
      <c r="B101" s="185">
        <f t="shared" ref="B101:B106" si="80">C101/(C$101+C$102+C$103+C$104+C$105+C$106)</f>
        <v>0.1896207894</v>
      </c>
      <c r="C101" s="186">
        <v>464588.0</v>
      </c>
      <c r="D101" s="185">
        <f t="shared" ref="D101:D106" si="81">E101/(E$101+E$102+E$103+E$104+E$105+E$106)</f>
        <v>0.1877438728</v>
      </c>
      <c r="E101" s="186">
        <v>31323.0</v>
      </c>
      <c r="F101" s="185">
        <f t="shared" ref="F101:F106" si="82">G101/(G$101+G$102+G$103+G$104+G$105+G$106)</f>
        <v>0.2341634588</v>
      </c>
      <c r="G101" s="186">
        <v>8942.0</v>
      </c>
      <c r="H101" s="185">
        <f t="shared" ref="H101:H106" si="83">I101/(I$101+I$102+I$103+I$104+I$105+I$106)</f>
        <v>0.2399259306</v>
      </c>
      <c r="I101" s="186">
        <v>11402.0</v>
      </c>
      <c r="J101" s="185">
        <f t="shared" ref="J101:J106" si="84">K101/(K$101+K$102+K$103+K$104+K$105+K$106)</f>
        <v>0.1967826221</v>
      </c>
      <c r="K101" s="186">
        <v>3841.0</v>
      </c>
      <c r="L101" s="185">
        <f t="shared" ref="L101:L106" si="85">M101/(M$101+M$102+M$103+M$104+M$105+M$106)</f>
        <v>0.1527303754</v>
      </c>
      <c r="M101" s="186">
        <v>2506.0</v>
      </c>
      <c r="N101" s="185">
        <f t="shared" ref="N101:N106" si="86">O101/(O$101+O$102+O$103+O$104+O$105+O$106)</f>
        <v>0.1703863858</v>
      </c>
      <c r="O101" s="186">
        <v>2443.0</v>
      </c>
      <c r="P101" s="185">
        <f t="shared" ref="P101:P106" si="87">Q101/(Q$101+Q$102+Q$103+Q$104+Q$105+Q$106)</f>
        <v>0.08515068493</v>
      </c>
      <c r="Q101" s="186">
        <v>777.0</v>
      </c>
      <c r="R101" s="185">
        <f t="shared" ref="R101:R106" si="88">S101/(S$101+S$102+S$103+S$104+S$105+S$106)</f>
        <v>0.08384501376</v>
      </c>
      <c r="S101" s="186">
        <v>396.0</v>
      </c>
      <c r="T101" s="185">
        <f t="shared" ref="T101:T106" si="89">U101/(U$101+U$102+U$103+U$104+U$105+U$106)</f>
        <v>0.04370629371</v>
      </c>
      <c r="U101" s="186">
        <v>50.0</v>
      </c>
      <c r="V101" s="185">
        <f t="shared" ref="V101:V106" si="90">W101/(W$101+W$102+W$103+W$104+W$105+W$106)</f>
        <v>0.06086189516</v>
      </c>
      <c r="W101" s="186">
        <v>966.0</v>
      </c>
      <c r="X101" s="4" t="s">
        <v>121</v>
      </c>
      <c r="Y101" s="5"/>
      <c r="Z101" s="5"/>
    </row>
    <row r="102" ht="22.5" customHeight="1">
      <c r="A102" s="176" t="s">
        <v>122</v>
      </c>
      <c r="B102" s="187">
        <f t="shared" si="80"/>
        <v>0.2644727337</v>
      </c>
      <c r="C102" s="159">
        <v>647982.0</v>
      </c>
      <c r="D102" s="187">
        <f t="shared" si="81"/>
        <v>0.2746180449</v>
      </c>
      <c r="E102" s="159">
        <v>45817.0</v>
      </c>
      <c r="F102" s="187">
        <f t="shared" si="82"/>
        <v>0.3255820043</v>
      </c>
      <c r="G102" s="159">
        <v>12433.0</v>
      </c>
      <c r="H102" s="187">
        <f t="shared" si="83"/>
        <v>0.3351640258</v>
      </c>
      <c r="I102" s="159">
        <v>15928.0</v>
      </c>
      <c r="J102" s="187">
        <f t="shared" si="84"/>
        <v>0.3027819048</v>
      </c>
      <c r="K102" s="159">
        <v>5910.0</v>
      </c>
      <c r="L102" s="187">
        <f t="shared" si="85"/>
        <v>0.260177962</v>
      </c>
      <c r="M102" s="159">
        <v>4269.0</v>
      </c>
      <c r="N102" s="187">
        <f t="shared" si="86"/>
        <v>0.2232528944</v>
      </c>
      <c r="O102" s="159">
        <v>3201.0</v>
      </c>
      <c r="P102" s="187">
        <f t="shared" si="87"/>
        <v>0.1393972603</v>
      </c>
      <c r="Q102" s="159">
        <v>1272.0</v>
      </c>
      <c r="R102" s="187">
        <f t="shared" si="88"/>
        <v>0.1477874232</v>
      </c>
      <c r="S102" s="159">
        <v>698.0</v>
      </c>
      <c r="T102" s="187">
        <f t="shared" si="89"/>
        <v>0.138986014</v>
      </c>
      <c r="U102" s="159">
        <v>159.0</v>
      </c>
      <c r="V102" s="187">
        <f t="shared" si="90"/>
        <v>0.1226688508</v>
      </c>
      <c r="W102" s="159">
        <v>1947.0</v>
      </c>
      <c r="X102" s="4" t="s">
        <v>123</v>
      </c>
      <c r="Y102" s="5"/>
      <c r="Z102" s="5"/>
    </row>
    <row r="103" ht="16.5" customHeight="1">
      <c r="A103" s="176" t="s">
        <v>124</v>
      </c>
      <c r="B103" s="187">
        <f t="shared" si="80"/>
        <v>0.1909733928</v>
      </c>
      <c r="C103" s="159">
        <v>467902.0</v>
      </c>
      <c r="D103" s="187">
        <f t="shared" si="81"/>
        <v>0.202057073</v>
      </c>
      <c r="E103" s="159">
        <v>33711.0</v>
      </c>
      <c r="F103" s="187">
        <f t="shared" si="82"/>
        <v>0.2052269097</v>
      </c>
      <c r="G103" s="159">
        <v>7837.0</v>
      </c>
      <c r="H103" s="187">
        <f t="shared" si="83"/>
        <v>0.20072386</v>
      </c>
      <c r="I103" s="159">
        <v>9539.0</v>
      </c>
      <c r="J103" s="187">
        <f t="shared" si="84"/>
        <v>0.2100517445</v>
      </c>
      <c r="K103" s="159">
        <v>4100.0</v>
      </c>
      <c r="L103" s="187">
        <f t="shared" si="85"/>
        <v>0.215443686</v>
      </c>
      <c r="M103" s="159">
        <v>3535.0</v>
      </c>
      <c r="N103" s="187">
        <f t="shared" si="86"/>
        <v>0.2037243688</v>
      </c>
      <c r="O103" s="159">
        <v>2921.0</v>
      </c>
      <c r="P103" s="187">
        <f t="shared" si="87"/>
        <v>0.1860821918</v>
      </c>
      <c r="Q103" s="159">
        <v>1698.0</v>
      </c>
      <c r="R103" s="187">
        <f t="shared" si="88"/>
        <v>0.1875926318</v>
      </c>
      <c r="S103" s="159">
        <v>886.0</v>
      </c>
      <c r="T103" s="187">
        <f t="shared" si="89"/>
        <v>0.2001748252</v>
      </c>
      <c r="U103" s="159">
        <v>229.0</v>
      </c>
      <c r="V103" s="187">
        <f t="shared" si="90"/>
        <v>0.1868699597</v>
      </c>
      <c r="W103" s="159">
        <v>2966.0</v>
      </c>
      <c r="X103" s="4" t="s">
        <v>125</v>
      </c>
      <c r="Y103" s="5"/>
      <c r="Z103" s="5"/>
    </row>
    <row r="104" ht="16.5" customHeight="1">
      <c r="A104" s="176" t="s">
        <v>126</v>
      </c>
      <c r="B104" s="187">
        <f t="shared" si="80"/>
        <v>0.09901717896</v>
      </c>
      <c r="C104" s="159">
        <v>242601.0</v>
      </c>
      <c r="D104" s="187">
        <f t="shared" si="81"/>
        <v>0.1022123125</v>
      </c>
      <c r="E104" s="159">
        <v>17053.0</v>
      </c>
      <c r="F104" s="187">
        <f t="shared" si="82"/>
        <v>0.08694058187</v>
      </c>
      <c r="G104" s="159">
        <v>3320.0</v>
      </c>
      <c r="H104" s="187">
        <f t="shared" si="83"/>
        <v>0.08757864613</v>
      </c>
      <c r="I104" s="159">
        <v>4162.0</v>
      </c>
      <c r="J104" s="187">
        <f t="shared" si="84"/>
        <v>0.1032327476</v>
      </c>
      <c r="K104" s="159">
        <v>2015.0</v>
      </c>
      <c r="L104" s="187">
        <f t="shared" si="85"/>
        <v>0.1167723062</v>
      </c>
      <c r="M104" s="159">
        <v>1916.0</v>
      </c>
      <c r="N104" s="187">
        <f t="shared" si="86"/>
        <v>0.1146603431</v>
      </c>
      <c r="O104" s="159">
        <v>1644.0</v>
      </c>
      <c r="P104" s="187">
        <f t="shared" si="87"/>
        <v>0.1235068493</v>
      </c>
      <c r="Q104" s="159">
        <v>1127.0</v>
      </c>
      <c r="R104" s="187">
        <f t="shared" si="88"/>
        <v>0.1414355283</v>
      </c>
      <c r="S104" s="159">
        <v>668.0</v>
      </c>
      <c r="T104" s="187">
        <f t="shared" si="89"/>
        <v>0.1302447552</v>
      </c>
      <c r="U104" s="159">
        <v>149.0</v>
      </c>
      <c r="V104" s="187">
        <f t="shared" si="90"/>
        <v>0.1292842742</v>
      </c>
      <c r="W104" s="159">
        <v>2052.0</v>
      </c>
      <c r="X104" s="4" t="s">
        <v>127</v>
      </c>
      <c r="Y104" s="5"/>
      <c r="Z104" s="5"/>
    </row>
    <row r="105" ht="25.5" customHeight="1">
      <c r="A105" s="176" t="s">
        <v>128</v>
      </c>
      <c r="B105" s="187">
        <f t="shared" si="80"/>
        <v>0.2542241305</v>
      </c>
      <c r="C105" s="159">
        <v>622872.0</v>
      </c>
      <c r="D105" s="187">
        <f t="shared" si="81"/>
        <v>0.2310071386</v>
      </c>
      <c r="E105" s="159">
        <v>38541.0</v>
      </c>
      <c r="F105" s="187">
        <f t="shared" si="82"/>
        <v>0.1454683531</v>
      </c>
      <c r="G105" s="159">
        <v>5555.0</v>
      </c>
      <c r="H105" s="187">
        <f t="shared" si="83"/>
        <v>0.1352818635</v>
      </c>
      <c r="I105" s="159">
        <v>6429.0</v>
      </c>
      <c r="J105" s="187">
        <f t="shared" si="84"/>
        <v>0.1844869102</v>
      </c>
      <c r="K105" s="159">
        <v>3601.0</v>
      </c>
      <c r="L105" s="187">
        <f t="shared" si="85"/>
        <v>0.2508532423</v>
      </c>
      <c r="M105" s="159">
        <v>4116.0</v>
      </c>
      <c r="N105" s="187">
        <f t="shared" si="86"/>
        <v>0.2860929</v>
      </c>
      <c r="O105" s="159">
        <v>4102.0</v>
      </c>
      <c r="P105" s="187">
        <f t="shared" si="87"/>
        <v>0.4630136986</v>
      </c>
      <c r="Q105" s="159">
        <v>4225.0</v>
      </c>
      <c r="R105" s="187">
        <f t="shared" si="88"/>
        <v>0.4367986449</v>
      </c>
      <c r="S105" s="159">
        <v>2063.0</v>
      </c>
      <c r="T105" s="187">
        <f t="shared" si="89"/>
        <v>0.4825174825</v>
      </c>
      <c r="U105" s="159">
        <v>552.0</v>
      </c>
      <c r="V105" s="187">
        <f t="shared" si="90"/>
        <v>0.4976058468</v>
      </c>
      <c r="W105" s="159">
        <v>7898.0</v>
      </c>
      <c r="X105" s="4" t="s">
        <v>129</v>
      </c>
      <c r="Y105" s="5"/>
      <c r="Z105" s="5"/>
    </row>
    <row r="106" ht="16.5" customHeight="1">
      <c r="A106" s="188" t="s">
        <v>392</v>
      </c>
      <c r="B106" s="189">
        <f t="shared" si="80"/>
        <v>0.001691774588</v>
      </c>
      <c r="C106" s="190">
        <v>4145.0</v>
      </c>
      <c r="D106" s="189">
        <f t="shared" si="81"/>
        <v>0.002361558149</v>
      </c>
      <c r="E106" s="190">
        <v>394.0</v>
      </c>
      <c r="F106" s="189">
        <f t="shared" si="82"/>
        <v>0.002618692225</v>
      </c>
      <c r="G106" s="190">
        <v>100.0</v>
      </c>
      <c r="H106" s="189">
        <f t="shared" si="83"/>
        <v>0.001325673884</v>
      </c>
      <c r="I106" s="190">
        <v>63.0</v>
      </c>
      <c r="J106" s="189">
        <f t="shared" si="84"/>
        <v>0.002664070905</v>
      </c>
      <c r="K106" s="190">
        <v>52.0</v>
      </c>
      <c r="L106" s="189">
        <f t="shared" si="85"/>
        <v>0.004022428084</v>
      </c>
      <c r="M106" s="190">
        <v>66.0</v>
      </c>
      <c r="N106" s="189">
        <f t="shared" si="86"/>
        <v>0.001883107825</v>
      </c>
      <c r="O106" s="190">
        <v>27.0</v>
      </c>
      <c r="P106" s="189">
        <f t="shared" si="87"/>
        <v>0.002849315068</v>
      </c>
      <c r="Q106" s="190">
        <v>26.0</v>
      </c>
      <c r="R106" s="189">
        <f t="shared" si="88"/>
        <v>0.002540757993</v>
      </c>
      <c r="S106" s="190">
        <v>12.0</v>
      </c>
      <c r="T106" s="189">
        <f t="shared" si="89"/>
        <v>0.004370629371</v>
      </c>
      <c r="U106" s="190">
        <v>5.0</v>
      </c>
      <c r="V106" s="189">
        <f t="shared" si="90"/>
        <v>0.002709173387</v>
      </c>
      <c r="W106" s="190">
        <v>43.0</v>
      </c>
      <c r="X106" s="4" t="s">
        <v>131</v>
      </c>
      <c r="Y106" s="5"/>
      <c r="Z106" s="5"/>
    </row>
    <row r="107" ht="16.5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3"/>
      <c r="X107" s="4"/>
      <c r="Y107" s="5"/>
      <c r="Z107" s="5"/>
    </row>
    <row r="108" ht="16.5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3"/>
      <c r="X108" s="4"/>
      <c r="Y108" s="5"/>
      <c r="Z108" s="5"/>
    </row>
    <row r="109" ht="16.5" customHeight="1">
      <c r="A109" s="195" t="s">
        <v>134</v>
      </c>
      <c r="B109" s="634">
        <f>C109/C8</f>
        <v>0.05474491635</v>
      </c>
      <c r="C109" s="635">
        <v>173316.0</v>
      </c>
      <c r="D109" s="196">
        <f>E109/E8</f>
        <v>0.04761546102</v>
      </c>
      <c r="E109" s="198">
        <v>10115.0</v>
      </c>
      <c r="F109" s="173"/>
      <c r="G109" s="174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175"/>
      <c r="S109" s="174"/>
      <c r="T109" s="175"/>
      <c r="U109" s="174"/>
      <c r="V109" s="175"/>
      <c r="W109" s="174"/>
      <c r="X109" s="4" t="s">
        <v>135</v>
      </c>
      <c r="Y109" s="5"/>
      <c r="Z109" s="5"/>
    </row>
    <row r="110" ht="16.5" customHeight="1">
      <c r="A110" s="734" t="s">
        <v>94</v>
      </c>
      <c r="B110" s="128">
        <f t="shared" ref="B110:B111" si="91">C110/$C$109</f>
        <v>0.4841445683</v>
      </c>
      <c r="C110" s="203">
        <v>83910.0</v>
      </c>
      <c r="D110" s="128">
        <f t="shared" ref="D110:D111" si="92">E110/$E$109</f>
        <v>0.4874938211</v>
      </c>
      <c r="E110" s="204">
        <v>4931.0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134"/>
      <c r="S110" s="135"/>
      <c r="T110" s="134"/>
      <c r="U110" s="135"/>
      <c r="V110" s="134"/>
      <c r="W110" s="135"/>
      <c r="X110" s="4" t="s">
        <v>135</v>
      </c>
      <c r="Y110" s="5"/>
      <c r="Z110" s="5"/>
    </row>
    <row r="111" ht="16.5" customHeight="1">
      <c r="A111" s="734" t="s">
        <v>82</v>
      </c>
      <c r="B111" s="128">
        <f t="shared" si="91"/>
        <v>0.5158554317</v>
      </c>
      <c r="C111" s="203">
        <v>89406.0</v>
      </c>
      <c r="D111" s="128">
        <f t="shared" si="92"/>
        <v>0.5125061789</v>
      </c>
      <c r="E111" s="204">
        <v>5184.0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208"/>
      <c r="S111" s="207"/>
      <c r="T111" s="208"/>
      <c r="U111" s="207"/>
      <c r="V111" s="208"/>
      <c r="W111" s="207"/>
      <c r="X111" s="4" t="s">
        <v>135</v>
      </c>
      <c r="Y111" s="5"/>
      <c r="Z111" s="5"/>
    </row>
    <row r="112" ht="16.5" customHeight="1">
      <c r="A112" s="211" t="s">
        <v>136</v>
      </c>
      <c r="B112" s="212">
        <v>54.74064551992495</v>
      </c>
      <c r="C112" s="213"/>
      <c r="D112" s="214">
        <v>47.21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134"/>
      <c r="S112" s="135"/>
      <c r="T112" s="134"/>
      <c r="U112" s="135"/>
      <c r="V112" s="134"/>
      <c r="W112" s="135"/>
      <c r="X112" s="4" t="s">
        <v>135</v>
      </c>
      <c r="Y112" s="5"/>
      <c r="Z112" s="5"/>
    </row>
    <row r="113" ht="16.5" customHeight="1">
      <c r="A113" s="734" t="s">
        <v>94</v>
      </c>
      <c r="B113" s="219">
        <v>56.919238580539606</v>
      </c>
      <c r="C113" s="213"/>
      <c r="D113" s="220">
        <v>50.63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208"/>
      <c r="S113" s="207"/>
      <c r="T113" s="208"/>
      <c r="U113" s="207"/>
      <c r="V113" s="208"/>
      <c r="W113" s="207"/>
      <c r="X113" s="4" t="s">
        <v>135</v>
      </c>
      <c r="Y113" s="5"/>
      <c r="Z113" s="5"/>
    </row>
    <row r="114" ht="16.5" customHeight="1">
      <c r="A114" s="734" t="s">
        <v>82</v>
      </c>
      <c r="B114" s="219">
        <v>52.842424299737104</v>
      </c>
      <c r="C114" s="213"/>
      <c r="D114" s="220">
        <v>44.36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134"/>
      <c r="S114" s="135"/>
      <c r="T114" s="134"/>
      <c r="U114" s="135"/>
      <c r="V114" s="134"/>
      <c r="W114" s="135"/>
      <c r="X114" s="4" t="s">
        <v>135</v>
      </c>
      <c r="Y114" s="5"/>
      <c r="Z114" s="5"/>
    </row>
    <row r="115" ht="24.0" customHeight="1">
      <c r="A115" s="221" t="s">
        <v>137</v>
      </c>
      <c r="B115" s="222">
        <v>106.549874865928</v>
      </c>
      <c r="C115" s="223"/>
      <c r="D115" s="224">
        <v>105.13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138"/>
      <c r="S115" s="139"/>
      <c r="T115" s="138"/>
      <c r="U115" s="139"/>
      <c r="V115" s="138"/>
      <c r="W115" s="139"/>
      <c r="X115" s="4" t="s">
        <v>135</v>
      </c>
      <c r="Y115" s="5"/>
      <c r="Z115" s="5"/>
    </row>
    <row r="116" ht="16.5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3"/>
      <c r="X116" s="4"/>
      <c r="Y116" s="5"/>
      <c r="Z116" s="5"/>
    </row>
    <row r="117" ht="16.5" customHeight="1">
      <c r="A117" s="735" t="s">
        <v>139</v>
      </c>
      <c r="B117" s="229"/>
      <c r="C117" s="230">
        <v>0.192</v>
      </c>
      <c r="D117" s="175"/>
      <c r="E117" s="174"/>
      <c r="F117" s="175"/>
      <c r="G117" s="174"/>
      <c r="H117" s="175"/>
      <c r="I117" s="174"/>
      <c r="J117" s="175"/>
      <c r="K117" s="174"/>
      <c r="L117" s="175"/>
      <c r="M117" s="174"/>
      <c r="N117" s="175"/>
      <c r="O117" s="174"/>
      <c r="P117" s="175"/>
      <c r="Q117" s="174"/>
      <c r="R117" s="175"/>
      <c r="S117" s="174"/>
      <c r="T117" s="175"/>
      <c r="U117" s="174"/>
      <c r="V117" s="175"/>
      <c r="W117" s="174"/>
      <c r="X117" s="4" t="s">
        <v>66</v>
      </c>
      <c r="Y117" s="5"/>
      <c r="Z117" s="5"/>
    </row>
    <row r="118" ht="16.5" customHeight="1">
      <c r="A118" s="176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134"/>
      <c r="S118" s="135"/>
      <c r="T118" s="134"/>
      <c r="U118" s="135"/>
      <c r="V118" s="134"/>
      <c r="W118" s="135"/>
      <c r="X118" s="4" t="s">
        <v>66</v>
      </c>
      <c r="Y118" s="5"/>
      <c r="Z118" s="5"/>
    </row>
    <row r="119" ht="16.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134"/>
      <c r="S119" s="135"/>
      <c r="T119" s="134"/>
      <c r="U119" s="135"/>
      <c r="V119" s="134"/>
      <c r="W119" s="135"/>
      <c r="X119" s="4" t="s">
        <v>66</v>
      </c>
      <c r="Y119" s="5"/>
      <c r="Z119" s="5"/>
    </row>
    <row r="120" ht="16.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134"/>
      <c r="S120" s="135"/>
      <c r="T120" s="134"/>
      <c r="U120" s="135"/>
      <c r="V120" s="134"/>
      <c r="W120" s="135"/>
      <c r="X120" s="4" t="s">
        <v>66</v>
      </c>
      <c r="Y120" s="5"/>
      <c r="Z120" s="5"/>
    </row>
    <row r="121" ht="16.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134"/>
      <c r="S121" s="135"/>
      <c r="T121" s="134"/>
      <c r="U121" s="135"/>
      <c r="V121" s="134"/>
      <c r="W121" s="135"/>
      <c r="X121" s="4" t="s">
        <v>66</v>
      </c>
      <c r="Y121" s="5"/>
      <c r="Z121" s="5"/>
    </row>
    <row r="122" ht="16.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134"/>
      <c r="S122" s="135"/>
      <c r="T122" s="134"/>
      <c r="U122" s="135"/>
      <c r="V122" s="134"/>
      <c r="W122" s="135"/>
      <c r="X122" s="4" t="s">
        <v>66</v>
      </c>
      <c r="Y122" s="5"/>
      <c r="Z122" s="5"/>
    </row>
    <row r="123" ht="16.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134"/>
      <c r="S123" s="135"/>
      <c r="T123" s="134"/>
      <c r="U123" s="135"/>
      <c r="V123" s="134"/>
      <c r="W123" s="135"/>
      <c r="X123" s="4" t="s">
        <v>66</v>
      </c>
      <c r="Y123" s="5"/>
      <c r="Z123" s="5"/>
    </row>
    <row r="124" ht="16.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134"/>
      <c r="S124" s="135"/>
      <c r="T124" s="134"/>
      <c r="U124" s="135"/>
      <c r="V124" s="134"/>
      <c r="W124" s="135"/>
      <c r="X124" s="4" t="s">
        <v>66</v>
      </c>
      <c r="Y124" s="5"/>
      <c r="Z124" s="5"/>
    </row>
    <row r="125" ht="16.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134"/>
      <c r="S125" s="135"/>
      <c r="T125" s="134"/>
      <c r="U125" s="135"/>
      <c r="V125" s="134"/>
      <c r="W125" s="135"/>
      <c r="X125" s="4" t="s">
        <v>66</v>
      </c>
      <c r="Y125" s="5"/>
      <c r="Z125" s="5"/>
    </row>
    <row r="126" ht="16.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134"/>
      <c r="S126" s="135"/>
      <c r="T126" s="134"/>
      <c r="U126" s="135"/>
      <c r="V126" s="134"/>
      <c r="W126" s="135"/>
      <c r="X126" s="4" t="s">
        <v>66</v>
      </c>
      <c r="Y126" s="5"/>
      <c r="Z126" s="5"/>
    </row>
    <row r="127" ht="16.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134"/>
      <c r="S127" s="135"/>
      <c r="T127" s="134"/>
      <c r="U127" s="135"/>
      <c r="V127" s="134"/>
      <c r="W127" s="135"/>
      <c r="X127" s="4" t="s">
        <v>66</v>
      </c>
      <c r="Y127" s="5"/>
      <c r="Z127" s="5"/>
    </row>
    <row r="128" ht="16.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134"/>
      <c r="S128" s="135"/>
      <c r="T128" s="134"/>
      <c r="U128" s="135"/>
      <c r="V128" s="134"/>
      <c r="W128" s="135"/>
      <c r="X128" s="4" t="s">
        <v>66</v>
      </c>
      <c r="Y128" s="5"/>
      <c r="Z128" s="5"/>
    </row>
    <row r="129" ht="16.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134"/>
      <c r="S129" s="135"/>
      <c r="T129" s="134"/>
      <c r="U129" s="135"/>
      <c r="V129" s="134"/>
      <c r="W129" s="135"/>
      <c r="X129" s="4" t="s">
        <v>66</v>
      </c>
      <c r="Y129" s="5"/>
      <c r="Z129" s="5"/>
    </row>
    <row r="130" ht="16.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134"/>
      <c r="S130" s="135"/>
      <c r="T130" s="134"/>
      <c r="U130" s="135"/>
      <c r="V130" s="134"/>
      <c r="W130" s="135"/>
      <c r="X130" s="4" t="s">
        <v>66</v>
      </c>
      <c r="Y130" s="5"/>
      <c r="Z130" s="5"/>
    </row>
    <row r="131" ht="16.5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138"/>
      <c r="S131" s="139"/>
      <c r="T131" s="138"/>
      <c r="U131" s="139"/>
      <c r="V131" s="138"/>
      <c r="W131" s="139"/>
      <c r="X131" s="4" t="s">
        <v>66</v>
      </c>
      <c r="Y131" s="5"/>
      <c r="Z131" s="5"/>
    </row>
    <row r="132" ht="16.5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3"/>
      <c r="X132" s="4" t="s">
        <v>155</v>
      </c>
      <c r="Y132" s="5"/>
      <c r="Z132" s="5"/>
    </row>
    <row r="133" ht="16.5" customHeight="1">
      <c r="A133" s="236" t="s">
        <v>156</v>
      </c>
      <c r="B133" s="636">
        <v>74.7</v>
      </c>
      <c r="C133" s="288"/>
      <c r="D133" s="637">
        <v>69.4</v>
      </c>
      <c r="E133" s="248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175"/>
      <c r="S133" s="174"/>
      <c r="T133" s="175"/>
      <c r="U133" s="174"/>
      <c r="V133" s="175"/>
      <c r="W133" s="174"/>
      <c r="X133" s="4" t="s">
        <v>155</v>
      </c>
      <c r="Y133" s="5"/>
      <c r="Z133" s="5"/>
    </row>
    <row r="134" ht="16.5" customHeight="1">
      <c r="A134" s="232" t="s">
        <v>157</v>
      </c>
      <c r="B134" s="239">
        <v>71.5</v>
      </c>
      <c r="C134" s="46"/>
      <c r="D134" s="239">
        <v>65.0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134"/>
      <c r="S134" s="135"/>
      <c r="T134" s="134"/>
      <c r="U134" s="135"/>
      <c r="V134" s="134"/>
      <c r="W134" s="135"/>
      <c r="X134" s="4" t="s">
        <v>158</v>
      </c>
      <c r="Y134" s="5"/>
      <c r="Z134" s="5"/>
    </row>
    <row r="135" ht="16.5" customHeight="1">
      <c r="A135" s="232" t="s">
        <v>159</v>
      </c>
      <c r="B135" s="240">
        <v>65.7</v>
      </c>
      <c r="C135" s="46"/>
      <c r="D135" s="239">
        <v>63.3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134"/>
      <c r="S135" s="135"/>
      <c r="T135" s="134"/>
      <c r="U135" s="135"/>
      <c r="V135" s="134"/>
      <c r="W135" s="135"/>
      <c r="X135" s="4" t="s">
        <v>155</v>
      </c>
      <c r="Y135" s="5"/>
      <c r="Z135" s="5"/>
    </row>
    <row r="136" ht="16.5" customHeight="1">
      <c r="A136" s="232" t="s">
        <v>160</v>
      </c>
      <c r="B136" s="239">
        <v>66.4</v>
      </c>
      <c r="C136" s="46"/>
      <c r="D136" s="239">
        <v>64.8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134"/>
      <c r="S136" s="135"/>
      <c r="T136" s="134"/>
      <c r="U136" s="135"/>
      <c r="V136" s="134"/>
      <c r="W136" s="135"/>
      <c r="X136" s="4" t="s">
        <v>158</v>
      </c>
      <c r="Y136" s="5"/>
      <c r="Z136" s="5"/>
    </row>
    <row r="137" ht="16.5" customHeight="1">
      <c r="A137" s="736" t="s">
        <v>161</v>
      </c>
      <c r="B137" s="242">
        <v>54.2</v>
      </c>
      <c r="C137" s="243"/>
      <c r="D137" s="468">
        <v>49.6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183"/>
      <c r="S137" s="184"/>
      <c r="T137" s="183"/>
      <c r="U137" s="184"/>
      <c r="V137" s="183"/>
      <c r="W137" s="184"/>
      <c r="X137" s="4" t="s">
        <v>155</v>
      </c>
      <c r="Y137" s="5"/>
      <c r="Z137" s="5"/>
    </row>
    <row r="138" ht="16.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46"/>
      <c r="T138" s="246"/>
      <c r="U138" s="246"/>
      <c r="V138" s="246"/>
      <c r="W138" s="21"/>
      <c r="X138" s="4" t="s">
        <v>155</v>
      </c>
      <c r="Y138" s="5"/>
      <c r="Z138" s="5"/>
    </row>
    <row r="139" ht="16.5" customHeight="1">
      <c r="A139" s="170" t="s">
        <v>163</v>
      </c>
      <c r="B139" s="247">
        <v>71.4</v>
      </c>
      <c r="C139" s="248"/>
      <c r="D139" s="247">
        <v>69.0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175"/>
      <c r="S139" s="174"/>
      <c r="T139" s="175"/>
      <c r="U139" s="174"/>
      <c r="V139" s="175"/>
      <c r="W139" s="174"/>
      <c r="X139" s="4" t="s">
        <v>155</v>
      </c>
      <c r="Y139" s="5"/>
      <c r="Z139" s="5"/>
    </row>
    <row r="140" ht="16.5" customHeight="1">
      <c r="A140" s="176" t="s">
        <v>164</v>
      </c>
      <c r="B140" s="249">
        <v>73.3</v>
      </c>
      <c r="C140" s="47"/>
      <c r="D140" s="249">
        <v>65.8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134"/>
      <c r="S140" s="135"/>
      <c r="T140" s="134"/>
      <c r="U140" s="135"/>
      <c r="V140" s="134"/>
      <c r="W140" s="135"/>
      <c r="X140" s="4" t="s">
        <v>155</v>
      </c>
      <c r="Y140" s="5"/>
      <c r="Z140" s="5"/>
    </row>
    <row r="141" ht="16.5" customHeight="1">
      <c r="A141" s="176" t="s">
        <v>165</v>
      </c>
      <c r="B141" s="249">
        <v>51.5</v>
      </c>
      <c r="C141" s="47"/>
      <c r="D141" s="249">
        <v>53.1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134"/>
      <c r="S141" s="135"/>
      <c r="T141" s="134"/>
      <c r="U141" s="135"/>
      <c r="V141" s="134"/>
      <c r="W141" s="135"/>
      <c r="X141" s="4" t="s">
        <v>155</v>
      </c>
      <c r="Y141" s="5"/>
      <c r="Z141" s="5"/>
    </row>
    <row r="142" ht="16.5" customHeight="1">
      <c r="A142" s="176" t="s">
        <v>166</v>
      </c>
      <c r="B142" s="249">
        <v>58.1</v>
      </c>
      <c r="C142" s="47"/>
      <c r="D142" s="249">
        <v>55.6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134"/>
      <c r="S142" s="135"/>
      <c r="T142" s="134"/>
      <c r="U142" s="135"/>
      <c r="V142" s="134"/>
      <c r="W142" s="135"/>
      <c r="X142" s="4" t="s">
        <v>155</v>
      </c>
      <c r="Y142" s="5"/>
      <c r="Z142" s="5"/>
    </row>
    <row r="143" ht="24.0" customHeight="1">
      <c r="A143" s="176" t="s">
        <v>167</v>
      </c>
      <c r="B143" s="33">
        <v>0.125</v>
      </c>
      <c r="C143" s="47"/>
      <c r="D143" s="33">
        <v>0.033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134"/>
      <c r="S143" s="135"/>
      <c r="T143" s="134"/>
      <c r="U143" s="135"/>
      <c r="V143" s="134"/>
      <c r="W143" s="135"/>
      <c r="X143" s="4" t="s">
        <v>155</v>
      </c>
      <c r="Y143" s="5"/>
      <c r="Z143" s="5"/>
    </row>
    <row r="144" ht="16.5" customHeight="1">
      <c r="A144" s="179" t="s">
        <v>168</v>
      </c>
      <c r="B144" s="251">
        <v>0.07</v>
      </c>
      <c r="C144" s="244"/>
      <c r="D144" s="433">
        <v>0.052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183"/>
      <c r="S144" s="184"/>
      <c r="T144" s="183"/>
      <c r="U144" s="184"/>
      <c r="V144" s="183"/>
      <c r="W144" s="184"/>
      <c r="X144" s="4" t="s">
        <v>155</v>
      </c>
      <c r="Y144" s="5"/>
      <c r="Z144" s="5"/>
    </row>
    <row r="145" ht="16.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46"/>
      <c r="T145" s="246"/>
      <c r="U145" s="246"/>
      <c r="V145" s="246"/>
      <c r="W145" s="21"/>
      <c r="X145" s="4" t="s">
        <v>155</v>
      </c>
      <c r="Y145" s="5"/>
      <c r="Z145" s="5"/>
    </row>
    <row r="146" ht="16.5" customHeight="1">
      <c r="A146" s="170" t="s">
        <v>170</v>
      </c>
      <c r="B146" s="548">
        <v>6.7</v>
      </c>
      <c r="C146" s="47"/>
      <c r="D146" s="247">
        <v>6.3</v>
      </c>
      <c r="E146" s="555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175"/>
      <c r="S146" s="174"/>
      <c r="T146" s="175"/>
      <c r="U146" s="174"/>
      <c r="V146" s="175"/>
      <c r="W146" s="174"/>
      <c r="X146" s="4" t="s">
        <v>155</v>
      </c>
      <c r="Y146" s="5"/>
      <c r="Z146" s="5"/>
    </row>
    <row r="147" ht="16.5" customHeight="1">
      <c r="A147" s="176" t="s">
        <v>171</v>
      </c>
      <c r="B147" s="550">
        <v>4.1</v>
      </c>
      <c r="C147" s="47"/>
      <c r="D147" s="249">
        <v>5.3</v>
      </c>
      <c r="E147" s="215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134"/>
      <c r="S147" s="135"/>
      <c r="T147" s="134"/>
      <c r="U147" s="135"/>
      <c r="V147" s="134"/>
      <c r="W147" s="135"/>
      <c r="X147" s="4" t="s">
        <v>155</v>
      </c>
      <c r="Y147" s="5"/>
      <c r="Z147" s="5"/>
    </row>
    <row r="148" ht="16.5" customHeight="1">
      <c r="A148" s="176" t="s">
        <v>172</v>
      </c>
      <c r="B148" s="550">
        <v>4.5</v>
      </c>
      <c r="C148" s="47"/>
      <c r="D148" s="249">
        <v>4.6</v>
      </c>
      <c r="E148" s="215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134"/>
      <c r="S148" s="135"/>
      <c r="T148" s="134"/>
      <c r="U148" s="135"/>
      <c r="V148" s="134"/>
      <c r="W148" s="135"/>
      <c r="X148" s="4" t="s">
        <v>155</v>
      </c>
      <c r="Y148" s="5"/>
      <c r="Z148" s="5"/>
    </row>
    <row r="149" ht="16.5" customHeight="1">
      <c r="A149" s="179" t="s">
        <v>173</v>
      </c>
      <c r="B149" s="585">
        <v>4.7</v>
      </c>
      <c r="C149" s="255"/>
      <c r="D149" s="644">
        <v>5.6</v>
      </c>
      <c r="E149" s="645"/>
      <c r="F149" s="183"/>
      <c r="G149" s="184"/>
      <c r="H149" s="183"/>
      <c r="I149" s="184"/>
      <c r="J149" s="226"/>
      <c r="K149" s="227"/>
      <c r="L149" s="183"/>
      <c r="M149" s="184"/>
      <c r="N149" s="226"/>
      <c r="O149" s="227"/>
      <c r="P149" s="183"/>
      <c r="Q149" s="184"/>
      <c r="R149" s="183"/>
      <c r="S149" s="184"/>
      <c r="T149" s="183"/>
      <c r="U149" s="184"/>
      <c r="V149" s="183"/>
      <c r="W149" s="184"/>
      <c r="X149" s="4" t="s">
        <v>155</v>
      </c>
      <c r="Y149" s="5"/>
      <c r="Z149" s="5"/>
    </row>
    <row r="150" ht="16.5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3"/>
      <c r="X150" s="4"/>
      <c r="Y150" s="5"/>
      <c r="Z150" s="5"/>
    </row>
    <row r="151" ht="16.5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3"/>
      <c r="X151" s="4" t="s">
        <v>176</v>
      </c>
      <c r="Y151" s="5"/>
      <c r="Z151" s="5"/>
    </row>
    <row r="152" ht="16.5" customHeight="1">
      <c r="A152" s="256" t="s">
        <v>177</v>
      </c>
      <c r="B152" s="56"/>
      <c r="C152" s="257">
        <v>62092.0</v>
      </c>
      <c r="D152" s="258">
        <f t="shared" ref="D152:D153" si="93">E152/C152</f>
        <v>0.07730464472</v>
      </c>
      <c r="E152" s="172">
        <v>4800.0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231"/>
      <c r="S152" s="200"/>
      <c r="T152" s="231"/>
      <c r="U152" s="200"/>
      <c r="V152" s="231"/>
      <c r="W152" s="200"/>
      <c r="X152" s="4"/>
      <c r="Y152" s="5"/>
      <c r="Z152" s="5"/>
    </row>
    <row r="153" ht="16.5" customHeight="1">
      <c r="A153" s="260" t="s">
        <v>178</v>
      </c>
      <c r="B153" s="60"/>
      <c r="C153" s="257">
        <v>560346.0</v>
      </c>
      <c r="D153" s="261">
        <f t="shared" si="93"/>
        <v>0.1111777366</v>
      </c>
      <c r="E153" s="35">
        <v>62298.0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134"/>
      <c r="S153" s="135"/>
      <c r="T153" s="134"/>
      <c r="U153" s="135"/>
      <c r="V153" s="134"/>
      <c r="W153" s="135"/>
      <c r="X153" s="4"/>
      <c r="Y153" s="5"/>
      <c r="Z153" s="5"/>
    </row>
    <row r="154" ht="16.5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3"/>
      <c r="X154" s="4"/>
      <c r="Y154" s="5"/>
      <c r="Z154" s="5"/>
    </row>
    <row r="155" ht="16.5" customHeight="1">
      <c r="A155" s="619" t="s">
        <v>180</v>
      </c>
      <c r="B155" s="262">
        <f t="shared" ref="B155:B161" si="94">C155/$C$155</f>
        <v>1</v>
      </c>
      <c r="C155" s="172">
        <v>1530955.0</v>
      </c>
      <c r="D155" s="262">
        <f>E155/C155</f>
        <v>0.06645525179</v>
      </c>
      <c r="E155" s="172">
        <v>101740.0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175"/>
      <c r="S155" s="174"/>
      <c r="T155" s="175"/>
      <c r="U155" s="174"/>
      <c r="V155" s="175"/>
      <c r="W155" s="174"/>
      <c r="X155" s="4" t="s">
        <v>181</v>
      </c>
      <c r="Y155" s="5"/>
      <c r="Z155" s="5"/>
    </row>
    <row r="156" ht="16.5" customHeight="1">
      <c r="A156" s="256" t="s">
        <v>182</v>
      </c>
      <c r="B156" s="262">
        <f t="shared" si="94"/>
        <v>0.6935703531</v>
      </c>
      <c r="C156" s="172">
        <v>1061825.0</v>
      </c>
      <c r="D156" s="262">
        <f t="shared" ref="D156:D161" si="95">E156/$E$155</f>
        <v>0.744299194</v>
      </c>
      <c r="E156" s="172">
        <v>75725.0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175"/>
      <c r="S156" s="174"/>
      <c r="T156" s="175"/>
      <c r="U156" s="174"/>
      <c r="V156" s="175"/>
      <c r="W156" s="174"/>
      <c r="X156" s="4" t="s">
        <v>181</v>
      </c>
      <c r="Y156" s="5"/>
      <c r="Z156" s="5"/>
    </row>
    <row r="157" ht="16.5" customHeight="1">
      <c r="A157" s="260" t="s">
        <v>183</v>
      </c>
      <c r="B157" s="187">
        <f t="shared" si="94"/>
        <v>0.002250229432</v>
      </c>
      <c r="C157" s="35">
        <v>3445.0</v>
      </c>
      <c r="D157" s="187">
        <f t="shared" si="95"/>
        <v>0.0008354629448</v>
      </c>
      <c r="E157" s="35">
        <v>85.0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134"/>
      <c r="S157" s="135"/>
      <c r="T157" s="134"/>
      <c r="U157" s="135"/>
      <c r="V157" s="134"/>
      <c r="W157" s="135"/>
      <c r="X157" s="4" t="s">
        <v>181</v>
      </c>
      <c r="Y157" s="5"/>
      <c r="Z157" s="5"/>
    </row>
    <row r="158" ht="16.5" customHeight="1">
      <c r="A158" s="260" t="s">
        <v>184</v>
      </c>
      <c r="B158" s="187">
        <f t="shared" si="94"/>
        <v>0.008298741635</v>
      </c>
      <c r="C158" s="35">
        <v>12705.0</v>
      </c>
      <c r="D158" s="187">
        <f t="shared" si="95"/>
        <v>0.002555533713</v>
      </c>
      <c r="E158" s="35">
        <v>260.0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134"/>
      <c r="S158" s="135"/>
      <c r="T158" s="134"/>
      <c r="U158" s="135"/>
      <c r="V158" s="134"/>
      <c r="W158" s="135"/>
      <c r="X158" s="4" t="s">
        <v>181</v>
      </c>
      <c r="Y158" s="5"/>
      <c r="Z158" s="5"/>
    </row>
    <row r="159" ht="16.5" customHeight="1">
      <c r="A159" s="260" t="s">
        <v>185</v>
      </c>
      <c r="B159" s="187">
        <f t="shared" si="94"/>
        <v>0.04361656613</v>
      </c>
      <c r="C159" s="35">
        <v>66775.0</v>
      </c>
      <c r="D159" s="187">
        <f t="shared" si="95"/>
        <v>0.02344210733</v>
      </c>
      <c r="E159" s="35">
        <v>2385.0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134"/>
      <c r="S159" s="135"/>
      <c r="T159" s="134"/>
      <c r="U159" s="135"/>
      <c r="V159" s="134"/>
      <c r="W159" s="135"/>
      <c r="X159" s="4" t="s">
        <v>181</v>
      </c>
      <c r="Y159" s="5"/>
      <c r="Z159" s="5"/>
    </row>
    <row r="160" ht="16.5" customHeight="1">
      <c r="A160" s="147" t="s">
        <v>186</v>
      </c>
      <c r="B160" s="187">
        <f t="shared" si="94"/>
        <v>0.927698724</v>
      </c>
      <c r="C160" s="35">
        <v>1420265.0</v>
      </c>
      <c r="D160" s="187">
        <f t="shared" si="95"/>
        <v>0.9610772557</v>
      </c>
      <c r="E160" s="35">
        <v>97780.0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134"/>
      <c r="S160" s="135"/>
      <c r="T160" s="134"/>
      <c r="U160" s="135"/>
      <c r="V160" s="134"/>
      <c r="W160" s="135"/>
      <c r="X160" s="4" t="s">
        <v>181</v>
      </c>
      <c r="Y160" s="5"/>
      <c r="Z160" s="5"/>
    </row>
    <row r="161" ht="16.5" customHeight="1">
      <c r="A161" s="147" t="s">
        <v>187</v>
      </c>
      <c r="B161" s="187">
        <f t="shared" si="94"/>
        <v>0.01813900474</v>
      </c>
      <c r="C161" s="35">
        <v>27770.0</v>
      </c>
      <c r="D161" s="187">
        <f t="shared" si="95"/>
        <v>0.01208964026</v>
      </c>
      <c r="E161" s="35">
        <v>1230.0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134"/>
      <c r="S161" s="135"/>
      <c r="T161" s="134"/>
      <c r="U161" s="135"/>
      <c r="V161" s="134"/>
      <c r="W161" s="135"/>
      <c r="X161" s="4" t="s">
        <v>181</v>
      </c>
      <c r="Y161" s="5"/>
      <c r="Z161" s="5"/>
    </row>
    <row r="162" ht="21.75" customHeight="1">
      <c r="A162" s="263" t="s">
        <v>188</v>
      </c>
      <c r="B162" s="60"/>
      <c r="C162" s="47"/>
      <c r="D162" s="60"/>
      <c r="E162" s="47"/>
      <c r="F162" s="60"/>
      <c r="G162" s="264">
        <v>83786.9207</v>
      </c>
      <c r="H162" s="60"/>
      <c r="I162" s="264">
        <v>78621.3048</v>
      </c>
      <c r="J162" s="60"/>
      <c r="K162" s="264">
        <v>86973.6168</v>
      </c>
      <c r="L162" s="60"/>
      <c r="M162" s="264">
        <v>98077.9013</v>
      </c>
      <c r="N162" s="60"/>
      <c r="O162" s="264">
        <v>149178.7669</v>
      </c>
      <c r="P162" s="60"/>
      <c r="Q162" s="264">
        <v>157153.3997</v>
      </c>
      <c r="R162" s="60"/>
      <c r="S162" s="264">
        <v>134965.6698</v>
      </c>
      <c r="T162" s="60"/>
      <c r="U162" s="264">
        <v>197503.5353</v>
      </c>
      <c r="V162" s="60"/>
      <c r="W162" s="264">
        <v>139961.4895</v>
      </c>
      <c r="X162" s="4"/>
      <c r="Y162" s="5"/>
      <c r="Z162" s="5"/>
    </row>
    <row r="163" ht="16.5" customHeight="1">
      <c r="A163" s="177" t="s">
        <v>189</v>
      </c>
      <c r="B163" s="60"/>
      <c r="C163" s="648">
        <v>132805.912437659</v>
      </c>
      <c r="D163" s="266">
        <f>E163/C163</f>
        <v>0.7873404684</v>
      </c>
      <c r="E163" s="650">
        <v>104563.469310031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183"/>
      <c r="S163" s="135"/>
      <c r="T163" s="183"/>
      <c r="U163" s="135"/>
      <c r="V163" s="183"/>
      <c r="W163" s="135"/>
      <c r="X163" s="4"/>
      <c r="Y163" s="5"/>
      <c r="Z163" s="5"/>
    </row>
    <row r="164" ht="16.5" customHeight="1">
      <c r="A164" s="177" t="s">
        <v>190</v>
      </c>
      <c r="B164" s="60"/>
      <c r="C164" s="268">
        <v>83.61</v>
      </c>
      <c r="D164" s="60"/>
      <c r="E164" s="350">
        <v>76.28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134"/>
      <c r="S164" s="135"/>
      <c r="T164" s="134"/>
      <c r="U164" s="135"/>
      <c r="V164" s="134"/>
      <c r="W164" s="135"/>
      <c r="X164" s="29" t="s">
        <v>191</v>
      </c>
      <c r="Y164" s="5"/>
      <c r="Z164" s="5"/>
    </row>
    <row r="165" ht="16.5" customHeight="1">
      <c r="A165" s="737" t="s">
        <v>561</v>
      </c>
      <c r="B165" s="100"/>
      <c r="C165" s="270">
        <v>291.0</v>
      </c>
      <c r="D165" s="100"/>
      <c r="E165" s="270">
        <v>306.0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138"/>
      <c r="S165" s="139"/>
      <c r="T165" s="138"/>
      <c r="U165" s="139"/>
      <c r="V165" s="138"/>
      <c r="W165" s="139"/>
      <c r="X165" s="4" t="s">
        <v>193</v>
      </c>
      <c r="Y165" s="5"/>
      <c r="Z165" s="5"/>
    </row>
    <row r="166" ht="16.5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3"/>
      <c r="X166" s="4" t="s">
        <v>195</v>
      </c>
      <c r="Y166" s="5"/>
      <c r="Z166" s="5"/>
    </row>
    <row r="167" ht="16.5" customHeight="1">
      <c r="A167" s="280" t="s">
        <v>180</v>
      </c>
      <c r="B167" s="262">
        <f t="shared" ref="B167:B171" si="96">C167/$C$167</f>
        <v>1</v>
      </c>
      <c r="C167" s="473">
        <v>1378931.0</v>
      </c>
      <c r="D167" s="262">
        <f t="shared" ref="D167:D171" si="97">E167/$E$167</f>
        <v>1</v>
      </c>
      <c r="E167" s="473">
        <v>99555.0</v>
      </c>
      <c r="F167" s="262">
        <f t="shared" ref="F167:F171" si="98">G167/$G$167</f>
        <v>1</v>
      </c>
      <c r="G167" s="473">
        <v>23087.0</v>
      </c>
      <c r="H167" s="262">
        <f t="shared" ref="H167:H171" si="99">I167/$I$167</f>
        <v>1</v>
      </c>
      <c r="I167" s="473">
        <v>26064.0</v>
      </c>
      <c r="J167" s="262">
        <f t="shared" ref="J167:J171" si="100">K167/$K$167</f>
        <v>1</v>
      </c>
      <c r="K167" s="473">
        <v>12189.0</v>
      </c>
      <c r="L167" s="262">
        <f t="shared" ref="L167:L171" si="101">M167/$M$167</f>
        <v>1</v>
      </c>
      <c r="M167" s="473">
        <v>10987.0</v>
      </c>
      <c r="N167" s="262">
        <f t="shared" ref="N167:N171" si="102">O167/$O$167</f>
        <v>1</v>
      </c>
      <c r="O167" s="473">
        <v>9121.0</v>
      </c>
      <c r="P167" s="262">
        <f t="shared" ref="P167:P171" si="103">Q167/$Q$167</f>
        <v>1</v>
      </c>
      <c r="Q167" s="473">
        <v>5671.0</v>
      </c>
      <c r="R167" s="262">
        <f t="shared" ref="R167:R171" si="104">S167/$S$167</f>
        <v>1</v>
      </c>
      <c r="S167" s="473">
        <v>2997.0</v>
      </c>
      <c r="T167" s="262">
        <f t="shared" ref="T167:T171" si="105">U167/$U$167</f>
        <v>1</v>
      </c>
      <c r="U167" s="473">
        <v>776.0</v>
      </c>
      <c r="V167" s="262">
        <f t="shared" ref="V167:V171" si="106">W167/$W$167</f>
        <v>1</v>
      </c>
      <c r="W167" s="473">
        <v>8663.0</v>
      </c>
      <c r="X167" s="4"/>
      <c r="Y167" s="5"/>
      <c r="Z167" s="5"/>
    </row>
    <row r="168" ht="16.5" customHeight="1">
      <c r="A168" s="272" t="s">
        <v>196</v>
      </c>
      <c r="B168" s="187">
        <f t="shared" si="96"/>
        <v>0.7834373148</v>
      </c>
      <c r="C168" s="159">
        <v>1080306.0</v>
      </c>
      <c r="D168" s="187">
        <f t="shared" si="97"/>
        <v>0.8155291045</v>
      </c>
      <c r="E168" s="159">
        <v>81190.0</v>
      </c>
      <c r="F168" s="187">
        <f t="shared" si="98"/>
        <v>0.8415991684</v>
      </c>
      <c r="G168" s="159">
        <v>19430.0</v>
      </c>
      <c r="H168" s="187">
        <f t="shared" si="99"/>
        <v>0.8452271332</v>
      </c>
      <c r="I168" s="159">
        <v>22030.0</v>
      </c>
      <c r="J168" s="187">
        <f t="shared" si="100"/>
        <v>0.8054803511</v>
      </c>
      <c r="K168" s="159">
        <v>9818.0</v>
      </c>
      <c r="L168" s="187">
        <f t="shared" si="101"/>
        <v>0.7688176936</v>
      </c>
      <c r="M168" s="159">
        <v>8447.0</v>
      </c>
      <c r="N168" s="187">
        <f t="shared" si="102"/>
        <v>0.8139458393</v>
      </c>
      <c r="O168" s="159">
        <v>7424.0</v>
      </c>
      <c r="P168" s="187">
        <f t="shared" si="103"/>
        <v>0.765826133</v>
      </c>
      <c r="Q168" s="159">
        <v>4343.0</v>
      </c>
      <c r="R168" s="187">
        <f t="shared" si="104"/>
        <v>0.7187187187</v>
      </c>
      <c r="S168" s="159">
        <v>2154.0</v>
      </c>
      <c r="T168" s="187">
        <f t="shared" si="105"/>
        <v>0.6365979381</v>
      </c>
      <c r="U168" s="159">
        <v>494.0</v>
      </c>
      <c r="V168" s="187">
        <f t="shared" si="106"/>
        <v>0.8138058409</v>
      </c>
      <c r="W168" s="159">
        <v>7050.0</v>
      </c>
      <c r="X168" s="4"/>
      <c r="Y168" s="5"/>
      <c r="Z168" s="5"/>
    </row>
    <row r="169" ht="16.5" customHeight="1">
      <c r="A169" s="272" t="s">
        <v>197</v>
      </c>
      <c r="B169" s="187">
        <f t="shared" si="96"/>
        <v>0.07701037978</v>
      </c>
      <c r="C169" s="159">
        <v>106192.0</v>
      </c>
      <c r="D169" s="187">
        <f t="shared" si="97"/>
        <v>0.06996132791</v>
      </c>
      <c r="E169" s="159">
        <v>6965.0</v>
      </c>
      <c r="F169" s="187">
        <f t="shared" si="98"/>
        <v>0.05020141205</v>
      </c>
      <c r="G169" s="159">
        <v>1159.0</v>
      </c>
      <c r="H169" s="187">
        <f t="shared" si="99"/>
        <v>0.04511970534</v>
      </c>
      <c r="I169" s="159">
        <v>1176.0</v>
      </c>
      <c r="J169" s="187">
        <f t="shared" si="100"/>
        <v>0.07564197227</v>
      </c>
      <c r="K169" s="159">
        <v>922.0</v>
      </c>
      <c r="L169" s="187">
        <f t="shared" si="101"/>
        <v>0.09829798853</v>
      </c>
      <c r="M169" s="159">
        <v>1080.0</v>
      </c>
      <c r="N169" s="187">
        <f t="shared" si="102"/>
        <v>0.09713847166</v>
      </c>
      <c r="O169" s="159">
        <v>886.0</v>
      </c>
      <c r="P169" s="187">
        <f t="shared" si="103"/>
        <v>0.08076177041</v>
      </c>
      <c r="Q169" s="159">
        <v>458.0</v>
      </c>
      <c r="R169" s="187">
        <f t="shared" si="104"/>
        <v>0.1641641642</v>
      </c>
      <c r="S169" s="159">
        <v>492.0</v>
      </c>
      <c r="T169" s="187">
        <f t="shared" si="105"/>
        <v>0.1121134021</v>
      </c>
      <c r="U169" s="159">
        <v>87.0</v>
      </c>
      <c r="V169" s="187">
        <f t="shared" si="106"/>
        <v>0.08138058409</v>
      </c>
      <c r="W169" s="159">
        <v>705.0</v>
      </c>
      <c r="X169" s="4"/>
      <c r="Y169" s="5"/>
      <c r="Z169" s="5"/>
    </row>
    <row r="170" ht="16.5" customHeight="1">
      <c r="A170" s="272" t="s">
        <v>198</v>
      </c>
      <c r="B170" s="187">
        <f t="shared" si="96"/>
        <v>0.1293589019</v>
      </c>
      <c r="C170" s="159">
        <v>178377.0</v>
      </c>
      <c r="D170" s="187">
        <f t="shared" si="97"/>
        <v>0.107357742</v>
      </c>
      <c r="E170" s="159">
        <v>10688.0</v>
      </c>
      <c r="F170" s="187">
        <f t="shared" si="98"/>
        <v>0.1029150604</v>
      </c>
      <c r="G170" s="159">
        <v>2376.0</v>
      </c>
      <c r="H170" s="187">
        <f t="shared" si="99"/>
        <v>0.1059315531</v>
      </c>
      <c r="I170" s="159">
        <v>2761.0</v>
      </c>
      <c r="J170" s="187">
        <f t="shared" si="100"/>
        <v>0.1158421528</v>
      </c>
      <c r="K170" s="159">
        <v>1412.0</v>
      </c>
      <c r="L170" s="187">
        <f t="shared" si="101"/>
        <v>0.1236916356</v>
      </c>
      <c r="M170" s="159">
        <v>1359.0</v>
      </c>
      <c r="N170" s="187">
        <f t="shared" si="102"/>
        <v>0.08146036619</v>
      </c>
      <c r="O170" s="159">
        <v>743.0</v>
      </c>
      <c r="P170" s="187">
        <f t="shared" si="103"/>
        <v>0.1239640275</v>
      </c>
      <c r="Q170" s="159">
        <v>703.0</v>
      </c>
      <c r="R170" s="187">
        <f t="shared" si="104"/>
        <v>0.09042375709</v>
      </c>
      <c r="S170" s="159">
        <v>271.0</v>
      </c>
      <c r="T170" s="187">
        <f t="shared" si="105"/>
        <v>0.25</v>
      </c>
      <c r="U170" s="159">
        <v>194.0</v>
      </c>
      <c r="V170" s="187">
        <f t="shared" si="106"/>
        <v>0.1003116703</v>
      </c>
      <c r="W170" s="159">
        <v>869.0</v>
      </c>
      <c r="X170" s="4"/>
      <c r="Y170" s="5"/>
      <c r="Z170" s="5"/>
    </row>
    <row r="171" ht="16.5" customHeight="1">
      <c r="A171" s="272" t="s">
        <v>199</v>
      </c>
      <c r="B171" s="187">
        <f t="shared" si="96"/>
        <v>0.01015134187</v>
      </c>
      <c r="C171" s="159">
        <v>13998.0</v>
      </c>
      <c r="D171" s="187">
        <f t="shared" si="97"/>
        <v>0.007151825624</v>
      </c>
      <c r="E171" s="159">
        <v>712.0</v>
      </c>
      <c r="F171" s="187">
        <f t="shared" si="98"/>
        <v>0.005284359163</v>
      </c>
      <c r="G171" s="159">
        <v>122.0</v>
      </c>
      <c r="H171" s="187">
        <f t="shared" si="99"/>
        <v>0.003721608349</v>
      </c>
      <c r="I171" s="159">
        <v>97.0</v>
      </c>
      <c r="J171" s="187">
        <f t="shared" si="100"/>
        <v>0.003035523833</v>
      </c>
      <c r="K171" s="159">
        <v>37.0</v>
      </c>
      <c r="L171" s="187">
        <f t="shared" si="101"/>
        <v>0.009192682261</v>
      </c>
      <c r="M171" s="159">
        <v>101.0</v>
      </c>
      <c r="N171" s="187">
        <f t="shared" si="102"/>
        <v>0.007455322881</v>
      </c>
      <c r="O171" s="159">
        <v>68.0</v>
      </c>
      <c r="P171" s="187">
        <f t="shared" si="103"/>
        <v>0.02944806912</v>
      </c>
      <c r="Q171" s="159">
        <v>167.0</v>
      </c>
      <c r="R171" s="187">
        <f t="shared" si="104"/>
        <v>0.02669336003</v>
      </c>
      <c r="S171" s="159">
        <v>80.0</v>
      </c>
      <c r="T171" s="187">
        <f t="shared" si="105"/>
        <v>0.001288659794</v>
      </c>
      <c r="U171" s="159">
        <v>1.0</v>
      </c>
      <c r="V171" s="187">
        <f t="shared" si="106"/>
        <v>0.004501904652</v>
      </c>
      <c r="W171" s="159">
        <v>39.0</v>
      </c>
      <c r="X171" s="4"/>
      <c r="Y171" s="5"/>
      <c r="Z171" s="5"/>
    </row>
    <row r="172" ht="16.5" customHeight="1">
      <c r="A172" s="23" t="s">
        <v>200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3"/>
      <c r="X172" s="4"/>
      <c r="Y172" s="5"/>
      <c r="Z172" s="5"/>
    </row>
    <row r="173" ht="16.5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3"/>
      <c r="X173" s="4" t="s">
        <v>202</v>
      </c>
      <c r="Y173" s="5"/>
      <c r="Z173" s="5"/>
    </row>
    <row r="174" ht="16.5" customHeight="1">
      <c r="A174" s="280" t="s">
        <v>203</v>
      </c>
      <c r="B174" s="306"/>
      <c r="C174" s="282">
        <v>21.0</v>
      </c>
      <c r="D174" s="92"/>
      <c r="E174" s="201"/>
      <c r="F174" s="92"/>
      <c r="G174" s="174"/>
      <c r="H174" s="92"/>
      <c r="I174" s="201"/>
      <c r="J174" s="92"/>
      <c r="K174" s="317"/>
      <c r="L174" s="92"/>
      <c r="M174" s="558"/>
      <c r="N174" s="92"/>
      <c r="O174" s="200"/>
      <c r="P174" s="738"/>
      <c r="Q174" s="488"/>
      <c r="R174" s="288"/>
      <c r="S174" s="200"/>
      <c r="T174" s="738"/>
      <c r="U174" s="488"/>
      <c r="V174" s="738"/>
      <c r="W174" s="488"/>
      <c r="X174" s="4"/>
      <c r="Y174" s="5"/>
      <c r="Z174" s="5"/>
    </row>
    <row r="175" ht="16.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739"/>
      <c r="Q175" s="484"/>
      <c r="R175" s="288"/>
      <c r="S175" s="135"/>
      <c r="T175" s="739"/>
      <c r="U175" s="484"/>
      <c r="V175" s="739"/>
      <c r="W175" s="484"/>
      <c r="X175" s="4"/>
      <c r="Y175" s="5"/>
      <c r="Z175" s="5"/>
    </row>
    <row r="176" ht="16.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739"/>
      <c r="Q176" s="484"/>
      <c r="R176" s="288"/>
      <c r="S176" s="135"/>
      <c r="T176" s="739"/>
      <c r="U176" s="484"/>
      <c r="V176" s="739"/>
      <c r="W176" s="484"/>
      <c r="X176" s="4"/>
      <c r="Y176" s="5"/>
      <c r="Z176" s="5"/>
    </row>
    <row r="177" ht="16.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739"/>
      <c r="Q177" s="484"/>
      <c r="R177" s="288"/>
      <c r="S177" s="135"/>
      <c r="T177" s="739"/>
      <c r="U177" s="484"/>
      <c r="V177" s="739"/>
      <c r="W177" s="484"/>
      <c r="X177" s="4"/>
      <c r="Y177" s="5"/>
      <c r="Z177" s="5"/>
    </row>
    <row r="178" ht="16.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739"/>
      <c r="Q178" s="484"/>
      <c r="R178" s="288"/>
      <c r="S178" s="135"/>
      <c r="T178" s="739"/>
      <c r="U178" s="484"/>
      <c r="V178" s="739"/>
      <c r="W178" s="484"/>
      <c r="X178" s="4"/>
      <c r="Y178" s="5"/>
      <c r="Z178" s="5"/>
    </row>
    <row r="179" ht="16.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739"/>
      <c r="Q179" s="484"/>
      <c r="R179" s="288"/>
      <c r="S179" s="135"/>
      <c r="T179" s="739"/>
      <c r="U179" s="484"/>
      <c r="V179" s="739"/>
      <c r="W179" s="484"/>
      <c r="X179" s="4"/>
      <c r="Y179" s="5"/>
      <c r="Z179" s="5"/>
    </row>
    <row r="180" ht="16.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739"/>
      <c r="Q180" s="484"/>
      <c r="R180" s="288"/>
      <c r="S180" s="135"/>
      <c r="T180" s="739"/>
      <c r="U180" s="484"/>
      <c r="V180" s="739"/>
      <c r="W180" s="484"/>
      <c r="X180" s="4"/>
      <c r="Y180" s="5"/>
      <c r="Z180" s="5"/>
    </row>
    <row r="181" ht="16.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739"/>
      <c r="Q181" s="484"/>
      <c r="R181" s="288"/>
      <c r="S181" s="135"/>
      <c r="T181" s="739"/>
      <c r="U181" s="484"/>
      <c r="V181" s="739"/>
      <c r="W181" s="484"/>
      <c r="X181" s="4"/>
      <c r="Y181" s="5"/>
      <c r="Z181" s="5"/>
    </row>
    <row r="182" ht="16.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739"/>
      <c r="Q182" s="484"/>
      <c r="R182" s="288"/>
      <c r="S182" s="135"/>
      <c r="T182" s="739"/>
      <c r="U182" s="484"/>
      <c r="V182" s="739"/>
      <c r="W182" s="484"/>
      <c r="X182" s="4"/>
      <c r="Y182" s="5"/>
      <c r="Z182" s="5"/>
    </row>
    <row r="183" ht="16.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739"/>
      <c r="Q183" s="484"/>
      <c r="R183" s="288"/>
      <c r="S183" s="135"/>
      <c r="T183" s="739"/>
      <c r="U183" s="484"/>
      <c r="V183" s="739"/>
      <c r="W183" s="484"/>
      <c r="X183" s="4"/>
      <c r="Y183" s="5"/>
      <c r="Z183" s="5"/>
    </row>
    <row r="184" ht="16.5" customHeight="1">
      <c r="A184" s="289" t="s">
        <v>218</v>
      </c>
      <c r="B184" s="651"/>
      <c r="C184" s="270" t="s">
        <v>219</v>
      </c>
      <c r="D184" s="354"/>
      <c r="E184" s="227"/>
      <c r="F184" s="354"/>
      <c r="G184" s="184"/>
      <c r="H184" s="354"/>
      <c r="I184" s="227"/>
      <c r="J184" s="354"/>
      <c r="K184" s="326"/>
      <c r="L184" s="354"/>
      <c r="M184" s="559"/>
      <c r="N184" s="354"/>
      <c r="O184" s="139"/>
      <c r="P184" s="740"/>
      <c r="Q184" s="741"/>
      <c r="R184" s="742"/>
      <c r="S184" s="139"/>
      <c r="T184" s="740"/>
      <c r="U184" s="741"/>
      <c r="V184" s="740"/>
      <c r="W184" s="741"/>
      <c r="X184" s="4"/>
      <c r="Y184" s="5"/>
      <c r="Z184" s="5"/>
    </row>
    <row r="185" ht="16.5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3"/>
      <c r="X185" s="29" t="s">
        <v>221</v>
      </c>
      <c r="Y185" s="5"/>
      <c r="Z185" s="5"/>
    </row>
    <row r="186" ht="16.5" customHeight="1">
      <c r="A186" s="297" t="s">
        <v>222</v>
      </c>
      <c r="B186" s="246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246"/>
      <c r="N186" s="246"/>
      <c r="O186" s="246"/>
      <c r="P186" s="246"/>
      <c r="Q186" s="246"/>
      <c r="R186" s="246"/>
      <c r="S186" s="246"/>
      <c r="T186" s="246"/>
      <c r="U186" s="246"/>
      <c r="V186" s="246"/>
      <c r="W186" s="21"/>
      <c r="X186" s="4"/>
      <c r="Y186" s="5"/>
      <c r="Z186" s="5"/>
    </row>
    <row r="187" ht="16.5" customHeight="1">
      <c r="A187" s="157" t="s">
        <v>562</v>
      </c>
      <c r="B187" s="298"/>
      <c r="C187" s="299">
        <v>401.0</v>
      </c>
      <c r="D187" s="298"/>
      <c r="E187" s="586">
        <v>330.0</v>
      </c>
      <c r="F187" s="317"/>
      <c r="G187" s="317"/>
      <c r="H187" s="317"/>
      <c r="I187" s="317"/>
      <c r="J187" s="317"/>
      <c r="K187" s="317"/>
      <c r="L187" s="317"/>
      <c r="M187" s="317"/>
      <c r="N187" s="317"/>
      <c r="O187" s="317"/>
      <c r="P187" s="317"/>
      <c r="Q187" s="317"/>
      <c r="R187" s="317"/>
      <c r="S187" s="317"/>
      <c r="T187" s="317"/>
      <c r="U187" s="201"/>
      <c r="V187" s="286"/>
      <c r="W187" s="174"/>
      <c r="X187" s="4"/>
      <c r="Y187" s="5"/>
      <c r="Z187" s="5"/>
    </row>
    <row r="188" ht="16.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46"/>
      <c r="T188" s="246"/>
      <c r="U188" s="246"/>
      <c r="V188" s="246"/>
      <c r="W188" s="21"/>
      <c r="X188" s="29" t="s">
        <v>225</v>
      </c>
      <c r="Y188" s="5"/>
      <c r="Z188" s="5"/>
    </row>
    <row r="189" ht="16.5" customHeight="1">
      <c r="A189" s="147" t="s">
        <v>563</v>
      </c>
      <c r="B189" s="281"/>
      <c r="C189" s="19">
        <v>326.29</v>
      </c>
      <c r="D189" s="281"/>
      <c r="E189" s="616">
        <v>268.09</v>
      </c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05"/>
      <c r="V189" s="286"/>
      <c r="W189" s="135"/>
      <c r="X189" s="4"/>
      <c r="Y189" s="5"/>
      <c r="Z189" s="5"/>
    </row>
    <row r="190" ht="16.5" customHeight="1">
      <c r="A190" s="147" t="s">
        <v>564</v>
      </c>
      <c r="B190" s="281"/>
      <c r="C190" s="19">
        <v>0.894</v>
      </c>
      <c r="D190" s="281"/>
      <c r="E190" s="616">
        <v>0.734</v>
      </c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135"/>
      <c r="X190" s="4"/>
      <c r="Y190" s="5"/>
      <c r="Z190" s="5"/>
    </row>
    <row r="191" ht="16.5" customHeight="1">
      <c r="A191" s="277" t="s">
        <v>228</v>
      </c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  <c r="S191" s="278"/>
      <c r="T191" s="278"/>
      <c r="U191" s="278"/>
      <c r="V191" s="278"/>
      <c r="W191" s="279"/>
      <c r="X191" s="4" t="s">
        <v>229</v>
      </c>
      <c r="Y191" s="5"/>
      <c r="Z191" s="5"/>
    </row>
    <row r="192" ht="21.0" customHeight="1">
      <c r="A192" s="313" t="s">
        <v>230</v>
      </c>
      <c r="B192" s="652">
        <f t="shared" ref="B192:B222" si="107">C192/$C$192</f>
        <v>1</v>
      </c>
      <c r="C192" s="627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317"/>
      <c r="R192" s="317"/>
      <c r="S192" s="317"/>
      <c r="T192" s="317"/>
      <c r="U192" s="201"/>
      <c r="V192" s="284"/>
      <c r="W192" s="174"/>
      <c r="X192" s="4"/>
      <c r="Y192" s="5"/>
      <c r="Z192" s="5"/>
    </row>
    <row r="193" ht="16.5" customHeight="1">
      <c r="A193" s="263" t="s">
        <v>231</v>
      </c>
      <c r="B193" s="318">
        <f t="shared" si="107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135"/>
      <c r="X193" s="4"/>
      <c r="Y193" s="5"/>
      <c r="Z193" s="5"/>
    </row>
    <row r="194" ht="16.5" customHeight="1">
      <c r="A194" s="147" t="s">
        <v>232</v>
      </c>
      <c r="B194" s="273">
        <f t="shared" si="107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135"/>
      <c r="X194" s="4"/>
      <c r="Y194" s="5"/>
      <c r="Z194" s="5"/>
    </row>
    <row r="195" ht="16.5" customHeight="1">
      <c r="A195" s="147" t="s">
        <v>233</v>
      </c>
      <c r="B195" s="320">
        <f t="shared" si="107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135"/>
      <c r="X195" s="4"/>
      <c r="Y195" s="5"/>
      <c r="Z195" s="5"/>
    </row>
    <row r="196" ht="16.5" customHeight="1">
      <c r="A196" s="147" t="s">
        <v>234</v>
      </c>
      <c r="B196" s="320">
        <f t="shared" si="107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135"/>
      <c r="X196" s="4"/>
      <c r="Y196" s="5"/>
      <c r="Z196" s="5"/>
    </row>
    <row r="197" ht="16.5" customHeight="1">
      <c r="A197" s="147" t="s">
        <v>235</v>
      </c>
      <c r="B197" s="320">
        <f t="shared" si="107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135"/>
      <c r="X197" s="4"/>
      <c r="Y197" s="5"/>
      <c r="Z197" s="5"/>
    </row>
    <row r="198" ht="16.5" customHeight="1">
      <c r="A198" s="263" t="s">
        <v>236</v>
      </c>
      <c r="B198" s="321">
        <f t="shared" si="107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135"/>
      <c r="X198" s="4"/>
      <c r="Y198" s="5"/>
      <c r="Z198" s="5"/>
    </row>
    <row r="199" ht="16.5" customHeight="1">
      <c r="A199" s="263" t="s">
        <v>237</v>
      </c>
      <c r="B199" s="321">
        <f t="shared" si="107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135"/>
      <c r="X199" s="4"/>
      <c r="Y199" s="5"/>
      <c r="Z199" s="5"/>
    </row>
    <row r="200" ht="16.5" customHeight="1">
      <c r="A200" s="263" t="s">
        <v>238</v>
      </c>
      <c r="B200" s="321">
        <f t="shared" si="107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135"/>
      <c r="X200" s="4"/>
      <c r="Y200" s="5"/>
      <c r="Z200" s="5"/>
    </row>
    <row r="201" ht="16.5" customHeight="1">
      <c r="A201" s="147" t="s">
        <v>239</v>
      </c>
      <c r="B201" s="320">
        <f t="shared" si="107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135"/>
      <c r="X201" s="4"/>
      <c r="Y201" s="5"/>
      <c r="Z201" s="5"/>
    </row>
    <row r="202" ht="16.5" customHeight="1">
      <c r="A202" s="147" t="s">
        <v>240</v>
      </c>
      <c r="B202" s="320">
        <f t="shared" si="107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135"/>
      <c r="X202" s="4"/>
      <c r="Y202" s="5"/>
      <c r="Z202" s="5"/>
    </row>
    <row r="203" ht="16.5" customHeight="1">
      <c r="A203" s="147" t="s">
        <v>241</v>
      </c>
      <c r="B203" s="320">
        <f t="shared" si="107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135"/>
      <c r="X203" s="4"/>
      <c r="Y203" s="5"/>
      <c r="Z203" s="5"/>
    </row>
    <row r="204" ht="16.5" customHeight="1">
      <c r="A204" s="147" t="s">
        <v>242</v>
      </c>
      <c r="B204" s="320">
        <f t="shared" si="107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135"/>
      <c r="X204" s="4"/>
      <c r="Y204" s="5"/>
      <c r="Z204" s="5"/>
    </row>
    <row r="205" ht="16.5" customHeight="1">
      <c r="A205" s="147" t="s">
        <v>243</v>
      </c>
      <c r="B205" s="320">
        <f t="shared" si="107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135"/>
      <c r="X205" s="4"/>
      <c r="Y205" s="5"/>
      <c r="Z205" s="5"/>
    </row>
    <row r="206" ht="16.5" customHeight="1">
      <c r="A206" s="147" t="s">
        <v>244</v>
      </c>
      <c r="B206" s="320">
        <f t="shared" si="107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135"/>
      <c r="X206" s="4"/>
      <c r="Y206" s="5"/>
      <c r="Z206" s="5"/>
    </row>
    <row r="207" ht="16.5" customHeight="1">
      <c r="A207" s="147" t="s">
        <v>245</v>
      </c>
      <c r="B207" s="320">
        <f t="shared" si="107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135"/>
      <c r="X207" s="4"/>
      <c r="Y207" s="5"/>
      <c r="Z207" s="5"/>
    </row>
    <row r="208" ht="16.5" customHeight="1">
      <c r="A208" s="147" t="s">
        <v>246</v>
      </c>
      <c r="B208" s="320">
        <f t="shared" si="107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135"/>
      <c r="X208" s="4"/>
      <c r="Y208" s="5"/>
      <c r="Z208" s="5"/>
    </row>
    <row r="209" ht="16.5" customHeight="1">
      <c r="A209" s="147" t="s">
        <v>247</v>
      </c>
      <c r="B209" s="320">
        <f t="shared" si="107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135"/>
      <c r="X209" s="4"/>
      <c r="Y209" s="5"/>
      <c r="Z209" s="5"/>
    </row>
    <row r="210" ht="16.5" customHeight="1">
      <c r="A210" s="263" t="s">
        <v>248</v>
      </c>
      <c r="B210" s="321">
        <f t="shared" si="107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135"/>
      <c r="X210" s="4"/>
      <c r="Y210" s="5"/>
      <c r="Z210" s="5"/>
    </row>
    <row r="211" ht="16.5" customHeight="1">
      <c r="A211" s="263" t="s">
        <v>249</v>
      </c>
      <c r="B211" s="321">
        <f t="shared" si="107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135"/>
      <c r="X211" s="4"/>
      <c r="Y211" s="5"/>
      <c r="Z211" s="5"/>
    </row>
    <row r="212" ht="16.5" customHeight="1">
      <c r="A212" s="147" t="s">
        <v>250</v>
      </c>
      <c r="B212" s="320">
        <f t="shared" si="107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135"/>
      <c r="X212" s="4"/>
      <c r="Y212" s="5"/>
      <c r="Z212" s="5"/>
    </row>
    <row r="213" ht="16.5" customHeight="1">
      <c r="A213" s="147" t="s">
        <v>251</v>
      </c>
      <c r="B213" s="320">
        <f t="shared" si="107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135"/>
      <c r="X213" s="4"/>
      <c r="Y213" s="5"/>
      <c r="Z213" s="5"/>
    </row>
    <row r="214" ht="16.5" customHeight="1">
      <c r="A214" s="147" t="s">
        <v>252</v>
      </c>
      <c r="B214" s="320">
        <f t="shared" si="107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135"/>
      <c r="X214" s="4"/>
      <c r="Y214" s="5"/>
      <c r="Z214" s="5"/>
    </row>
    <row r="215" ht="16.5" customHeight="1">
      <c r="A215" s="263" t="s">
        <v>253</v>
      </c>
      <c r="B215" s="321">
        <f t="shared" si="107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135"/>
      <c r="X215" s="4"/>
      <c r="Y215" s="5"/>
      <c r="Z215" s="5"/>
    </row>
    <row r="216" ht="16.5" customHeight="1">
      <c r="A216" s="263" t="s">
        <v>254</v>
      </c>
      <c r="B216" s="321">
        <f t="shared" si="107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135"/>
      <c r="X216" s="4"/>
      <c r="Y216" s="5"/>
      <c r="Z216" s="5"/>
    </row>
    <row r="217" ht="16.5" customHeight="1">
      <c r="A217" s="263" t="s">
        <v>255</v>
      </c>
      <c r="B217" s="321">
        <f t="shared" si="107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135"/>
      <c r="X217" s="4"/>
      <c r="Y217" s="5"/>
      <c r="Z217" s="5"/>
    </row>
    <row r="218" ht="16.5" customHeight="1">
      <c r="A218" s="263" t="s">
        <v>256</v>
      </c>
      <c r="B218" s="321">
        <f t="shared" si="107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135"/>
      <c r="X218" s="4"/>
      <c r="Y218" s="5"/>
      <c r="Z218" s="5"/>
    </row>
    <row r="219" ht="16.5" customHeight="1">
      <c r="A219" s="263" t="s">
        <v>257</v>
      </c>
      <c r="B219" s="321">
        <f t="shared" si="107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135"/>
      <c r="X219" s="4"/>
      <c r="Y219" s="5"/>
      <c r="Z219" s="5"/>
    </row>
    <row r="220" ht="16.5" customHeight="1">
      <c r="A220" s="263" t="s">
        <v>258</v>
      </c>
      <c r="B220" s="321">
        <f t="shared" si="107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135"/>
      <c r="X220" s="4"/>
      <c r="Y220" s="5"/>
      <c r="Z220" s="5"/>
    </row>
    <row r="221" ht="22.5" customHeight="1">
      <c r="A221" s="263" t="s">
        <v>259</v>
      </c>
      <c r="B221" s="321">
        <f t="shared" si="107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135"/>
      <c r="X221" s="4"/>
      <c r="Y221" s="5"/>
      <c r="Z221" s="5"/>
    </row>
    <row r="222" ht="16.5" customHeight="1">
      <c r="A222" s="322" t="s">
        <v>260</v>
      </c>
      <c r="B222" s="653">
        <f t="shared" si="107"/>
        <v>0.0002497424531</v>
      </c>
      <c r="C222" s="16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326"/>
      <c r="R222" s="326"/>
      <c r="S222" s="326"/>
      <c r="T222" s="326"/>
      <c r="U222" s="326"/>
      <c r="V222" s="326"/>
      <c r="W222" s="184"/>
      <c r="X222" s="4"/>
      <c r="Y222" s="5"/>
      <c r="Z222" s="5"/>
    </row>
    <row r="223" ht="16.5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3"/>
      <c r="X223" s="4" t="s">
        <v>262</v>
      </c>
      <c r="Y223" s="5"/>
      <c r="Z223" s="5"/>
    </row>
    <row r="224" ht="16.5" customHeight="1">
      <c r="A224" s="327" t="s">
        <v>263</v>
      </c>
      <c r="B224" s="328">
        <f t="shared" ref="B224:B231" si="108">C224/$C$224</f>
        <v>1</v>
      </c>
      <c r="C224" s="329">
        <v>2388047.0</v>
      </c>
      <c r="D224" s="334">
        <f t="shared" ref="D224:D231" si="109">E224/E$224</f>
        <v>1</v>
      </c>
      <c r="E224" s="332">
        <v>163737.0</v>
      </c>
      <c r="F224" s="331">
        <f t="shared" ref="F224:F231" si="110">G224/G$224</f>
        <v>1</v>
      </c>
      <c r="G224" s="332">
        <v>36543.0</v>
      </c>
      <c r="H224" s="331">
        <f t="shared" ref="H224:H231" si="111">I224/I$224</f>
        <v>1</v>
      </c>
      <c r="I224" s="332">
        <v>45489.0</v>
      </c>
      <c r="J224" s="331">
        <f t="shared" ref="J224:J231" si="112">K224/K$224</f>
        <v>1</v>
      </c>
      <c r="K224" s="332">
        <v>18376.0</v>
      </c>
      <c r="L224" s="331">
        <f t="shared" ref="L224:L231" si="113">M224/M$224</f>
        <v>1</v>
      </c>
      <c r="M224" s="332">
        <v>15961.0</v>
      </c>
      <c r="N224" s="331">
        <f t="shared" ref="N224:N231" si="114">O224/O$224</f>
        <v>1</v>
      </c>
      <c r="O224" s="332">
        <v>14759.0</v>
      </c>
      <c r="P224" s="331">
        <f t="shared" ref="P224:P231" si="115">Q224/Q$224</f>
        <v>1</v>
      </c>
      <c r="Q224" s="332">
        <v>9511.0</v>
      </c>
      <c r="R224" s="331">
        <f t="shared" ref="R224:R231" si="116">S224/S$224</f>
        <v>1</v>
      </c>
      <c r="S224" s="332">
        <v>4689.0</v>
      </c>
      <c r="T224" s="331">
        <f t="shared" ref="T224:T231" si="117">U224/U$224</f>
        <v>1</v>
      </c>
      <c r="U224" s="332">
        <v>1186.0</v>
      </c>
      <c r="V224" s="331">
        <f t="shared" ref="V224:V231" si="118">W224/W$224</f>
        <v>1</v>
      </c>
      <c r="W224" s="332">
        <v>17223.0</v>
      </c>
      <c r="X224" s="4"/>
      <c r="Y224" s="5"/>
      <c r="Z224" s="5"/>
    </row>
    <row r="225" ht="16.5" customHeight="1">
      <c r="A225" s="280" t="s">
        <v>264</v>
      </c>
      <c r="B225" s="334">
        <f t="shared" si="108"/>
        <v>0.3115323945</v>
      </c>
      <c r="C225" s="335">
        <v>743954.0</v>
      </c>
      <c r="D225" s="334">
        <f t="shared" si="109"/>
        <v>0.3195734623</v>
      </c>
      <c r="E225" s="332">
        <v>52326.0</v>
      </c>
      <c r="F225" s="336">
        <f t="shared" si="110"/>
        <v>0.3475084147</v>
      </c>
      <c r="G225" s="332">
        <v>12699.0</v>
      </c>
      <c r="H225" s="336">
        <f t="shared" si="111"/>
        <v>0.349051419</v>
      </c>
      <c r="I225" s="332">
        <v>15878.0</v>
      </c>
      <c r="J225" s="336">
        <f t="shared" si="112"/>
        <v>0.3482803657</v>
      </c>
      <c r="K225" s="332">
        <v>6400.0</v>
      </c>
      <c r="L225" s="336">
        <f t="shared" si="113"/>
        <v>0.3217843494</v>
      </c>
      <c r="M225" s="332">
        <v>5136.0</v>
      </c>
      <c r="N225" s="336">
        <f t="shared" si="114"/>
        <v>0.27434108</v>
      </c>
      <c r="O225" s="332">
        <v>4049.0</v>
      </c>
      <c r="P225" s="336">
        <f t="shared" si="115"/>
        <v>0.2333088003</v>
      </c>
      <c r="Q225" s="332">
        <v>2219.0</v>
      </c>
      <c r="R225" s="336">
        <f t="shared" si="116"/>
        <v>0.2625293239</v>
      </c>
      <c r="S225" s="332">
        <v>1231.0</v>
      </c>
      <c r="T225" s="336">
        <f t="shared" si="117"/>
        <v>0.2849915683</v>
      </c>
      <c r="U225" s="332">
        <v>338.0</v>
      </c>
      <c r="V225" s="336">
        <f t="shared" si="118"/>
        <v>0.2540788481</v>
      </c>
      <c r="W225" s="332">
        <v>4376.0</v>
      </c>
      <c r="X225" s="4"/>
      <c r="Y225" s="5"/>
      <c r="Z225" s="5"/>
    </row>
    <row r="226" ht="16.5" customHeight="1">
      <c r="A226" s="280" t="s">
        <v>265</v>
      </c>
      <c r="B226" s="334">
        <f t="shared" si="108"/>
        <v>0.006626753996</v>
      </c>
      <c r="C226" s="335">
        <v>15825.0</v>
      </c>
      <c r="D226" s="334">
        <f t="shared" si="109"/>
        <v>0.006705875886</v>
      </c>
      <c r="E226" s="332">
        <v>1098.0</v>
      </c>
      <c r="F226" s="337">
        <f t="shared" si="110"/>
        <v>0.006677065375</v>
      </c>
      <c r="G226" s="332">
        <v>244.0</v>
      </c>
      <c r="H226" s="337">
        <f t="shared" si="111"/>
        <v>0.005188067445</v>
      </c>
      <c r="I226" s="332">
        <v>236.0</v>
      </c>
      <c r="J226" s="337">
        <f t="shared" si="112"/>
        <v>0.005768393557</v>
      </c>
      <c r="K226" s="332">
        <v>106.0</v>
      </c>
      <c r="L226" s="337">
        <f t="shared" si="113"/>
        <v>0.006453229748</v>
      </c>
      <c r="M226" s="332">
        <v>103.0</v>
      </c>
      <c r="N226" s="337">
        <f t="shared" si="114"/>
        <v>0.008333897961</v>
      </c>
      <c r="O226" s="332">
        <v>123.0</v>
      </c>
      <c r="P226" s="337">
        <f t="shared" si="115"/>
        <v>0.009147303123</v>
      </c>
      <c r="Q226" s="332">
        <v>87.0</v>
      </c>
      <c r="R226" s="337">
        <f t="shared" si="116"/>
        <v>0.008957133717</v>
      </c>
      <c r="S226" s="332">
        <v>42.0</v>
      </c>
      <c r="T226" s="337">
        <f t="shared" si="117"/>
        <v>0.005902192243</v>
      </c>
      <c r="U226" s="332">
        <v>7.0</v>
      </c>
      <c r="V226" s="337">
        <f t="shared" si="118"/>
        <v>0.008709284097</v>
      </c>
      <c r="W226" s="332">
        <v>150.0</v>
      </c>
      <c r="X226" s="4"/>
      <c r="Y226" s="5"/>
      <c r="Z226" s="5"/>
    </row>
    <row r="227" ht="16.5" customHeight="1">
      <c r="A227" s="338" t="s">
        <v>266</v>
      </c>
      <c r="B227" s="334">
        <f t="shared" si="108"/>
        <v>0.6767944685</v>
      </c>
      <c r="C227" s="257">
        <v>1616217.0</v>
      </c>
      <c r="D227" s="334">
        <f t="shared" si="109"/>
        <v>0.6685721615</v>
      </c>
      <c r="E227" s="35">
        <v>109470.0</v>
      </c>
      <c r="F227" s="337">
        <f t="shared" si="110"/>
        <v>0.6404236105</v>
      </c>
      <c r="G227" s="35">
        <v>23403.0</v>
      </c>
      <c r="H227" s="337">
        <f t="shared" si="111"/>
        <v>0.6393633626</v>
      </c>
      <c r="I227" s="35">
        <v>29084.0</v>
      </c>
      <c r="J227" s="337">
        <f t="shared" si="112"/>
        <v>0.6412168045</v>
      </c>
      <c r="K227" s="35">
        <v>11783.0</v>
      </c>
      <c r="L227" s="337">
        <f t="shared" si="113"/>
        <v>0.6678779525</v>
      </c>
      <c r="M227" s="35">
        <v>10660.0</v>
      </c>
      <c r="N227" s="337">
        <f t="shared" si="114"/>
        <v>0.7120401111</v>
      </c>
      <c r="O227" s="35">
        <v>10509.0</v>
      </c>
      <c r="P227" s="337">
        <f t="shared" si="115"/>
        <v>0.753863947</v>
      </c>
      <c r="Q227" s="35">
        <v>7170.0</v>
      </c>
      <c r="R227" s="337">
        <f t="shared" si="116"/>
        <v>0.7240349755</v>
      </c>
      <c r="S227" s="35">
        <v>3395.0</v>
      </c>
      <c r="T227" s="337">
        <f t="shared" si="117"/>
        <v>0.7065767285</v>
      </c>
      <c r="U227" s="35">
        <v>838.0</v>
      </c>
      <c r="V227" s="337">
        <f t="shared" si="118"/>
        <v>0.7332055972</v>
      </c>
      <c r="W227" s="35">
        <v>12628.0</v>
      </c>
      <c r="X227" s="4"/>
      <c r="Y227" s="5"/>
      <c r="Z227" s="5"/>
    </row>
    <row r="228" ht="16.5" customHeight="1">
      <c r="A228" s="339" t="s">
        <v>267</v>
      </c>
      <c r="B228" s="38">
        <f t="shared" si="108"/>
        <v>0.236240744</v>
      </c>
      <c r="C228" s="340">
        <v>564154.0</v>
      </c>
      <c r="D228" s="38">
        <f t="shared" si="109"/>
        <v>0.2540659716</v>
      </c>
      <c r="E228" s="340">
        <v>41600.0</v>
      </c>
      <c r="F228" s="341">
        <f t="shared" si="110"/>
        <v>0.2154448184</v>
      </c>
      <c r="G228" s="340">
        <v>7873.0</v>
      </c>
      <c r="H228" s="341">
        <f t="shared" si="111"/>
        <v>0.2016311636</v>
      </c>
      <c r="I228" s="340">
        <v>9172.0</v>
      </c>
      <c r="J228" s="341">
        <f t="shared" si="112"/>
        <v>0.2276338703</v>
      </c>
      <c r="K228" s="340">
        <v>4183.0</v>
      </c>
      <c r="L228" s="341">
        <f t="shared" si="113"/>
        <v>0.2615750893</v>
      </c>
      <c r="M228" s="340">
        <v>4175.0</v>
      </c>
      <c r="N228" s="341">
        <f t="shared" si="114"/>
        <v>0.2750186327</v>
      </c>
      <c r="O228" s="340">
        <v>4059.0</v>
      </c>
      <c r="P228" s="341">
        <f t="shared" si="115"/>
        <v>0.3393964883</v>
      </c>
      <c r="Q228" s="340">
        <v>3228.0</v>
      </c>
      <c r="R228" s="341">
        <f t="shared" si="116"/>
        <v>0.3256557901</v>
      </c>
      <c r="S228" s="340">
        <v>1527.0</v>
      </c>
      <c r="T228" s="341">
        <f t="shared" si="117"/>
        <v>0.3853288364</v>
      </c>
      <c r="U228" s="340">
        <v>457.0</v>
      </c>
      <c r="V228" s="341">
        <f t="shared" si="118"/>
        <v>0.4021366777</v>
      </c>
      <c r="W228" s="340">
        <v>6926.0</v>
      </c>
      <c r="X228" s="4"/>
      <c r="Y228" s="5"/>
      <c r="Z228" s="5"/>
    </row>
    <row r="229" ht="16.5" customHeight="1">
      <c r="A229" s="339" t="s">
        <v>268</v>
      </c>
      <c r="B229" s="38">
        <f t="shared" si="108"/>
        <v>0.1043890677</v>
      </c>
      <c r="C229" s="340">
        <v>249286.0</v>
      </c>
      <c r="D229" s="38">
        <f t="shared" si="109"/>
        <v>0.1026035655</v>
      </c>
      <c r="E229" s="340">
        <v>16800.0</v>
      </c>
      <c r="F229" s="341">
        <f t="shared" si="110"/>
        <v>0.121719618</v>
      </c>
      <c r="G229" s="340">
        <v>4448.0</v>
      </c>
      <c r="H229" s="341">
        <f t="shared" si="111"/>
        <v>0.1250632021</v>
      </c>
      <c r="I229" s="340">
        <v>5689.0</v>
      </c>
      <c r="J229" s="341">
        <f t="shared" si="112"/>
        <v>0.1007836308</v>
      </c>
      <c r="K229" s="340">
        <v>1852.0</v>
      </c>
      <c r="L229" s="341">
        <f t="shared" si="113"/>
        <v>0.08840298227</v>
      </c>
      <c r="M229" s="340">
        <v>1411.0</v>
      </c>
      <c r="N229" s="341">
        <f t="shared" si="114"/>
        <v>0.1031912731</v>
      </c>
      <c r="O229" s="340">
        <v>1523.0</v>
      </c>
      <c r="P229" s="341">
        <f t="shared" si="115"/>
        <v>0.06329513195</v>
      </c>
      <c r="Q229" s="340">
        <v>602.0</v>
      </c>
      <c r="R229" s="341">
        <f t="shared" si="116"/>
        <v>0.07144380465</v>
      </c>
      <c r="S229" s="340">
        <v>335.0</v>
      </c>
      <c r="T229" s="341">
        <f t="shared" si="117"/>
        <v>0.05143338954</v>
      </c>
      <c r="U229" s="340">
        <v>61.0</v>
      </c>
      <c r="V229" s="341">
        <f t="shared" si="118"/>
        <v>0.05103640481</v>
      </c>
      <c r="W229" s="340">
        <v>879.0</v>
      </c>
      <c r="X229" s="4"/>
      <c r="Y229" s="5"/>
      <c r="Z229" s="5"/>
    </row>
    <row r="230" ht="16.5" customHeight="1">
      <c r="A230" s="263" t="s">
        <v>269</v>
      </c>
      <c r="B230" s="38">
        <f t="shared" si="108"/>
        <v>0.2176343263</v>
      </c>
      <c r="C230" s="340">
        <v>519721.0</v>
      </c>
      <c r="D230" s="38">
        <f t="shared" si="109"/>
        <v>0.1942749653</v>
      </c>
      <c r="E230" s="340">
        <v>31810.0</v>
      </c>
      <c r="F230" s="341">
        <f t="shared" si="110"/>
        <v>0.2036504939</v>
      </c>
      <c r="G230" s="340">
        <v>7442.0</v>
      </c>
      <c r="H230" s="341">
        <f t="shared" si="111"/>
        <v>0.2061597309</v>
      </c>
      <c r="I230" s="340">
        <v>9378.0</v>
      </c>
      <c r="J230" s="341">
        <f t="shared" si="112"/>
        <v>0.207390074</v>
      </c>
      <c r="K230" s="340">
        <v>3811.0</v>
      </c>
      <c r="L230" s="341">
        <f t="shared" si="113"/>
        <v>0.2046237704</v>
      </c>
      <c r="M230" s="340">
        <v>3266.0</v>
      </c>
      <c r="N230" s="341">
        <f t="shared" si="114"/>
        <v>0.2042821329</v>
      </c>
      <c r="O230" s="340">
        <v>3015.0</v>
      </c>
      <c r="P230" s="341">
        <f t="shared" si="115"/>
        <v>0.1949321838</v>
      </c>
      <c r="Q230" s="340">
        <v>1854.0</v>
      </c>
      <c r="R230" s="341">
        <f t="shared" si="116"/>
        <v>0.1757304329</v>
      </c>
      <c r="S230" s="340">
        <v>824.0</v>
      </c>
      <c r="T230" s="341">
        <f t="shared" si="117"/>
        <v>0.1357504216</v>
      </c>
      <c r="U230" s="340">
        <v>161.0</v>
      </c>
      <c r="V230" s="341">
        <f t="shared" si="118"/>
        <v>0.1195494397</v>
      </c>
      <c r="W230" s="340">
        <v>2059.0</v>
      </c>
      <c r="X230" s="4"/>
      <c r="Y230" s="5"/>
      <c r="Z230" s="5"/>
    </row>
    <row r="231" ht="16.5" customHeight="1">
      <c r="A231" s="339" t="s">
        <v>270</v>
      </c>
      <c r="B231" s="38">
        <f t="shared" si="108"/>
        <v>0.0780918466</v>
      </c>
      <c r="C231" s="340">
        <v>186487.0</v>
      </c>
      <c r="D231" s="38">
        <f t="shared" si="109"/>
        <v>0.07810696422</v>
      </c>
      <c r="E231" s="340">
        <v>12789.0</v>
      </c>
      <c r="F231" s="341">
        <f t="shared" si="110"/>
        <v>0.05847905208</v>
      </c>
      <c r="G231" s="340">
        <v>2137.0</v>
      </c>
      <c r="H231" s="341">
        <f t="shared" si="111"/>
        <v>0.06502670975</v>
      </c>
      <c r="I231" s="340">
        <v>2958.0</v>
      </c>
      <c r="J231" s="341">
        <f t="shared" si="112"/>
        <v>0.06497605572</v>
      </c>
      <c r="K231" s="340">
        <v>1194.0</v>
      </c>
      <c r="L231" s="341">
        <f t="shared" si="113"/>
        <v>0.07524591191</v>
      </c>
      <c r="M231" s="340">
        <v>1201.0</v>
      </c>
      <c r="N231" s="341">
        <f t="shared" si="114"/>
        <v>0.09214716444</v>
      </c>
      <c r="O231" s="340">
        <v>1360.0</v>
      </c>
      <c r="P231" s="341">
        <f t="shared" si="115"/>
        <v>0.1173378194</v>
      </c>
      <c r="Q231" s="340">
        <v>1116.0</v>
      </c>
      <c r="R231" s="341">
        <f t="shared" si="116"/>
        <v>0.1166560034</v>
      </c>
      <c r="S231" s="340">
        <v>547.0</v>
      </c>
      <c r="T231" s="341">
        <f t="shared" si="117"/>
        <v>0.107925801</v>
      </c>
      <c r="U231" s="340">
        <v>128.0</v>
      </c>
      <c r="V231" s="341">
        <f t="shared" si="118"/>
        <v>0.1247169483</v>
      </c>
      <c r="W231" s="340">
        <v>2148.0</v>
      </c>
      <c r="X231" s="4"/>
      <c r="Y231" s="5"/>
      <c r="Z231" s="5"/>
    </row>
    <row r="232" ht="16.5" customHeight="1">
      <c r="A232" s="277" t="s">
        <v>271</v>
      </c>
      <c r="B232" s="278"/>
      <c r="C232" s="278"/>
      <c r="D232" s="278"/>
      <c r="E232" s="278"/>
      <c r="F232" s="278"/>
      <c r="G232" s="278"/>
      <c r="H232" s="278"/>
      <c r="I232" s="278"/>
      <c r="J232" s="278"/>
      <c r="K232" s="278"/>
      <c r="L232" s="278"/>
      <c r="M232" s="278"/>
      <c r="N232" s="278"/>
      <c r="O232" s="278"/>
      <c r="P232" s="278"/>
      <c r="Q232" s="278"/>
      <c r="R232" s="278"/>
      <c r="S232" s="278"/>
      <c r="T232" s="278"/>
      <c r="U232" s="278"/>
      <c r="V232" s="278"/>
      <c r="W232" s="279"/>
      <c r="X232" s="4"/>
      <c r="Y232" s="5"/>
      <c r="Z232" s="5"/>
    </row>
    <row r="233" ht="16.5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3"/>
      <c r="X233" s="4"/>
      <c r="Y233" s="5"/>
      <c r="Z233" s="5"/>
    </row>
    <row r="234" ht="16.5" customHeight="1">
      <c r="A234" s="347" t="s">
        <v>273</v>
      </c>
      <c r="B234" s="56"/>
      <c r="C234" s="348">
        <v>39.0</v>
      </c>
      <c r="D234" s="262">
        <f t="shared" ref="D234:D239" si="119">E234/C234</f>
        <v>0.05128205128</v>
      </c>
      <c r="E234" s="259">
        <v>2.0</v>
      </c>
      <c r="F234" s="56"/>
      <c r="G234" s="259">
        <v>1.0</v>
      </c>
      <c r="H234" s="56"/>
      <c r="I234" s="259">
        <v>1.0</v>
      </c>
      <c r="J234" s="56"/>
      <c r="K234" s="259">
        <v>0.0</v>
      </c>
      <c r="L234" s="56"/>
      <c r="M234" s="259">
        <v>0.0</v>
      </c>
      <c r="N234" s="56"/>
      <c r="O234" s="349">
        <v>0.0</v>
      </c>
      <c r="P234" s="56"/>
      <c r="Q234" s="259">
        <v>0.0</v>
      </c>
      <c r="R234" s="56"/>
      <c r="S234" s="259">
        <v>0.0</v>
      </c>
      <c r="T234" s="56"/>
      <c r="U234" s="259">
        <v>0.0</v>
      </c>
      <c r="V234" s="56"/>
      <c r="W234" s="259">
        <v>0.0</v>
      </c>
      <c r="X234" s="4" t="s">
        <v>274</v>
      </c>
      <c r="Y234" s="5"/>
      <c r="Z234" s="5"/>
    </row>
    <row r="235" ht="16.5" customHeight="1">
      <c r="A235" s="176" t="s">
        <v>275</v>
      </c>
      <c r="B235" s="60"/>
      <c r="C235" s="350">
        <v>89.0</v>
      </c>
      <c r="D235" s="262">
        <f t="shared" si="119"/>
        <v>0.08988764045</v>
      </c>
      <c r="E235" s="35">
        <v>8.0</v>
      </c>
      <c r="F235" s="60"/>
      <c r="G235" s="35">
        <v>2.0</v>
      </c>
      <c r="H235" s="60"/>
      <c r="I235" s="35">
        <v>3.0</v>
      </c>
      <c r="J235" s="60"/>
      <c r="K235" s="35">
        <v>0.0</v>
      </c>
      <c r="L235" s="60"/>
      <c r="M235" s="35">
        <v>0.0</v>
      </c>
      <c r="N235" s="60"/>
      <c r="O235" s="34">
        <v>1.0</v>
      </c>
      <c r="P235" s="60"/>
      <c r="Q235" s="35">
        <v>1.0</v>
      </c>
      <c r="R235" s="60"/>
      <c r="S235" s="35">
        <v>0.0</v>
      </c>
      <c r="T235" s="60"/>
      <c r="U235" s="35">
        <v>0.0</v>
      </c>
      <c r="V235" s="60"/>
      <c r="W235" s="35">
        <v>1.0</v>
      </c>
      <c r="X235" s="29" t="s">
        <v>276</v>
      </c>
      <c r="Y235" s="5"/>
      <c r="Z235" s="5"/>
    </row>
    <row r="236" ht="16.5" customHeight="1">
      <c r="A236" s="176" t="s">
        <v>277</v>
      </c>
      <c r="B236" s="60"/>
      <c r="C236" s="350">
        <v>99.0</v>
      </c>
      <c r="D236" s="262">
        <f t="shared" si="119"/>
        <v>0.07070707071</v>
      </c>
      <c r="E236" s="35">
        <v>7.0</v>
      </c>
      <c r="F236" s="60"/>
      <c r="G236" s="35">
        <v>0.0</v>
      </c>
      <c r="H236" s="60"/>
      <c r="I236" s="35">
        <v>3.0</v>
      </c>
      <c r="J236" s="60"/>
      <c r="K236" s="35">
        <v>0.0</v>
      </c>
      <c r="L236" s="60"/>
      <c r="M236" s="35">
        <v>0.0</v>
      </c>
      <c r="N236" s="60"/>
      <c r="O236" s="34">
        <v>2.0</v>
      </c>
      <c r="P236" s="60"/>
      <c r="Q236" s="35">
        <v>0.0</v>
      </c>
      <c r="R236" s="60"/>
      <c r="S236" s="35">
        <v>0.0</v>
      </c>
      <c r="T236" s="60"/>
      <c r="U236" s="35">
        <v>0.0</v>
      </c>
      <c r="V236" s="60"/>
      <c r="W236" s="35">
        <v>2.0</v>
      </c>
      <c r="X236" s="4" t="s">
        <v>278</v>
      </c>
      <c r="Y236" s="5"/>
      <c r="Z236" s="5"/>
    </row>
    <row r="237" ht="16.5" customHeight="1">
      <c r="A237" s="176" t="s">
        <v>279</v>
      </c>
      <c r="B237" s="60"/>
      <c r="C237" s="350">
        <v>2.0</v>
      </c>
      <c r="D237" s="262">
        <f t="shared" si="11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60"/>
      <c r="S237" s="35">
        <v>0.0</v>
      </c>
      <c r="T237" s="60"/>
      <c r="U237" s="35">
        <v>0.0</v>
      </c>
      <c r="V237" s="60"/>
      <c r="W237" s="35">
        <v>0.0</v>
      </c>
      <c r="X237" s="4" t="s">
        <v>280</v>
      </c>
      <c r="Y237" s="5"/>
      <c r="Z237" s="5"/>
    </row>
    <row r="238" ht="16.5" customHeight="1">
      <c r="A238" s="176" t="s">
        <v>281</v>
      </c>
      <c r="B238" s="60"/>
      <c r="C238" s="350">
        <v>3.0</v>
      </c>
      <c r="D238" s="262">
        <f t="shared" si="119"/>
        <v>0.3333333333</v>
      </c>
      <c r="E238" s="35">
        <v>1.0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4">
        <v>0.0</v>
      </c>
      <c r="P238" s="60"/>
      <c r="Q238" s="35">
        <v>0.0</v>
      </c>
      <c r="R238" s="60"/>
      <c r="S238" s="35">
        <v>0.0</v>
      </c>
      <c r="T238" s="60"/>
      <c r="U238" s="35">
        <v>0.0</v>
      </c>
      <c r="V238" s="60"/>
      <c r="W238" s="35">
        <v>1.0</v>
      </c>
      <c r="X238" s="4" t="s">
        <v>282</v>
      </c>
      <c r="Y238" s="5"/>
      <c r="Z238" s="5"/>
    </row>
    <row r="239" ht="16.5" customHeight="1">
      <c r="A239" s="179" t="s">
        <v>283</v>
      </c>
      <c r="B239" s="354"/>
      <c r="C239" s="654">
        <v>11.0</v>
      </c>
      <c r="D239" s="486">
        <f t="shared" si="119"/>
        <v>0</v>
      </c>
      <c r="E239" s="355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6">
        <v>0.0</v>
      </c>
      <c r="P239" s="354"/>
      <c r="Q239" s="355">
        <v>0.0</v>
      </c>
      <c r="R239" s="354"/>
      <c r="S239" s="355">
        <v>0.0</v>
      </c>
      <c r="T239" s="354"/>
      <c r="U239" s="355">
        <v>0.0</v>
      </c>
      <c r="V239" s="354"/>
      <c r="W239" s="355">
        <v>0.0</v>
      </c>
      <c r="X239" s="4" t="s">
        <v>284</v>
      </c>
      <c r="Y239" s="5"/>
      <c r="Z239" s="5"/>
    </row>
    <row r="240" ht="16.5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3"/>
      <c r="X240" s="4"/>
      <c r="Y240" s="5"/>
      <c r="Z240" s="5"/>
    </row>
    <row r="241" ht="16.5" customHeight="1">
      <c r="A241" s="743" t="s">
        <v>286</v>
      </c>
      <c r="B241" s="306"/>
      <c r="C241" s="348">
        <v>31.0</v>
      </c>
      <c r="D241" s="262">
        <f t="shared" ref="D241:D243" si="120">E241/C241</f>
        <v>0.09677419355</v>
      </c>
      <c r="E241" s="172">
        <v>3.0</v>
      </c>
      <c r="F241" s="92"/>
      <c r="G241" s="172">
        <v>1.0</v>
      </c>
      <c r="H241" s="92"/>
      <c r="I241" s="172">
        <v>2.0</v>
      </c>
      <c r="J241" s="92"/>
      <c r="K241" s="172">
        <v>0.0</v>
      </c>
      <c r="L241" s="92"/>
      <c r="M241" s="172">
        <v>0.0</v>
      </c>
      <c r="N241" s="92"/>
      <c r="O241" s="171">
        <v>0.0</v>
      </c>
      <c r="P241" s="92"/>
      <c r="Q241" s="172">
        <v>0.0</v>
      </c>
      <c r="R241" s="92"/>
      <c r="S241" s="172">
        <v>0.0</v>
      </c>
      <c r="T241" s="92"/>
      <c r="U241" s="172">
        <v>0.0</v>
      </c>
      <c r="V241" s="92"/>
      <c r="W241" s="172">
        <v>0.0</v>
      </c>
      <c r="X241" s="4" t="s">
        <v>287</v>
      </c>
      <c r="Y241" s="5"/>
      <c r="Z241" s="5"/>
    </row>
    <row r="242" ht="16.5" customHeight="1">
      <c r="A242" s="361" t="s">
        <v>288</v>
      </c>
      <c r="B242" s="281"/>
      <c r="C242" s="350">
        <v>16.0</v>
      </c>
      <c r="D242" s="262">
        <f t="shared" si="120"/>
        <v>0</v>
      </c>
      <c r="E242" s="35">
        <v>0.0</v>
      </c>
      <c r="F242" s="60"/>
      <c r="G242" s="3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5">
        <v>0.0</v>
      </c>
      <c r="R242" s="60"/>
      <c r="S242" s="35">
        <v>0.0</v>
      </c>
      <c r="T242" s="60"/>
      <c r="U242" s="35">
        <v>0.0</v>
      </c>
      <c r="V242" s="60"/>
      <c r="W242" s="35">
        <v>0.0</v>
      </c>
      <c r="X242" s="29" t="s">
        <v>289</v>
      </c>
      <c r="Y242" s="5"/>
      <c r="Z242" s="5"/>
    </row>
    <row r="243" ht="16.5" customHeight="1">
      <c r="A243" s="744" t="s">
        <v>290</v>
      </c>
      <c r="B243" s="651"/>
      <c r="C243" s="353">
        <v>114.0</v>
      </c>
      <c r="D243" s="486">
        <f t="shared" si="120"/>
        <v>0.06140350877</v>
      </c>
      <c r="E243" s="355">
        <v>7.0</v>
      </c>
      <c r="F243" s="354"/>
      <c r="G243" s="355">
        <v>3.0</v>
      </c>
      <c r="H243" s="354"/>
      <c r="I243" s="355">
        <v>1.0</v>
      </c>
      <c r="J243" s="354"/>
      <c r="K243" s="355">
        <v>1.0</v>
      </c>
      <c r="L243" s="354"/>
      <c r="M243" s="355">
        <v>0.0</v>
      </c>
      <c r="N243" s="354"/>
      <c r="O243" s="356">
        <v>0.0</v>
      </c>
      <c r="P243" s="354"/>
      <c r="Q243" s="355">
        <v>1.0</v>
      </c>
      <c r="R243" s="354"/>
      <c r="S243" s="355">
        <v>0.0</v>
      </c>
      <c r="T243" s="354"/>
      <c r="U243" s="355">
        <v>0.0</v>
      </c>
      <c r="V243" s="354"/>
      <c r="W243" s="355">
        <v>1.0</v>
      </c>
      <c r="X243" s="29" t="s">
        <v>291</v>
      </c>
      <c r="Y243" s="5"/>
      <c r="Z243" s="5"/>
    </row>
    <row r="244" ht="16.5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3"/>
      <c r="X244" s="4"/>
      <c r="Y244" s="5"/>
      <c r="Z244" s="5"/>
    </row>
    <row r="245" ht="16.5" customHeight="1">
      <c r="A245" s="360" t="s">
        <v>293</v>
      </c>
      <c r="B245" s="306"/>
      <c r="C245" s="348">
        <v>69.0</v>
      </c>
      <c r="D245" s="595">
        <f t="shared" ref="D245:D259" si="121">E245/C245</f>
        <v>0.05797101449</v>
      </c>
      <c r="E245" s="588">
        <f t="shared" ref="E245:E250" si="122">SUM(G245,I245,K245,M245,O245,Q245,S245,U245,W245)</f>
        <v>4</v>
      </c>
      <c r="F245" s="92"/>
      <c r="G245" s="172">
        <v>0.0</v>
      </c>
      <c r="H245" s="92"/>
      <c r="I245" s="172">
        <v>2.0</v>
      </c>
      <c r="J245" s="92"/>
      <c r="K245" s="172">
        <v>0.0</v>
      </c>
      <c r="L245" s="92"/>
      <c r="M245" s="172">
        <v>1.0</v>
      </c>
      <c r="N245" s="92"/>
      <c r="O245" s="171">
        <v>0.0</v>
      </c>
      <c r="P245" s="92"/>
      <c r="Q245" s="172">
        <v>1.0</v>
      </c>
      <c r="R245" s="92"/>
      <c r="S245" s="172">
        <v>0.0</v>
      </c>
      <c r="T245" s="92"/>
      <c r="U245" s="172">
        <v>0.0</v>
      </c>
      <c r="V245" s="92"/>
      <c r="W245" s="172">
        <v>0.0</v>
      </c>
      <c r="X245" s="29" t="s">
        <v>294</v>
      </c>
      <c r="Y245" s="5"/>
      <c r="Z245" s="5"/>
    </row>
    <row r="246" ht="16.5" customHeight="1">
      <c r="A246" s="361" t="s">
        <v>295</v>
      </c>
      <c r="B246" s="281"/>
      <c r="C246" s="350">
        <v>56.0</v>
      </c>
      <c r="D246" s="362">
        <f t="shared" si="121"/>
        <v>0.05357142857</v>
      </c>
      <c r="E246" s="131">
        <f t="shared" si="122"/>
        <v>3</v>
      </c>
      <c r="F246" s="60"/>
      <c r="G246" s="35">
        <v>0.0</v>
      </c>
      <c r="H246" s="60"/>
      <c r="I246" s="35">
        <v>1.0</v>
      </c>
      <c r="J246" s="60"/>
      <c r="K246" s="35">
        <v>0.0</v>
      </c>
      <c r="L246" s="60"/>
      <c r="M246" s="35">
        <v>1.0</v>
      </c>
      <c r="N246" s="60"/>
      <c r="O246" s="34">
        <v>0.0</v>
      </c>
      <c r="P246" s="60"/>
      <c r="Q246" s="35">
        <v>1.0</v>
      </c>
      <c r="R246" s="60"/>
      <c r="S246" s="35">
        <v>0.0</v>
      </c>
      <c r="T246" s="60"/>
      <c r="U246" s="35">
        <v>0.0</v>
      </c>
      <c r="V246" s="60"/>
      <c r="W246" s="35">
        <v>0.0</v>
      </c>
      <c r="X246" s="29" t="s">
        <v>294</v>
      </c>
      <c r="Y246" s="5"/>
      <c r="Z246" s="5"/>
    </row>
    <row r="247" ht="16.5" customHeight="1">
      <c r="A247" s="361" t="s">
        <v>296</v>
      </c>
      <c r="B247" s="281"/>
      <c r="C247" s="350">
        <v>13.0</v>
      </c>
      <c r="D247" s="362">
        <f t="shared" si="121"/>
        <v>0.07692307692</v>
      </c>
      <c r="E247" s="131">
        <f t="shared" si="122"/>
        <v>1</v>
      </c>
      <c r="F247" s="60"/>
      <c r="G247" s="35">
        <v>0.0</v>
      </c>
      <c r="H247" s="60"/>
      <c r="I247" s="35">
        <v>1.0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5">
        <v>0.0</v>
      </c>
      <c r="R247" s="60"/>
      <c r="S247" s="35">
        <v>0.0</v>
      </c>
      <c r="T247" s="60"/>
      <c r="U247" s="35">
        <v>0.0</v>
      </c>
      <c r="V247" s="60"/>
      <c r="W247" s="35">
        <v>0.0</v>
      </c>
      <c r="X247" s="29" t="s">
        <v>294</v>
      </c>
      <c r="Y247" s="5"/>
      <c r="Z247" s="5"/>
    </row>
    <row r="248" ht="16.5" customHeight="1">
      <c r="A248" s="360" t="s">
        <v>297</v>
      </c>
      <c r="B248" s="281"/>
      <c r="C248" s="257">
        <v>1975058.7300000002</v>
      </c>
      <c r="D248" s="362">
        <f t="shared" si="121"/>
        <v>0.02910333709</v>
      </c>
      <c r="E248" s="35">
        <f t="shared" si="122"/>
        <v>57480.8</v>
      </c>
      <c r="F248" s="60"/>
      <c r="G248" s="35">
        <v>0.0</v>
      </c>
      <c r="H248" s="60"/>
      <c r="I248" s="35">
        <f>SUM(I249:I250)</f>
        <v>10203.8</v>
      </c>
      <c r="J248" s="60"/>
      <c r="K248" s="35">
        <v>0.0</v>
      </c>
      <c r="L248" s="60"/>
      <c r="M248" s="35">
        <v>36277.0</v>
      </c>
      <c r="N248" s="60"/>
      <c r="O248" s="34">
        <v>0.0</v>
      </c>
      <c r="P248" s="60"/>
      <c r="Q248" s="35">
        <v>11000.0</v>
      </c>
      <c r="R248" s="60"/>
      <c r="S248" s="35">
        <v>0.0</v>
      </c>
      <c r="T248" s="60"/>
      <c r="U248" s="35">
        <v>0.0</v>
      </c>
      <c r="V248" s="60"/>
      <c r="W248" s="35">
        <v>0.0</v>
      </c>
      <c r="X248" s="29" t="s">
        <v>298</v>
      </c>
      <c r="Y248" s="5"/>
      <c r="Z248" s="5"/>
    </row>
    <row r="249" ht="16.5" customHeight="1">
      <c r="A249" s="361" t="s">
        <v>299</v>
      </c>
      <c r="B249" s="281"/>
      <c r="C249" s="257">
        <v>1866814.0</v>
      </c>
      <c r="D249" s="362">
        <f t="shared" si="121"/>
        <v>0.02709268304</v>
      </c>
      <c r="E249" s="35">
        <f t="shared" si="122"/>
        <v>50577</v>
      </c>
      <c r="F249" s="60"/>
      <c r="G249" s="35">
        <v>0.0</v>
      </c>
      <c r="H249" s="60"/>
      <c r="I249" s="35">
        <v>3300.0</v>
      </c>
      <c r="J249" s="60"/>
      <c r="K249" s="35">
        <v>0.0</v>
      </c>
      <c r="L249" s="60"/>
      <c r="M249" s="35">
        <v>36277.0</v>
      </c>
      <c r="N249" s="60"/>
      <c r="O249" s="34">
        <v>0.0</v>
      </c>
      <c r="P249" s="60"/>
      <c r="Q249" s="35">
        <v>11000.0</v>
      </c>
      <c r="R249" s="60"/>
      <c r="S249" s="35">
        <v>0.0</v>
      </c>
      <c r="T249" s="60"/>
      <c r="U249" s="35">
        <v>0.0</v>
      </c>
      <c r="V249" s="60"/>
      <c r="W249" s="35">
        <v>0.0</v>
      </c>
      <c r="X249" s="29" t="s">
        <v>298</v>
      </c>
      <c r="Y249" s="5"/>
      <c r="Z249" s="5"/>
    </row>
    <row r="250" ht="16.5" customHeight="1">
      <c r="A250" s="361" t="s">
        <v>300</v>
      </c>
      <c r="B250" s="281"/>
      <c r="C250" s="257">
        <v>108244.73000000001</v>
      </c>
      <c r="D250" s="362">
        <f t="shared" si="121"/>
        <v>0.06377954844</v>
      </c>
      <c r="E250" s="35">
        <f t="shared" si="122"/>
        <v>6903.8</v>
      </c>
      <c r="F250" s="60"/>
      <c r="G250" s="35">
        <v>0.0</v>
      </c>
      <c r="H250" s="60"/>
      <c r="I250" s="35">
        <v>6903.8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5">
        <v>0.0</v>
      </c>
      <c r="R250" s="60"/>
      <c r="S250" s="35">
        <v>0.0</v>
      </c>
      <c r="T250" s="60"/>
      <c r="U250" s="35">
        <v>0.0</v>
      </c>
      <c r="V250" s="60"/>
      <c r="W250" s="35">
        <v>0.0</v>
      </c>
      <c r="X250" s="29" t="s">
        <v>301</v>
      </c>
      <c r="Y250" s="5"/>
      <c r="Z250" s="5"/>
    </row>
    <row r="251" ht="16.5" customHeight="1">
      <c r="A251" s="360" t="s">
        <v>302</v>
      </c>
      <c r="B251" s="281"/>
      <c r="C251" s="363">
        <v>471.0</v>
      </c>
      <c r="D251" s="589">
        <f t="shared" si="121"/>
        <v>0.06794055202</v>
      </c>
      <c r="E251" s="613">
        <v>32.0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60"/>
      <c r="S251" s="135"/>
      <c r="T251" s="60"/>
      <c r="U251" s="135"/>
      <c r="V251" s="60"/>
      <c r="W251" s="135"/>
      <c r="X251" s="29" t="s">
        <v>298</v>
      </c>
      <c r="Y251" s="5"/>
      <c r="Z251" s="5"/>
    </row>
    <row r="252" ht="16.5" customHeight="1">
      <c r="A252" s="361" t="s">
        <v>303</v>
      </c>
      <c r="B252" s="281"/>
      <c r="C252" s="350">
        <v>96.0</v>
      </c>
      <c r="D252" s="362">
        <f t="shared" si="121"/>
        <v>0.05208333333</v>
      </c>
      <c r="E252" s="351">
        <v>5.0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60"/>
      <c r="S252" s="135"/>
      <c r="T252" s="60"/>
      <c r="U252" s="135"/>
      <c r="V252" s="60"/>
      <c r="W252" s="135"/>
      <c r="X252" s="29" t="s">
        <v>298</v>
      </c>
      <c r="Y252" s="5"/>
      <c r="Z252" s="5"/>
    </row>
    <row r="253" ht="16.5" customHeight="1">
      <c r="A253" s="361" t="s">
        <v>304</v>
      </c>
      <c r="B253" s="281"/>
      <c r="C253" s="257">
        <v>812492.0</v>
      </c>
      <c r="D253" s="362">
        <f t="shared" si="121"/>
        <v>0.03829576168</v>
      </c>
      <c r="E253" s="35">
        <v>31115.0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60"/>
      <c r="S253" s="135"/>
      <c r="T253" s="60"/>
      <c r="U253" s="135"/>
      <c r="V253" s="60"/>
      <c r="W253" s="135"/>
      <c r="X253" s="29" t="s">
        <v>298</v>
      </c>
      <c r="Y253" s="5"/>
      <c r="Z253" s="5"/>
    </row>
    <row r="254" ht="16.5" customHeight="1">
      <c r="A254" s="361" t="s">
        <v>305</v>
      </c>
      <c r="B254" s="281"/>
      <c r="C254" s="257">
        <v>375.0</v>
      </c>
      <c r="D254" s="362">
        <f t="shared" si="121"/>
        <v>0.072</v>
      </c>
      <c r="E254" s="35">
        <v>27.0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60"/>
      <c r="S254" s="135"/>
      <c r="T254" s="60"/>
      <c r="U254" s="135"/>
      <c r="V254" s="60"/>
      <c r="W254" s="135"/>
      <c r="X254" s="29" t="s">
        <v>298</v>
      </c>
      <c r="Y254" s="5"/>
      <c r="Z254" s="5"/>
    </row>
    <row r="255" ht="16.5" customHeight="1">
      <c r="A255" s="361" t="s">
        <v>306</v>
      </c>
      <c r="B255" s="281"/>
      <c r="C255" s="257">
        <v>784620.0</v>
      </c>
      <c r="D255" s="362">
        <f t="shared" si="121"/>
        <v>0.03921898499</v>
      </c>
      <c r="E255" s="35">
        <v>30772.0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60"/>
      <c r="S255" s="135"/>
      <c r="T255" s="60"/>
      <c r="U255" s="135"/>
      <c r="V255" s="60"/>
      <c r="W255" s="135"/>
      <c r="X255" s="29" t="s">
        <v>298</v>
      </c>
      <c r="Y255" s="5"/>
      <c r="Z255" s="5"/>
    </row>
    <row r="256" ht="16.5" customHeight="1">
      <c r="A256" s="360" t="s">
        <v>307</v>
      </c>
      <c r="B256" s="281"/>
      <c r="C256" s="350">
        <v>20.0</v>
      </c>
      <c r="D256" s="362">
        <f t="shared" si="121"/>
        <v>0.05</v>
      </c>
      <c r="E256" s="351">
        <v>1.0</v>
      </c>
      <c r="F256" s="60"/>
      <c r="G256" s="351">
        <v>0.0</v>
      </c>
      <c r="H256" s="60"/>
      <c r="I256" s="351">
        <v>0.0</v>
      </c>
      <c r="J256" s="60"/>
      <c r="K256" s="351">
        <v>0.0</v>
      </c>
      <c r="L256" s="60"/>
      <c r="M256" s="351">
        <v>1.0</v>
      </c>
      <c r="N256" s="60"/>
      <c r="O256" s="351">
        <v>0.0</v>
      </c>
      <c r="P256" s="60"/>
      <c r="Q256" s="351">
        <v>0.0</v>
      </c>
      <c r="R256" s="60"/>
      <c r="S256" s="351">
        <v>0.0</v>
      </c>
      <c r="T256" s="60"/>
      <c r="U256" s="351">
        <v>0.0</v>
      </c>
      <c r="V256" s="60"/>
      <c r="W256" s="351">
        <v>0.0</v>
      </c>
      <c r="X256" s="4" t="s">
        <v>308</v>
      </c>
      <c r="Y256" s="5"/>
      <c r="Z256" s="5"/>
    </row>
    <row r="257" ht="16.5" customHeight="1">
      <c r="A257" s="360" t="s">
        <v>309</v>
      </c>
      <c r="B257" s="281"/>
      <c r="C257" s="350">
        <v>6.0</v>
      </c>
      <c r="D257" s="362">
        <f t="shared" si="121"/>
        <v>0.1666666667</v>
      </c>
      <c r="E257" s="351">
        <v>1.0</v>
      </c>
      <c r="F257" s="60"/>
      <c r="G257" s="351">
        <v>0.0</v>
      </c>
      <c r="H257" s="60"/>
      <c r="I257" s="351">
        <v>0.0</v>
      </c>
      <c r="J257" s="60"/>
      <c r="K257" s="351">
        <v>0.0</v>
      </c>
      <c r="L257" s="60"/>
      <c r="M257" s="351">
        <v>1.0</v>
      </c>
      <c r="N257" s="60"/>
      <c r="O257" s="351">
        <v>0.0</v>
      </c>
      <c r="P257" s="60"/>
      <c r="Q257" s="351">
        <v>0.0</v>
      </c>
      <c r="R257" s="60"/>
      <c r="S257" s="351">
        <v>0.0</v>
      </c>
      <c r="T257" s="60"/>
      <c r="U257" s="351">
        <v>0.0</v>
      </c>
      <c r="V257" s="60"/>
      <c r="W257" s="351">
        <v>0.0</v>
      </c>
      <c r="X257" s="4" t="s">
        <v>310</v>
      </c>
      <c r="Y257" s="5"/>
      <c r="Z257" s="5"/>
    </row>
    <row r="258" ht="16.5" customHeight="1">
      <c r="A258" s="360" t="s">
        <v>311</v>
      </c>
      <c r="B258" s="281"/>
      <c r="C258" s="350">
        <v>46.0</v>
      </c>
      <c r="D258" s="362">
        <f t="shared" si="121"/>
        <v>0.08695652174</v>
      </c>
      <c r="E258" s="351">
        <v>4.0</v>
      </c>
      <c r="F258" s="60"/>
      <c r="G258" s="351">
        <v>0.0</v>
      </c>
      <c r="H258" s="60"/>
      <c r="I258" s="351">
        <v>2.0</v>
      </c>
      <c r="J258" s="60"/>
      <c r="K258" s="351">
        <v>0.0</v>
      </c>
      <c r="L258" s="60"/>
      <c r="M258" s="351">
        <v>1.0</v>
      </c>
      <c r="N258" s="60"/>
      <c r="O258" s="351">
        <v>0.0</v>
      </c>
      <c r="P258" s="60"/>
      <c r="Q258" s="351">
        <v>1.0</v>
      </c>
      <c r="R258" s="60"/>
      <c r="S258" s="351">
        <v>0.0</v>
      </c>
      <c r="T258" s="60"/>
      <c r="U258" s="351">
        <v>0.0</v>
      </c>
      <c r="V258" s="60"/>
      <c r="W258" s="351">
        <v>0.0</v>
      </c>
      <c r="X258" s="29" t="s">
        <v>312</v>
      </c>
      <c r="Y258" s="5"/>
      <c r="Z258" s="5"/>
    </row>
    <row r="259" ht="16.5" customHeight="1">
      <c r="A259" s="360" t="s">
        <v>313</v>
      </c>
      <c r="B259" s="651"/>
      <c r="C259" s="353">
        <v>23.0</v>
      </c>
      <c r="D259" s="553">
        <f t="shared" si="121"/>
        <v>0.04347826087</v>
      </c>
      <c r="E259" s="591">
        <v>1.0</v>
      </c>
      <c r="F259" s="354"/>
      <c r="G259" s="657">
        <v>0.0</v>
      </c>
      <c r="H259" s="354"/>
      <c r="I259" s="657">
        <v>0.0</v>
      </c>
      <c r="J259" s="354"/>
      <c r="K259" s="657">
        <v>0.0</v>
      </c>
      <c r="L259" s="354"/>
      <c r="M259" s="657">
        <v>1.0</v>
      </c>
      <c r="N259" s="354"/>
      <c r="O259" s="657">
        <v>0.0</v>
      </c>
      <c r="P259" s="354"/>
      <c r="Q259" s="657">
        <v>0.0</v>
      </c>
      <c r="R259" s="354"/>
      <c r="S259" s="657">
        <v>0.0</v>
      </c>
      <c r="T259" s="354"/>
      <c r="U259" s="657">
        <v>0.0</v>
      </c>
      <c r="V259" s="354"/>
      <c r="W259" s="657">
        <v>0.0</v>
      </c>
      <c r="X259" s="29" t="s">
        <v>314</v>
      </c>
      <c r="Y259" s="5"/>
      <c r="Z259" s="5"/>
    </row>
    <row r="260" ht="16.5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3"/>
      <c r="X260" s="4"/>
      <c r="Y260" s="5"/>
      <c r="Z260" s="5"/>
    </row>
    <row r="261" ht="16.5" customHeight="1">
      <c r="A261" s="369" t="s">
        <v>316</v>
      </c>
      <c r="B261" s="92"/>
      <c r="C261" s="15">
        <v>6029.84</v>
      </c>
      <c r="D261" s="262">
        <f>E261/C261</f>
        <v>0.02150305812</v>
      </c>
      <c r="E261" s="592">
        <v>129.66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92"/>
      <c r="S261" s="174"/>
      <c r="T261" s="92"/>
      <c r="U261" s="174"/>
      <c r="V261" s="92"/>
      <c r="W261" s="174"/>
      <c r="X261" s="4" t="s">
        <v>317</v>
      </c>
      <c r="Y261" s="5"/>
      <c r="Z261" s="5"/>
    </row>
    <row r="262" ht="24.0" customHeight="1">
      <c r="A262" s="369" t="s">
        <v>318</v>
      </c>
      <c r="B262" s="281"/>
      <c r="C262" s="372">
        <v>19.044827597098035</v>
      </c>
      <c r="D262" s="373"/>
      <c r="E262" s="374">
        <v>6.051639160630274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377"/>
      <c r="S262" s="376"/>
      <c r="T262" s="377"/>
      <c r="U262" s="376"/>
      <c r="V262" s="377"/>
      <c r="W262" s="376"/>
      <c r="X262" s="4"/>
      <c r="Y262" s="5"/>
      <c r="Z262" s="378"/>
    </row>
    <row r="263" ht="16.5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3"/>
      <c r="X263" s="4"/>
      <c r="Y263" s="5"/>
      <c r="Z263" s="5"/>
    </row>
    <row r="264" ht="16.5" customHeight="1">
      <c r="A264" s="745" t="s">
        <v>320</v>
      </c>
      <c r="B264" s="92"/>
      <c r="C264" s="492">
        <v>56.0</v>
      </c>
      <c r="D264" s="262">
        <f t="shared" ref="D264:D270" si="123">E264/C264</f>
        <v>0.07142857143</v>
      </c>
      <c r="E264" s="172">
        <v>4.0</v>
      </c>
      <c r="F264" s="92"/>
      <c r="G264" s="172">
        <v>0.0</v>
      </c>
      <c r="H264" s="92"/>
      <c r="I264" s="172">
        <v>2.0</v>
      </c>
      <c r="J264" s="92"/>
      <c r="K264" s="172">
        <v>0.0</v>
      </c>
      <c r="L264" s="92"/>
      <c r="M264" s="172">
        <v>0.0</v>
      </c>
      <c r="N264" s="92"/>
      <c r="O264" s="172">
        <v>1.0</v>
      </c>
      <c r="P264" s="92"/>
      <c r="Q264" s="172">
        <v>1.0</v>
      </c>
      <c r="R264" s="92"/>
      <c r="S264" s="172">
        <v>0.0</v>
      </c>
      <c r="T264" s="92"/>
      <c r="U264" s="172">
        <v>0.0</v>
      </c>
      <c r="V264" s="92"/>
      <c r="W264" s="172">
        <v>0.0</v>
      </c>
      <c r="X264" s="4" t="s">
        <v>321</v>
      </c>
      <c r="Y264" s="5"/>
      <c r="Z264" s="5"/>
    </row>
    <row r="265" ht="16.5" customHeight="1">
      <c r="A265" s="745" t="s">
        <v>322</v>
      </c>
      <c r="B265" s="493"/>
      <c r="C265" s="494">
        <f>129+7</f>
        <v>136</v>
      </c>
      <c r="D265" s="262">
        <f t="shared" si="123"/>
        <v>0.05882352941</v>
      </c>
      <c r="E265" s="35">
        <v>8.0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93"/>
      <c r="S265" s="567"/>
      <c r="T265" s="493"/>
      <c r="U265" s="567"/>
      <c r="V265" s="493"/>
      <c r="W265" s="567"/>
      <c r="X265" s="4" t="s">
        <v>323</v>
      </c>
      <c r="Y265" s="5"/>
      <c r="Z265" s="378"/>
    </row>
    <row r="266" ht="16.5" customHeight="1">
      <c r="A266" s="745" t="s">
        <v>324</v>
      </c>
      <c r="B266" s="493"/>
      <c r="C266" s="495">
        <v>412.0</v>
      </c>
      <c r="D266" s="262">
        <f t="shared" si="123"/>
        <v>0.06067961165</v>
      </c>
      <c r="E266" s="35">
        <v>25.0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7"/>
      <c r="P266" s="493"/>
      <c r="Q266" s="567"/>
      <c r="R266" s="493"/>
      <c r="S266" s="567"/>
      <c r="T266" s="493"/>
      <c r="U266" s="567"/>
      <c r="V266" s="493"/>
      <c r="W266" s="567"/>
      <c r="X266" s="4" t="s">
        <v>323</v>
      </c>
      <c r="Y266" s="5"/>
      <c r="Z266" s="378"/>
    </row>
    <row r="267" ht="16.5" customHeight="1">
      <c r="A267" s="745" t="s">
        <v>325</v>
      </c>
      <c r="B267" s="493"/>
      <c r="C267" s="495">
        <f>242+3</f>
        <v>245</v>
      </c>
      <c r="D267" s="262">
        <f t="shared" si="123"/>
        <v>0.04897959184</v>
      </c>
      <c r="E267" s="35">
        <v>12.0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93"/>
      <c r="S267" s="567"/>
      <c r="T267" s="493"/>
      <c r="U267" s="567"/>
      <c r="V267" s="493"/>
      <c r="W267" s="567"/>
      <c r="X267" s="4" t="s">
        <v>323</v>
      </c>
      <c r="Y267" s="5"/>
      <c r="Z267" s="378"/>
    </row>
    <row r="268" ht="16.5" customHeight="1">
      <c r="A268" s="379" t="s">
        <v>326</v>
      </c>
      <c r="B268" s="493"/>
      <c r="C268" s="495">
        <v>111.0</v>
      </c>
      <c r="D268" s="262">
        <f t="shared" si="123"/>
        <v>0.04504504505</v>
      </c>
      <c r="E268" s="35">
        <v>5.0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93"/>
      <c r="S268" s="567"/>
      <c r="T268" s="493"/>
      <c r="U268" s="567"/>
      <c r="V268" s="493"/>
      <c r="W268" s="567"/>
      <c r="X268" s="4" t="s">
        <v>323</v>
      </c>
      <c r="Y268" s="5"/>
      <c r="Z268" s="378"/>
    </row>
    <row r="269" ht="16.5" customHeight="1">
      <c r="A269" s="745" t="s">
        <v>327</v>
      </c>
      <c r="B269" s="493"/>
      <c r="C269" s="495">
        <f>47+1+40</f>
        <v>88</v>
      </c>
      <c r="D269" s="262">
        <f t="shared" si="123"/>
        <v>0.05681818182</v>
      </c>
      <c r="E269" s="35">
        <v>5.0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93"/>
      <c r="S269" s="567"/>
      <c r="T269" s="493"/>
      <c r="U269" s="567"/>
      <c r="V269" s="493"/>
      <c r="W269" s="567"/>
      <c r="X269" s="4" t="s">
        <v>323</v>
      </c>
      <c r="Y269" s="5"/>
      <c r="Z269" s="378"/>
    </row>
    <row r="270" ht="16.5" customHeight="1">
      <c r="A270" s="745" t="s">
        <v>328</v>
      </c>
      <c r="B270" s="493"/>
      <c r="C270" s="495">
        <f>261+13</f>
        <v>274</v>
      </c>
      <c r="D270" s="262">
        <f t="shared" si="123"/>
        <v>0.102189781</v>
      </c>
      <c r="E270" s="271">
        <v>28.0</v>
      </c>
      <c r="F270" s="373"/>
      <c r="G270" s="614"/>
      <c r="H270" s="373"/>
      <c r="I270" s="614"/>
      <c r="J270" s="373"/>
      <c r="K270" s="614"/>
      <c r="L270" s="373"/>
      <c r="M270" s="614"/>
      <c r="N270" s="373"/>
      <c r="O270" s="614"/>
      <c r="P270" s="373"/>
      <c r="Q270" s="614"/>
      <c r="R270" s="373"/>
      <c r="S270" s="614"/>
      <c r="T270" s="373"/>
      <c r="U270" s="614"/>
      <c r="V270" s="373"/>
      <c r="W270" s="614"/>
      <c r="X270" s="4" t="s">
        <v>323</v>
      </c>
      <c r="Y270" s="5"/>
      <c r="Z270" s="378"/>
    </row>
    <row r="271" ht="16.5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3"/>
      <c r="X271" s="4"/>
      <c r="Y271" s="5"/>
      <c r="Z271" s="5"/>
    </row>
    <row r="272" ht="16.5" customHeight="1">
      <c r="A272" s="379" t="s">
        <v>330</v>
      </c>
      <c r="B272" s="92"/>
      <c r="C272" s="492">
        <v>46.0</v>
      </c>
      <c r="D272" s="262">
        <f>E272/C272</f>
        <v>0.0652173913</v>
      </c>
      <c r="E272" s="172">
        <v>3.0</v>
      </c>
      <c r="F272" s="92"/>
      <c r="G272" s="172">
        <v>1.0</v>
      </c>
      <c r="H272" s="92"/>
      <c r="I272" s="172">
        <v>0.0</v>
      </c>
      <c r="J272" s="92"/>
      <c r="K272" s="172">
        <v>0.0</v>
      </c>
      <c r="L272" s="92"/>
      <c r="M272" s="172">
        <v>1.0</v>
      </c>
      <c r="N272" s="92"/>
      <c r="O272" s="172">
        <v>1.0</v>
      </c>
      <c r="P272" s="92"/>
      <c r="Q272" s="172">
        <v>0.0</v>
      </c>
      <c r="R272" s="92"/>
      <c r="S272" s="172">
        <v>0.0</v>
      </c>
      <c r="T272" s="92"/>
      <c r="U272" s="172">
        <v>0.0</v>
      </c>
      <c r="V272" s="92"/>
      <c r="W272" s="172">
        <v>0.0</v>
      </c>
      <c r="X272" s="4" t="s">
        <v>331</v>
      </c>
      <c r="Y272" s="5"/>
      <c r="Z272" s="5"/>
    </row>
    <row r="273" ht="16.5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3"/>
      <c r="X273" s="4"/>
      <c r="Y273" s="5"/>
      <c r="Z273" s="5"/>
    </row>
    <row r="274" ht="16.5" customHeight="1">
      <c r="A274" s="743" t="s">
        <v>333</v>
      </c>
      <c r="B274" s="306"/>
      <c r="C274" s="282">
        <v>1817.0</v>
      </c>
      <c r="D274" s="595">
        <f t="shared" ref="D274:D276" si="124">E274/C274</f>
        <v>0.05888827738</v>
      </c>
      <c r="E274" s="594">
        <v>107.0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92"/>
      <c r="S274" s="248"/>
      <c r="T274" s="92"/>
      <c r="U274" s="248"/>
      <c r="V274" s="92"/>
      <c r="W274" s="248"/>
      <c r="X274" s="4" t="s">
        <v>334</v>
      </c>
      <c r="Y274" s="5"/>
      <c r="Z274" s="5"/>
    </row>
    <row r="275" ht="16.5" customHeight="1">
      <c r="A275" s="361" t="s">
        <v>335</v>
      </c>
      <c r="B275" s="281"/>
      <c r="C275" s="257">
        <v>243.0</v>
      </c>
      <c r="D275" s="595">
        <f t="shared" si="124"/>
        <v>0.04526748971</v>
      </c>
      <c r="E275" s="49">
        <v>11.0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60"/>
      <c r="S275" s="47"/>
      <c r="T275" s="60"/>
      <c r="U275" s="47"/>
      <c r="V275" s="60"/>
      <c r="W275" s="47"/>
      <c r="X275" s="4" t="s">
        <v>334</v>
      </c>
      <c r="Y275" s="5"/>
      <c r="Z275" s="5"/>
    </row>
    <row r="276" ht="16.5" customHeight="1">
      <c r="A276" s="746" t="s">
        <v>336</v>
      </c>
      <c r="B276" s="383"/>
      <c r="C276" s="270">
        <v>180.0</v>
      </c>
      <c r="D276" s="596">
        <f t="shared" si="124"/>
        <v>0.02777777778</v>
      </c>
      <c r="E276" s="181">
        <v>5.0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100"/>
      <c r="S276" s="255"/>
      <c r="T276" s="100"/>
      <c r="U276" s="255"/>
      <c r="V276" s="100"/>
      <c r="W276" s="255"/>
      <c r="X276" s="4" t="s">
        <v>334</v>
      </c>
      <c r="Y276" s="5"/>
      <c r="Z276" s="5"/>
    </row>
    <row r="277" ht="17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4"/>
      <c r="Y277" s="5"/>
      <c r="Z277" s="5"/>
    </row>
    <row r="278" ht="17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4"/>
      <c r="Y278" s="5"/>
      <c r="Z278" s="5"/>
    </row>
    <row r="279" ht="17.25" customHeight="1">
      <c r="A279" s="662" t="s">
        <v>337</v>
      </c>
      <c r="B279" s="392"/>
      <c r="C279" s="392"/>
      <c r="D279" s="392"/>
      <c r="E279" s="392"/>
      <c r="F279" s="392"/>
      <c r="G279" s="392"/>
      <c r="H279" s="392"/>
      <c r="I279" s="392"/>
      <c r="J279" s="392"/>
      <c r="K279" s="392"/>
      <c r="L279" s="392"/>
      <c r="M279" s="392"/>
      <c r="N279" s="392"/>
      <c r="O279" s="392"/>
      <c r="P279" s="392"/>
      <c r="Q279" s="392"/>
      <c r="R279" s="393"/>
      <c r="S279" s="5"/>
      <c r="T279" s="5"/>
      <c r="U279" s="5"/>
      <c r="V279" s="5"/>
      <c r="W279" s="5"/>
      <c r="X279" s="4"/>
      <c r="Y279" s="5"/>
      <c r="Z279" s="5"/>
    </row>
    <row r="280" ht="12.0" customHeight="1">
      <c r="A280" s="389" t="s">
        <v>338</v>
      </c>
      <c r="B280" s="507"/>
      <c r="C280" s="396" t="s">
        <v>339</v>
      </c>
      <c r="D280" s="246"/>
      <c r="E280" s="246"/>
      <c r="F280" s="246"/>
      <c r="G280" s="246"/>
      <c r="H280" s="246"/>
      <c r="I280" s="246"/>
      <c r="J280" s="246"/>
      <c r="K280" s="246"/>
      <c r="L280" s="246"/>
      <c r="M280" s="246"/>
      <c r="N280" s="246"/>
      <c r="O280" s="246"/>
      <c r="P280" s="246"/>
      <c r="Q280" s="246"/>
      <c r="R280" s="21"/>
      <c r="S280" s="5"/>
      <c r="T280" s="5"/>
      <c r="U280" s="5"/>
      <c r="V280" s="5"/>
      <c r="W280" s="5"/>
      <c r="X280" s="4" t="s">
        <v>340</v>
      </c>
      <c r="Y280" s="5"/>
      <c r="Z280" s="5"/>
    </row>
    <row r="281" ht="12.0" customHeight="1">
      <c r="A281" s="394"/>
      <c r="B281" s="507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398" t="s">
        <v>341</v>
      </c>
      <c r="R281" s="21"/>
      <c r="S281" s="5"/>
      <c r="T281" s="5"/>
      <c r="U281" s="5"/>
      <c r="V281" s="5"/>
      <c r="W281" s="5"/>
      <c r="X281" s="4"/>
      <c r="Y281" s="5"/>
      <c r="Z281" s="5"/>
    </row>
    <row r="282" ht="14.25" customHeight="1">
      <c r="A282" s="747" t="s">
        <v>342</v>
      </c>
      <c r="B282" s="509"/>
      <c r="C282" s="401"/>
      <c r="D282" s="397"/>
      <c r="E282" s="402">
        <v>30000.0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402">
        <f t="shared" ref="Q282:Q299" si="125">SUM(C282:P282)</f>
        <v>30000</v>
      </c>
      <c r="R282" s="21"/>
      <c r="S282" s="5"/>
      <c r="T282" s="5"/>
      <c r="U282" s="5"/>
      <c r="V282" s="5"/>
      <c r="W282" s="5"/>
      <c r="X282" s="4"/>
      <c r="Y282" s="5"/>
      <c r="Z282" s="5"/>
    </row>
    <row r="283" ht="14.25" customHeight="1">
      <c r="A283" s="748" t="s">
        <v>343</v>
      </c>
      <c r="B283" s="510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408">
        <f t="shared" si="125"/>
        <v>0</v>
      </c>
      <c r="R283" s="21"/>
      <c r="S283" s="5"/>
      <c r="T283" s="5"/>
      <c r="U283" s="5"/>
      <c r="V283" s="5"/>
      <c r="W283" s="5"/>
      <c r="X283" s="4"/>
      <c r="Y283" s="5"/>
      <c r="Z283" s="5"/>
    </row>
    <row r="284" ht="14.25" customHeight="1">
      <c r="A284" s="747" t="s">
        <v>345</v>
      </c>
      <c r="B284" s="509"/>
      <c r="C284" s="401"/>
      <c r="D284" s="397"/>
      <c r="E284" s="402">
        <v>219645.0</v>
      </c>
      <c r="F284" s="397"/>
      <c r="G284" s="402"/>
      <c r="H284" s="397"/>
      <c r="I284" s="402">
        <v>193954.0</v>
      </c>
      <c r="J284" s="397"/>
      <c r="K284" s="402"/>
      <c r="L284" s="397"/>
      <c r="M284" s="402"/>
      <c r="N284" s="397"/>
      <c r="O284" s="402">
        <v>6000.0</v>
      </c>
      <c r="P284" s="397"/>
      <c r="Q284" s="402">
        <f t="shared" si="125"/>
        <v>419599</v>
      </c>
      <c r="R284" s="21"/>
      <c r="S284" s="5"/>
      <c r="T284" s="5"/>
      <c r="U284" s="5"/>
      <c r="V284" s="5"/>
      <c r="W284" s="5"/>
      <c r="X284" s="4"/>
      <c r="Y284" s="5"/>
      <c r="Z284" s="5"/>
    </row>
    <row r="285" ht="14.25" customHeight="1">
      <c r="A285" s="748" t="s">
        <v>346</v>
      </c>
      <c r="B285" s="510"/>
      <c r="C285" s="406"/>
      <c r="D285" s="397"/>
      <c r="E285" s="408">
        <v>9379612.0</v>
      </c>
      <c r="F285" s="397"/>
      <c r="G285" s="408"/>
      <c r="H285" s="397"/>
      <c r="I285" s="408">
        <v>12000.0</v>
      </c>
      <c r="J285" s="397"/>
      <c r="K285" s="408"/>
      <c r="L285" s="397"/>
      <c r="M285" s="408">
        <v>20000.0</v>
      </c>
      <c r="N285" s="397"/>
      <c r="O285" s="408">
        <v>52442.0</v>
      </c>
      <c r="P285" s="397"/>
      <c r="Q285" s="408">
        <f t="shared" si="125"/>
        <v>9464054</v>
      </c>
      <c r="R285" s="21"/>
      <c r="S285" s="5"/>
      <c r="T285" s="5"/>
      <c r="U285" s="5"/>
      <c r="V285" s="5"/>
      <c r="W285" s="5"/>
      <c r="X285" s="4"/>
      <c r="Y285" s="5"/>
      <c r="Z285" s="5"/>
    </row>
    <row r="286" ht="14.25" customHeight="1">
      <c r="A286" s="747" t="s">
        <v>347</v>
      </c>
      <c r="B286" s="509"/>
      <c r="C286" s="401">
        <v>1992090.0</v>
      </c>
      <c r="D286" s="397"/>
      <c r="E286" s="402">
        <v>144000.0</v>
      </c>
      <c r="F286" s="397"/>
      <c r="G286" s="402"/>
      <c r="H286" s="397"/>
      <c r="I286" s="402">
        <v>150000.0</v>
      </c>
      <c r="J286" s="397"/>
      <c r="K286" s="402"/>
      <c r="L286" s="397"/>
      <c r="M286" s="402"/>
      <c r="N286" s="397"/>
      <c r="O286" s="402"/>
      <c r="P286" s="397"/>
      <c r="Q286" s="402">
        <f t="shared" si="125"/>
        <v>2286090</v>
      </c>
      <c r="R286" s="21"/>
      <c r="S286" s="5"/>
      <c r="T286" s="5"/>
      <c r="U286" s="5"/>
      <c r="V286" s="5"/>
      <c r="W286" s="5"/>
      <c r="X286" s="4"/>
      <c r="Y286" s="5"/>
      <c r="Z286" s="5"/>
    </row>
    <row r="287" ht="14.25" customHeight="1">
      <c r="A287" s="748" t="s">
        <v>348</v>
      </c>
      <c r="B287" s="510"/>
      <c r="C287" s="406"/>
      <c r="D287" s="397"/>
      <c r="E287" s="408">
        <v>498000.0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408">
        <f t="shared" si="125"/>
        <v>498000</v>
      </c>
      <c r="R287" s="21"/>
      <c r="S287" s="5"/>
      <c r="T287" s="5"/>
      <c r="U287" s="5"/>
      <c r="V287" s="5"/>
      <c r="W287" s="5"/>
      <c r="X287" s="4"/>
      <c r="Y287" s="5"/>
      <c r="Z287" s="5"/>
    </row>
    <row r="288" ht="14.25" customHeight="1">
      <c r="A288" s="747" t="s">
        <v>349</v>
      </c>
      <c r="B288" s="509"/>
      <c r="C288" s="401">
        <v>313163.0</v>
      </c>
      <c r="D288" s="397"/>
      <c r="E288" s="402">
        <v>30193.0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402">
        <f t="shared" si="125"/>
        <v>343356</v>
      </c>
      <c r="R288" s="21"/>
      <c r="S288" s="5"/>
      <c r="T288" s="5"/>
      <c r="U288" s="5"/>
      <c r="V288" s="5"/>
      <c r="W288" s="5"/>
      <c r="X288" s="4"/>
      <c r="Y288" s="5"/>
      <c r="Z288" s="5"/>
    </row>
    <row r="289" ht="14.25" customHeight="1">
      <c r="A289" s="748" t="s">
        <v>350</v>
      </c>
      <c r="B289" s="510"/>
      <c r="C289" s="406"/>
      <c r="D289" s="397"/>
      <c r="E289" s="408">
        <v>2126953.0</v>
      </c>
      <c r="F289" s="397"/>
      <c r="G289" s="408"/>
      <c r="H289" s="397"/>
      <c r="I289" s="408"/>
      <c r="J289" s="397"/>
      <c r="K289" s="408"/>
      <c r="L289" s="397"/>
      <c r="M289" s="408">
        <v>700176.0</v>
      </c>
      <c r="N289" s="397"/>
      <c r="O289" s="408"/>
      <c r="P289" s="397"/>
      <c r="Q289" s="408">
        <f t="shared" si="125"/>
        <v>2827129</v>
      </c>
      <c r="R289" s="21"/>
      <c r="S289" s="5"/>
      <c r="T289" s="5"/>
      <c r="U289" s="5"/>
      <c r="V289" s="5"/>
      <c r="W289" s="5"/>
      <c r="X289" s="4"/>
      <c r="Y289" s="5"/>
      <c r="Z289" s="5"/>
    </row>
    <row r="290" ht="14.25" customHeight="1">
      <c r="A290" s="747" t="s">
        <v>351</v>
      </c>
      <c r="B290" s="509"/>
      <c r="C290" s="401"/>
      <c r="D290" s="397"/>
      <c r="E290" s="402">
        <v>10000.0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402">
        <f t="shared" si="125"/>
        <v>10000</v>
      </c>
      <c r="R290" s="21"/>
      <c r="S290" s="5"/>
      <c r="T290" s="5"/>
      <c r="U290" s="5"/>
      <c r="V290" s="5"/>
      <c r="W290" s="5"/>
      <c r="X290" s="4"/>
      <c r="Y290" s="5"/>
      <c r="Z290" s="5"/>
    </row>
    <row r="291" ht="14.25" customHeight="1">
      <c r="A291" s="748" t="s">
        <v>352</v>
      </c>
      <c r="B291" s="510"/>
      <c r="C291" s="406"/>
      <c r="D291" s="397"/>
      <c r="E291" s="408">
        <v>98600.0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408">
        <f t="shared" si="125"/>
        <v>98600</v>
      </c>
      <c r="R291" s="21"/>
      <c r="S291" s="5"/>
      <c r="T291" s="5"/>
      <c r="U291" s="5"/>
      <c r="V291" s="5"/>
      <c r="W291" s="5"/>
      <c r="X291" s="4"/>
      <c r="Y291" s="5"/>
      <c r="Z291" s="5"/>
    </row>
    <row r="292" ht="14.25" customHeight="1">
      <c r="A292" s="747" t="s">
        <v>353</v>
      </c>
      <c r="B292" s="509"/>
      <c r="C292" s="401">
        <v>499795.0</v>
      </c>
      <c r="D292" s="397"/>
      <c r="E292" s="402">
        <v>1056397.0</v>
      </c>
      <c r="F292" s="397"/>
      <c r="G292" s="402"/>
      <c r="H292" s="397"/>
      <c r="I292" s="402"/>
      <c r="J292" s="397"/>
      <c r="K292" s="402"/>
      <c r="L292" s="397"/>
      <c r="M292" s="402">
        <v>15000.0</v>
      </c>
      <c r="N292" s="397"/>
      <c r="O292" s="402"/>
      <c r="P292" s="397"/>
      <c r="Q292" s="402">
        <f t="shared" si="125"/>
        <v>1571192</v>
      </c>
      <c r="R292" s="21"/>
      <c r="S292" s="5"/>
      <c r="T292" s="5"/>
      <c r="U292" s="5"/>
      <c r="V292" s="5"/>
      <c r="W292" s="5"/>
      <c r="X292" s="4"/>
      <c r="Y292" s="5"/>
      <c r="Z292" s="5"/>
    </row>
    <row r="293" ht="14.25" customHeight="1">
      <c r="A293" s="748" t="s">
        <v>354</v>
      </c>
      <c r="B293" s="510"/>
      <c r="C293" s="406"/>
      <c r="D293" s="397"/>
      <c r="E293" s="408">
        <v>25000.0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408">
        <f t="shared" si="125"/>
        <v>25000</v>
      </c>
      <c r="R293" s="21"/>
      <c r="S293" s="5"/>
      <c r="T293" s="5"/>
      <c r="U293" s="5"/>
      <c r="V293" s="5"/>
      <c r="W293" s="5"/>
      <c r="X293" s="4"/>
      <c r="Y293" s="5"/>
      <c r="Z293" s="5"/>
    </row>
    <row r="294" ht="14.25" customHeight="1">
      <c r="A294" s="747" t="s">
        <v>355</v>
      </c>
      <c r="B294" s="509"/>
      <c r="C294" s="401">
        <v>5194219.0</v>
      </c>
      <c r="D294" s="397"/>
      <c r="E294" s="402">
        <v>393719.0</v>
      </c>
      <c r="F294" s="397"/>
      <c r="G294" s="402"/>
      <c r="H294" s="397"/>
      <c r="I294" s="402">
        <v>185232.0</v>
      </c>
      <c r="J294" s="397"/>
      <c r="K294" s="402"/>
      <c r="L294" s="397"/>
      <c r="M294" s="402">
        <v>626000.0</v>
      </c>
      <c r="N294" s="397"/>
      <c r="O294" s="402"/>
      <c r="P294" s="397"/>
      <c r="Q294" s="402">
        <f t="shared" si="125"/>
        <v>6399170</v>
      </c>
      <c r="R294" s="21"/>
      <c r="S294" s="5"/>
      <c r="T294" s="5"/>
      <c r="U294" s="5"/>
      <c r="V294" s="5"/>
      <c r="W294" s="5"/>
      <c r="X294" s="4"/>
      <c r="Y294" s="5"/>
      <c r="Z294" s="5"/>
    </row>
    <row r="295" ht="14.25" customHeight="1">
      <c r="A295" s="748" t="s">
        <v>356</v>
      </c>
      <c r="B295" s="510"/>
      <c r="C295" s="406">
        <v>196154.0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408">
        <f t="shared" si="125"/>
        <v>196154</v>
      </c>
      <c r="R295" s="21"/>
      <c r="S295" s="5"/>
      <c r="T295" s="5"/>
      <c r="U295" s="5"/>
      <c r="V295" s="5"/>
      <c r="W295" s="5"/>
      <c r="X295" s="4"/>
      <c r="Y295" s="5"/>
      <c r="Z295" s="5"/>
    </row>
    <row r="296" ht="14.25" customHeight="1">
      <c r="A296" s="747" t="s">
        <v>357</v>
      </c>
      <c r="B296" s="509"/>
      <c r="C296" s="401">
        <v>292125.0</v>
      </c>
      <c r="D296" s="397"/>
      <c r="E296" s="402">
        <v>3267.0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402">
        <f t="shared" si="125"/>
        <v>295392</v>
      </c>
      <c r="R296" s="21"/>
      <c r="S296" s="5"/>
      <c r="T296" s="5"/>
      <c r="U296" s="5"/>
      <c r="V296" s="5"/>
      <c r="W296" s="5"/>
      <c r="X296" s="4"/>
      <c r="Y296" s="5"/>
      <c r="Z296" s="5"/>
    </row>
    <row r="297" ht="14.25" customHeight="1">
      <c r="A297" s="748" t="s">
        <v>358</v>
      </c>
      <c r="B297" s="510"/>
      <c r="C297" s="406">
        <v>3166206.0</v>
      </c>
      <c r="D297" s="397"/>
      <c r="E297" s="408">
        <v>332874.0</v>
      </c>
      <c r="F297" s="397"/>
      <c r="G297" s="408"/>
      <c r="H297" s="397"/>
      <c r="I297" s="408"/>
      <c r="J297" s="397"/>
      <c r="K297" s="408"/>
      <c r="L297" s="397"/>
      <c r="M297" s="408">
        <v>25000.0</v>
      </c>
      <c r="N297" s="397"/>
      <c r="O297" s="408"/>
      <c r="P297" s="397"/>
      <c r="Q297" s="408">
        <f t="shared" si="125"/>
        <v>3524080</v>
      </c>
      <c r="R297" s="21"/>
      <c r="S297" s="5"/>
      <c r="T297" s="5"/>
      <c r="U297" s="5"/>
      <c r="V297" s="5"/>
      <c r="W297" s="5"/>
      <c r="X297" s="4"/>
      <c r="Y297" s="5"/>
      <c r="Z297" s="5"/>
    </row>
    <row r="298" ht="14.25" customHeight="1">
      <c r="A298" s="747" t="s">
        <v>359</v>
      </c>
      <c r="B298" s="509"/>
      <c r="C298" s="401"/>
      <c r="D298" s="397"/>
      <c r="E298" s="402"/>
      <c r="F298" s="397"/>
      <c r="G298" s="402"/>
      <c r="H298" s="397"/>
      <c r="I298" s="402">
        <v>30312.0</v>
      </c>
      <c r="J298" s="397"/>
      <c r="K298" s="402"/>
      <c r="L298" s="397"/>
      <c r="M298" s="402"/>
      <c r="N298" s="397"/>
      <c r="O298" s="402"/>
      <c r="P298" s="397"/>
      <c r="Q298" s="402">
        <f t="shared" si="125"/>
        <v>30312</v>
      </c>
      <c r="R298" s="21"/>
      <c r="S298" s="5"/>
      <c r="T298" s="5"/>
      <c r="U298" s="5"/>
      <c r="V298" s="5"/>
      <c r="W298" s="5"/>
      <c r="X298" s="4"/>
      <c r="Y298" s="5"/>
      <c r="Z298" s="5"/>
    </row>
    <row r="299" ht="14.25" customHeight="1">
      <c r="A299" s="748" t="s">
        <v>360</v>
      </c>
      <c r="B299" s="510"/>
      <c r="C299" s="406"/>
      <c r="D299" s="397"/>
      <c r="E299" s="408">
        <v>1591495.0</v>
      </c>
      <c r="F299" s="397"/>
      <c r="G299" s="408"/>
      <c r="H299" s="397"/>
      <c r="I299" s="408"/>
      <c r="J299" s="397"/>
      <c r="K299" s="408"/>
      <c r="L299" s="397"/>
      <c r="M299" s="408">
        <v>245000.0</v>
      </c>
      <c r="N299" s="397"/>
      <c r="O299" s="408"/>
      <c r="P299" s="397"/>
      <c r="Q299" s="408">
        <f t="shared" si="125"/>
        <v>1836495</v>
      </c>
      <c r="R299" s="21"/>
      <c r="S299" s="5"/>
      <c r="T299" s="5"/>
      <c r="U299" s="5"/>
      <c r="V299" s="5"/>
      <c r="W299" s="5"/>
      <c r="X299" s="4"/>
      <c r="Y299" s="5"/>
      <c r="Z299" s="5"/>
    </row>
    <row r="300" ht="14.25" customHeight="1">
      <c r="A300" s="214" t="s">
        <v>361</v>
      </c>
      <c r="B300" s="507"/>
      <c r="C300" s="411">
        <f>SUM(C282:D299)</f>
        <v>11653752</v>
      </c>
      <c r="D300" s="397"/>
      <c r="E300" s="411">
        <f>SUM(E282:F299)</f>
        <v>15939755</v>
      </c>
      <c r="F300" s="397"/>
      <c r="G300" s="411">
        <f>SUM(G282:H299)</f>
        <v>0</v>
      </c>
      <c r="H300" s="397"/>
      <c r="I300" s="411">
        <f>SUM(I282:J299)</f>
        <v>571498</v>
      </c>
      <c r="J300" s="397"/>
      <c r="K300" s="411">
        <f>SUM(K282:L299)</f>
        <v>0</v>
      </c>
      <c r="L300" s="397"/>
      <c r="M300" s="411">
        <f>SUM(M282:N299)</f>
        <v>1631176</v>
      </c>
      <c r="N300" s="397"/>
      <c r="O300" s="411">
        <f>SUM(O282:P299)</f>
        <v>58442</v>
      </c>
      <c r="P300" s="397"/>
      <c r="Q300" s="512">
        <f>SUM(Q282:Q299)</f>
        <v>29854623</v>
      </c>
      <c r="R300" s="21"/>
      <c r="S300" s="5"/>
      <c r="T300" s="5"/>
      <c r="U300" s="5"/>
      <c r="V300" s="5"/>
      <c r="W300" s="5"/>
      <c r="X300" s="4"/>
      <c r="Y300" s="5"/>
      <c r="Z300" s="5"/>
    </row>
    <row r="301" ht="15.0" customHeight="1">
      <c r="A301" s="224" t="s">
        <v>565</v>
      </c>
      <c r="B301" s="513"/>
      <c r="C301" s="415">
        <f>SUM(C282:D299)</f>
        <v>11653752</v>
      </c>
      <c r="D301" s="416"/>
      <c r="E301" s="415">
        <f>SUM(E282:F299)</f>
        <v>15939755</v>
      </c>
      <c r="F301" s="416"/>
      <c r="G301" s="415">
        <f>SUM(G282:H299)</f>
        <v>0</v>
      </c>
      <c r="H301" s="416"/>
      <c r="I301" s="415">
        <f>SUM(I282:J299)</f>
        <v>571498</v>
      </c>
      <c r="J301" s="416"/>
      <c r="K301" s="415">
        <f>SUM(K282:L299)</f>
        <v>0</v>
      </c>
      <c r="L301" s="416"/>
      <c r="M301" s="415">
        <f>SUM(M282:N299)</f>
        <v>1631176</v>
      </c>
      <c r="N301" s="416"/>
      <c r="O301" s="415">
        <f>SUM(O282:P299)</f>
        <v>58442</v>
      </c>
      <c r="P301" s="416"/>
      <c r="Q301" s="514">
        <f>SUM(Q282:Q299)</f>
        <v>29854623</v>
      </c>
      <c r="R301" s="425"/>
      <c r="S301" s="5"/>
      <c r="T301" s="5"/>
      <c r="U301" s="5"/>
      <c r="V301" s="5"/>
      <c r="W301" s="5"/>
      <c r="X301" s="4"/>
      <c r="Y301" s="5"/>
      <c r="Z301" s="5"/>
    </row>
    <row r="302" ht="14.25" customHeight="1">
      <c r="A302" s="749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418"/>
      <c r="Y302" s="5"/>
      <c r="Z302" s="5"/>
    </row>
    <row r="303" ht="14.25" customHeight="1">
      <c r="A303" s="749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418"/>
      <c r="Y303" s="5"/>
      <c r="Z303" s="5"/>
    </row>
    <row r="304" ht="14.25" customHeight="1">
      <c r="A304" s="749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418"/>
      <c r="Y304" s="5"/>
      <c r="Z304" s="5"/>
    </row>
    <row r="305" ht="14.25" customHeight="1">
      <c r="A305" s="749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418"/>
      <c r="Y305" s="5"/>
      <c r="Z305" s="5"/>
    </row>
    <row r="306" ht="14.25" customHeight="1">
      <c r="A306" s="749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418"/>
      <c r="Y306" s="5"/>
      <c r="Z306" s="5"/>
    </row>
    <row r="307" ht="14.25" customHeight="1">
      <c r="A307" s="749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418"/>
      <c r="Y307" s="5"/>
      <c r="Z307" s="5"/>
    </row>
    <row r="308" ht="14.25" customHeight="1">
      <c r="A308" s="749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418"/>
      <c r="Y308" s="5"/>
      <c r="Z308" s="5"/>
    </row>
    <row r="309" ht="14.25" customHeight="1">
      <c r="A309" s="749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418"/>
      <c r="Y309" s="5"/>
      <c r="Z309" s="5"/>
    </row>
    <row r="310" ht="14.25" customHeight="1">
      <c r="A310" s="749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418"/>
      <c r="Y310" s="5"/>
      <c r="Z310" s="5"/>
    </row>
    <row r="311" ht="14.25" customHeight="1">
      <c r="A311" s="749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418"/>
      <c r="Y311" s="5"/>
      <c r="Z311" s="5"/>
    </row>
    <row r="312" ht="14.25" customHeight="1">
      <c r="A312" s="749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418"/>
      <c r="Y312" s="5"/>
      <c r="Z312" s="5"/>
    </row>
    <row r="313" ht="14.25" customHeight="1">
      <c r="A313" s="749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418"/>
      <c r="Y313" s="5"/>
      <c r="Z313" s="5"/>
    </row>
    <row r="314" ht="14.25" customHeight="1">
      <c r="A314" s="749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418"/>
      <c r="Y314" s="5"/>
      <c r="Z314" s="5"/>
    </row>
    <row r="315" ht="14.25" customHeight="1">
      <c r="A315" s="749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418"/>
      <c r="Y315" s="5"/>
      <c r="Z315" s="5"/>
    </row>
    <row r="316" ht="14.25" customHeight="1">
      <c r="A316" s="749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418"/>
      <c r="Y316" s="5"/>
      <c r="Z316" s="5"/>
    </row>
    <row r="317" ht="14.25" customHeight="1">
      <c r="A317" s="749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418"/>
      <c r="Y317" s="5"/>
      <c r="Z317" s="5"/>
    </row>
    <row r="318" ht="14.25" customHeight="1">
      <c r="A318" s="749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418"/>
      <c r="Y318" s="5"/>
      <c r="Z318" s="5"/>
    </row>
    <row r="319" ht="14.25" customHeight="1">
      <c r="A319" s="749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418"/>
      <c r="Y319" s="5"/>
      <c r="Z319" s="5"/>
    </row>
    <row r="320" ht="14.25" customHeight="1">
      <c r="A320" s="749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418"/>
      <c r="Y320" s="5"/>
      <c r="Z320" s="5"/>
    </row>
    <row r="321" ht="14.25" customHeight="1">
      <c r="A321" s="749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418"/>
      <c r="Y321" s="5"/>
      <c r="Z321" s="5"/>
    </row>
    <row r="322" ht="14.25" customHeight="1">
      <c r="A322" s="749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418"/>
      <c r="Y322" s="5"/>
      <c r="Z322" s="5"/>
    </row>
    <row r="323" ht="14.25" customHeight="1">
      <c r="A323" s="749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418"/>
      <c r="Y323" s="5"/>
      <c r="Z323" s="5"/>
    </row>
    <row r="324" ht="14.25" customHeight="1">
      <c r="A324" s="749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418"/>
      <c r="Y324" s="5"/>
      <c r="Z324" s="5"/>
    </row>
    <row r="325" ht="14.25" customHeight="1">
      <c r="A325" s="749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418"/>
      <c r="Y325" s="5"/>
      <c r="Z325" s="5"/>
    </row>
    <row r="326" ht="14.25" customHeight="1">
      <c r="A326" s="749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418"/>
      <c r="Y326" s="5"/>
      <c r="Z326" s="5"/>
    </row>
    <row r="327" ht="14.25" customHeight="1">
      <c r="A327" s="749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418"/>
      <c r="Y327" s="5"/>
      <c r="Z327" s="5"/>
    </row>
    <row r="328" ht="14.25" customHeight="1">
      <c r="A328" s="749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418"/>
      <c r="Y328" s="5"/>
      <c r="Z328" s="5"/>
    </row>
    <row r="329" ht="14.25" customHeight="1">
      <c r="A329" s="749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418"/>
      <c r="Y329" s="5"/>
      <c r="Z329" s="5"/>
    </row>
    <row r="330" ht="14.25" customHeight="1">
      <c r="A330" s="749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418"/>
      <c r="Y330" s="5"/>
      <c r="Z330" s="5"/>
    </row>
    <row r="331" ht="14.25" customHeight="1">
      <c r="A331" s="749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418"/>
      <c r="Y331" s="5"/>
      <c r="Z331" s="5"/>
    </row>
    <row r="332" ht="14.25" customHeight="1">
      <c r="A332" s="749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418"/>
      <c r="Y332" s="5"/>
      <c r="Z332" s="5"/>
    </row>
    <row r="333" ht="14.25" customHeight="1">
      <c r="A333" s="749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418"/>
      <c r="Y333" s="5"/>
      <c r="Z333" s="5"/>
    </row>
    <row r="334" ht="14.25" customHeight="1">
      <c r="A334" s="749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418"/>
      <c r="Y334" s="5"/>
      <c r="Z334" s="5"/>
    </row>
    <row r="335" ht="14.25" customHeight="1">
      <c r="A335" s="749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418"/>
      <c r="Y335" s="5"/>
      <c r="Z335" s="5"/>
    </row>
    <row r="336" ht="14.25" customHeight="1">
      <c r="A336" s="749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418"/>
      <c r="Y336" s="5"/>
      <c r="Z336" s="5"/>
    </row>
    <row r="337" ht="14.25" customHeight="1">
      <c r="A337" s="749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418"/>
      <c r="Y337" s="5"/>
      <c r="Z337" s="5"/>
    </row>
    <row r="338" ht="14.25" customHeight="1">
      <c r="A338" s="749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418"/>
      <c r="Y338" s="5"/>
      <c r="Z338" s="5"/>
    </row>
    <row r="339" ht="14.25" customHeight="1">
      <c r="A339" s="749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418"/>
      <c r="Y339" s="5"/>
      <c r="Z339" s="5"/>
    </row>
    <row r="340" ht="14.25" customHeight="1">
      <c r="A340" s="749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418"/>
      <c r="Y340" s="5"/>
      <c r="Z340" s="5"/>
    </row>
    <row r="341" ht="14.25" customHeight="1">
      <c r="A341" s="749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418"/>
      <c r="Y341" s="5"/>
      <c r="Z341" s="5"/>
    </row>
    <row r="342" ht="14.25" customHeight="1">
      <c r="A342" s="749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418"/>
      <c r="Y342" s="5"/>
      <c r="Z342" s="5"/>
    </row>
    <row r="343" ht="14.25" customHeight="1">
      <c r="A343" s="749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418"/>
      <c r="Y343" s="5"/>
      <c r="Z343" s="5"/>
    </row>
    <row r="344" ht="14.25" customHeight="1">
      <c r="A344" s="749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418"/>
      <c r="Y344" s="5"/>
      <c r="Z344" s="5"/>
    </row>
    <row r="345" ht="14.25" customHeight="1">
      <c r="A345" s="749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418"/>
      <c r="Y345" s="5"/>
      <c r="Z345" s="5"/>
    </row>
    <row r="346" ht="14.25" customHeight="1">
      <c r="A346" s="749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418"/>
      <c r="Y346" s="5"/>
      <c r="Z346" s="5"/>
    </row>
    <row r="347" ht="14.25" customHeight="1">
      <c r="A347" s="749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418"/>
      <c r="Y347" s="5"/>
      <c r="Z347" s="5"/>
    </row>
    <row r="348" ht="14.25" customHeight="1">
      <c r="A348" s="749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418"/>
      <c r="Y348" s="5"/>
      <c r="Z348" s="5"/>
    </row>
    <row r="349" ht="14.25" customHeight="1">
      <c r="A349" s="749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418"/>
      <c r="Y349" s="5"/>
      <c r="Z349" s="5"/>
    </row>
    <row r="350" ht="14.25" customHeight="1">
      <c r="A350" s="749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418"/>
      <c r="Y350" s="5"/>
      <c r="Z350" s="5"/>
    </row>
    <row r="351" ht="14.25" customHeight="1">
      <c r="A351" s="749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418"/>
      <c r="Y351" s="5"/>
      <c r="Z351" s="5"/>
    </row>
    <row r="352" ht="14.25" customHeight="1">
      <c r="A352" s="749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418"/>
      <c r="Y352" s="5"/>
      <c r="Z352" s="5"/>
    </row>
    <row r="353" ht="14.25" customHeight="1">
      <c r="A353" s="749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418"/>
      <c r="Y353" s="5"/>
      <c r="Z353" s="5"/>
    </row>
    <row r="354" ht="14.25" customHeight="1">
      <c r="A354" s="749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418"/>
      <c r="Y354" s="5"/>
      <c r="Z354" s="5"/>
    </row>
    <row r="355" ht="14.25" customHeight="1">
      <c r="A355" s="749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418"/>
      <c r="Y355" s="5"/>
      <c r="Z355" s="5"/>
    </row>
    <row r="356" ht="14.25" customHeight="1">
      <c r="A356" s="749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418"/>
      <c r="Y356" s="5"/>
      <c r="Z356" s="5"/>
    </row>
    <row r="357" ht="14.25" customHeight="1">
      <c r="A357" s="749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418"/>
      <c r="Y357" s="5"/>
      <c r="Z357" s="5"/>
    </row>
    <row r="358" ht="14.25" customHeight="1">
      <c r="A358" s="749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418"/>
      <c r="Y358" s="5"/>
      <c r="Z358" s="5"/>
    </row>
    <row r="359" ht="14.25" customHeight="1">
      <c r="A359" s="749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418"/>
      <c r="Y359" s="5"/>
      <c r="Z359" s="5"/>
    </row>
    <row r="360" ht="14.25" customHeight="1">
      <c r="A360" s="749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418"/>
      <c r="Y360" s="5"/>
      <c r="Z360" s="5"/>
    </row>
    <row r="361" ht="14.25" customHeight="1">
      <c r="A361" s="749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418"/>
      <c r="Y361" s="5"/>
      <c r="Z361" s="5"/>
    </row>
    <row r="362" ht="14.25" customHeight="1">
      <c r="A362" s="749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418"/>
      <c r="Y362" s="5"/>
      <c r="Z362" s="5"/>
    </row>
    <row r="363" ht="14.25" customHeight="1">
      <c r="A363" s="749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418"/>
      <c r="Y363" s="5"/>
      <c r="Z363" s="5"/>
    </row>
    <row r="364" ht="14.25" customHeight="1">
      <c r="A364" s="749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418"/>
      <c r="Y364" s="5"/>
      <c r="Z364" s="5"/>
    </row>
    <row r="365" ht="14.25" customHeight="1">
      <c r="A365" s="749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418"/>
      <c r="Y365" s="5"/>
      <c r="Z365" s="5"/>
    </row>
    <row r="366" ht="14.25" customHeight="1">
      <c r="A366" s="749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418"/>
      <c r="Y366" s="5"/>
      <c r="Z366" s="5"/>
    </row>
    <row r="367" ht="14.25" customHeight="1">
      <c r="A367" s="749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418"/>
      <c r="Y367" s="5"/>
      <c r="Z367" s="5"/>
    </row>
    <row r="368" ht="14.25" customHeight="1">
      <c r="A368" s="749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418"/>
      <c r="Y368" s="5"/>
      <c r="Z368" s="5"/>
    </row>
    <row r="369" ht="14.25" customHeight="1">
      <c r="A369" s="749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418"/>
      <c r="Y369" s="5"/>
      <c r="Z369" s="5"/>
    </row>
    <row r="370" ht="14.25" customHeight="1">
      <c r="A370" s="749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418"/>
      <c r="Y370" s="5"/>
      <c r="Z370" s="5"/>
    </row>
    <row r="371" ht="14.25" customHeight="1">
      <c r="A371" s="749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418"/>
      <c r="Y371" s="5"/>
      <c r="Z371" s="5"/>
    </row>
    <row r="372" ht="14.25" customHeight="1">
      <c r="A372" s="749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418"/>
      <c r="Y372" s="5"/>
      <c r="Z372" s="5"/>
    </row>
    <row r="373" ht="14.25" customHeight="1">
      <c r="A373" s="749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418"/>
      <c r="Y373" s="5"/>
      <c r="Z373" s="5"/>
    </row>
    <row r="374" ht="14.25" customHeight="1">
      <c r="A374" s="749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418"/>
      <c r="Y374" s="5"/>
      <c r="Z374" s="5"/>
    </row>
    <row r="375" ht="14.25" customHeight="1">
      <c r="A375" s="749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418"/>
      <c r="Y375" s="5"/>
      <c r="Z375" s="5"/>
    </row>
    <row r="376" ht="14.25" customHeight="1">
      <c r="A376" s="74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418"/>
      <c r="Y376" s="5"/>
      <c r="Z376" s="5"/>
    </row>
    <row r="377" ht="14.25" customHeight="1">
      <c r="A377" s="74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418"/>
      <c r="Y377" s="5"/>
      <c r="Z377" s="5"/>
    </row>
    <row r="378" ht="14.25" customHeight="1">
      <c r="A378" s="74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418"/>
      <c r="Y378" s="5"/>
      <c r="Z378" s="5"/>
    </row>
    <row r="379" ht="14.25" customHeight="1">
      <c r="A379" s="74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418"/>
      <c r="Y379" s="5"/>
      <c r="Z379" s="5"/>
    </row>
    <row r="380" ht="14.25" customHeight="1">
      <c r="A380" s="749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418"/>
      <c r="Y380" s="5"/>
      <c r="Z380" s="5"/>
    </row>
    <row r="381" ht="14.25" customHeight="1">
      <c r="A381" s="749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418"/>
      <c r="Y381" s="5"/>
      <c r="Z381" s="5"/>
    </row>
    <row r="382" ht="14.25" customHeight="1">
      <c r="A382" s="749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418"/>
      <c r="Y382" s="5"/>
      <c r="Z382" s="5"/>
    </row>
    <row r="383" ht="14.25" customHeight="1">
      <c r="A383" s="749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418"/>
      <c r="Y383" s="5"/>
      <c r="Z383" s="5"/>
    </row>
    <row r="384" ht="14.25" customHeight="1">
      <c r="A384" s="74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418"/>
      <c r="Y384" s="5"/>
      <c r="Z384" s="5"/>
    </row>
    <row r="385" ht="14.25" customHeight="1">
      <c r="A385" s="74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418"/>
      <c r="Y385" s="5"/>
      <c r="Z385" s="5"/>
    </row>
    <row r="386" ht="14.25" customHeight="1">
      <c r="A386" s="74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418"/>
      <c r="Y386" s="5"/>
      <c r="Z386" s="5"/>
    </row>
    <row r="387" ht="14.25" customHeight="1">
      <c r="A387" s="74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418"/>
      <c r="Y387" s="5"/>
      <c r="Z387" s="5"/>
    </row>
    <row r="388" ht="14.25" customHeight="1">
      <c r="A388" s="74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418"/>
      <c r="Y388" s="5"/>
      <c r="Z388" s="5"/>
    </row>
    <row r="389" ht="14.25" customHeight="1">
      <c r="A389" s="74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418"/>
      <c r="Y389" s="5"/>
      <c r="Z389" s="5"/>
    </row>
    <row r="390" ht="14.25" customHeight="1">
      <c r="A390" s="74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418"/>
      <c r="Y390" s="5"/>
      <c r="Z390" s="5"/>
    </row>
    <row r="391" ht="14.25" customHeight="1">
      <c r="A391" s="74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418"/>
      <c r="Y391" s="5"/>
      <c r="Z391" s="5"/>
    </row>
    <row r="392" ht="14.25" customHeight="1">
      <c r="A392" s="74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418"/>
      <c r="Y392" s="5"/>
      <c r="Z392" s="5"/>
    </row>
    <row r="393" ht="14.25" customHeight="1">
      <c r="A393" s="74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418"/>
      <c r="Y393" s="5"/>
      <c r="Z393" s="5"/>
    </row>
    <row r="394" ht="14.25" customHeight="1">
      <c r="A394" s="74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418"/>
      <c r="Y394" s="5"/>
      <c r="Z394" s="5"/>
    </row>
    <row r="395" ht="14.25" customHeight="1">
      <c r="A395" s="74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418"/>
      <c r="Y395" s="5"/>
      <c r="Z395" s="5"/>
    </row>
    <row r="396" ht="14.25" customHeight="1">
      <c r="A396" s="74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418"/>
      <c r="Y396" s="5"/>
      <c r="Z396" s="5"/>
    </row>
    <row r="397" ht="14.25" customHeight="1">
      <c r="A397" s="74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418"/>
      <c r="Y397" s="5"/>
      <c r="Z397" s="5"/>
    </row>
    <row r="398" ht="14.25" customHeight="1">
      <c r="A398" s="74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418"/>
      <c r="Y398" s="5"/>
      <c r="Z398" s="5"/>
    </row>
    <row r="399" ht="14.25" customHeight="1">
      <c r="A399" s="74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418"/>
      <c r="Y399" s="5"/>
      <c r="Z399" s="5"/>
    </row>
    <row r="400" ht="14.25" customHeight="1">
      <c r="A400" s="74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418"/>
      <c r="Y400" s="5"/>
      <c r="Z400" s="5"/>
    </row>
    <row r="401" ht="14.25" customHeight="1">
      <c r="A401" s="74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418"/>
      <c r="Y401" s="5"/>
      <c r="Z401" s="5"/>
    </row>
    <row r="402" ht="14.25" customHeight="1">
      <c r="A402" s="74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418"/>
      <c r="Y402" s="5"/>
      <c r="Z402" s="5"/>
    </row>
    <row r="403" ht="14.25" customHeight="1">
      <c r="A403" s="74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418"/>
      <c r="Y403" s="5"/>
      <c r="Z403" s="5"/>
    </row>
    <row r="404" ht="14.25" customHeight="1">
      <c r="A404" s="74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418"/>
      <c r="Y404" s="5"/>
      <c r="Z404" s="5"/>
    </row>
    <row r="405" ht="14.25" customHeight="1">
      <c r="A405" s="74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418"/>
      <c r="Y405" s="5"/>
      <c r="Z405" s="5"/>
    </row>
    <row r="406" ht="14.25" customHeight="1">
      <c r="A406" s="74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418"/>
      <c r="Y406" s="5"/>
      <c r="Z406" s="5"/>
    </row>
    <row r="407" ht="14.25" customHeight="1">
      <c r="A407" s="74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418"/>
      <c r="Y407" s="5"/>
      <c r="Z407" s="5"/>
    </row>
    <row r="408" ht="14.25" customHeight="1">
      <c r="A408" s="74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418"/>
      <c r="Y408" s="5"/>
      <c r="Z408" s="5"/>
    </row>
    <row r="409" ht="14.25" customHeight="1">
      <c r="A409" s="74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418"/>
      <c r="Y409" s="5"/>
      <c r="Z409" s="5"/>
    </row>
    <row r="410" ht="14.25" customHeight="1">
      <c r="A410" s="74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418"/>
      <c r="Y410" s="5"/>
      <c r="Z410" s="5"/>
    </row>
    <row r="411" ht="14.25" customHeight="1">
      <c r="A411" s="74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418"/>
      <c r="Y411" s="5"/>
      <c r="Z411" s="5"/>
    </row>
    <row r="412" ht="14.25" customHeight="1">
      <c r="A412" s="74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418"/>
      <c r="Y412" s="5"/>
      <c r="Z412" s="5"/>
    </row>
    <row r="413" ht="14.25" customHeight="1">
      <c r="A413" s="74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418"/>
      <c r="Y413" s="5"/>
      <c r="Z413" s="5"/>
    </row>
    <row r="414" ht="14.25" customHeight="1">
      <c r="A414" s="74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418"/>
      <c r="Y414" s="5"/>
      <c r="Z414" s="5"/>
    </row>
    <row r="415" ht="14.25" customHeight="1">
      <c r="A415" s="74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418"/>
      <c r="Y415" s="5"/>
      <c r="Z415" s="5"/>
    </row>
    <row r="416" ht="14.25" customHeight="1">
      <c r="A416" s="74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418"/>
      <c r="Y416" s="5"/>
      <c r="Z416" s="5"/>
    </row>
    <row r="417" ht="14.25" customHeight="1">
      <c r="A417" s="74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418"/>
      <c r="Y417" s="5"/>
      <c r="Z417" s="5"/>
    </row>
    <row r="418" ht="14.25" customHeight="1">
      <c r="A418" s="74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418"/>
      <c r="Y418" s="5"/>
      <c r="Z418" s="5"/>
    </row>
    <row r="419" ht="14.25" customHeight="1">
      <c r="A419" s="74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418"/>
      <c r="Y419" s="5"/>
      <c r="Z419" s="5"/>
    </row>
    <row r="420" ht="14.25" customHeight="1">
      <c r="A420" s="74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418"/>
      <c r="Y420" s="5"/>
      <c r="Z420" s="5"/>
    </row>
    <row r="421" ht="14.25" customHeight="1">
      <c r="A421" s="749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418"/>
      <c r="Y421" s="5"/>
      <c r="Z421" s="5"/>
    </row>
    <row r="422" ht="14.25" customHeight="1">
      <c r="A422" s="749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418"/>
      <c r="Y422" s="5"/>
      <c r="Z422" s="5"/>
    </row>
    <row r="423" ht="14.25" customHeight="1">
      <c r="A423" s="749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418"/>
      <c r="Y423" s="5"/>
      <c r="Z423" s="5"/>
    </row>
    <row r="424" ht="14.25" customHeight="1">
      <c r="A424" s="749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418"/>
      <c r="Y424" s="5"/>
      <c r="Z424" s="5"/>
    </row>
    <row r="425" ht="14.25" customHeight="1">
      <c r="A425" s="749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418"/>
      <c r="Y425" s="5"/>
      <c r="Z425" s="5"/>
    </row>
    <row r="426" ht="14.25" customHeight="1">
      <c r="A426" s="749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418"/>
      <c r="Y426" s="5"/>
      <c r="Z426" s="5"/>
    </row>
    <row r="427" ht="14.25" customHeight="1">
      <c r="A427" s="749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418"/>
      <c r="Y427" s="5"/>
      <c r="Z427" s="5"/>
    </row>
    <row r="428" ht="14.25" customHeight="1">
      <c r="A428" s="749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418"/>
      <c r="Y428" s="5"/>
      <c r="Z428" s="5"/>
    </row>
    <row r="429" ht="14.25" customHeight="1">
      <c r="A429" s="749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418"/>
      <c r="Y429" s="5"/>
      <c r="Z429" s="5"/>
    </row>
    <row r="430" ht="14.25" customHeight="1">
      <c r="A430" s="749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418"/>
      <c r="Y430" s="5"/>
      <c r="Z430" s="5"/>
    </row>
    <row r="431" ht="14.25" customHeight="1">
      <c r="A431" s="749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418"/>
      <c r="Y431" s="5"/>
      <c r="Z431" s="5"/>
    </row>
    <row r="432" ht="14.25" customHeight="1">
      <c r="A432" s="749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418"/>
      <c r="Y432" s="5"/>
      <c r="Z432" s="5"/>
    </row>
    <row r="433" ht="14.25" customHeight="1">
      <c r="A433" s="749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418"/>
      <c r="Y433" s="5"/>
      <c r="Z433" s="5"/>
    </row>
    <row r="434" ht="14.25" customHeight="1">
      <c r="A434" s="749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418"/>
      <c r="Y434" s="5"/>
      <c r="Z434" s="5"/>
    </row>
    <row r="435" ht="14.25" customHeight="1">
      <c r="A435" s="749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418"/>
      <c r="Y435" s="5"/>
      <c r="Z435" s="5"/>
    </row>
    <row r="436" ht="14.25" customHeight="1">
      <c r="A436" s="749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418"/>
      <c r="Y436" s="5"/>
      <c r="Z436" s="5"/>
    </row>
    <row r="437" ht="14.25" customHeight="1">
      <c r="A437" s="749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418"/>
      <c r="Y437" s="5"/>
      <c r="Z437" s="5"/>
    </row>
    <row r="438" ht="14.25" customHeight="1">
      <c r="A438" s="749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418"/>
      <c r="Y438" s="5"/>
      <c r="Z438" s="5"/>
    </row>
    <row r="439" ht="14.25" customHeight="1">
      <c r="A439" s="749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418"/>
      <c r="Y439" s="5"/>
      <c r="Z439" s="5"/>
    </row>
    <row r="440" ht="14.25" customHeight="1">
      <c r="A440" s="749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418"/>
      <c r="Y440" s="5"/>
      <c r="Z440" s="5"/>
    </row>
    <row r="441" ht="14.25" customHeight="1">
      <c r="A441" s="749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418"/>
      <c r="Y441" s="5"/>
      <c r="Z441" s="5"/>
    </row>
    <row r="442" ht="14.25" customHeight="1">
      <c r="A442" s="749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418"/>
      <c r="Y442" s="5"/>
      <c r="Z442" s="5"/>
    </row>
    <row r="443" ht="14.25" customHeight="1">
      <c r="A443" s="749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418"/>
      <c r="Y443" s="5"/>
      <c r="Z443" s="5"/>
    </row>
    <row r="444" ht="14.25" customHeight="1">
      <c r="A444" s="749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418"/>
      <c r="Y444" s="5"/>
      <c r="Z444" s="5"/>
    </row>
    <row r="445" ht="14.25" customHeight="1">
      <c r="A445" s="749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418"/>
      <c r="Y445" s="5"/>
      <c r="Z445" s="5"/>
    </row>
    <row r="446" ht="14.25" customHeight="1">
      <c r="A446" s="749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418"/>
      <c r="Y446" s="5"/>
      <c r="Z446" s="5"/>
    </row>
    <row r="447" ht="14.25" customHeight="1">
      <c r="A447" s="749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418"/>
      <c r="Y447" s="5"/>
      <c r="Z447" s="5"/>
    </row>
    <row r="448" ht="14.25" customHeight="1">
      <c r="A448" s="749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418"/>
      <c r="Y448" s="5"/>
      <c r="Z448" s="5"/>
    </row>
    <row r="449" ht="14.25" customHeight="1">
      <c r="A449" s="749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418"/>
      <c r="Y449" s="5"/>
      <c r="Z449" s="5"/>
    </row>
    <row r="450" ht="14.25" customHeight="1">
      <c r="A450" s="749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418"/>
      <c r="Y450" s="5"/>
      <c r="Z450" s="5"/>
    </row>
    <row r="451" ht="14.25" customHeight="1">
      <c r="A451" s="749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418"/>
      <c r="Y451" s="5"/>
      <c r="Z451" s="5"/>
    </row>
    <row r="452" ht="14.25" customHeight="1">
      <c r="A452" s="749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418"/>
      <c r="Y452" s="5"/>
      <c r="Z452" s="5"/>
    </row>
    <row r="453" ht="14.25" customHeight="1">
      <c r="A453" s="749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418"/>
      <c r="Y453" s="5"/>
      <c r="Z453" s="5"/>
    </row>
    <row r="454" ht="14.25" customHeight="1">
      <c r="A454" s="749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418"/>
      <c r="Y454" s="5"/>
      <c r="Z454" s="5"/>
    </row>
    <row r="455" ht="14.25" customHeight="1">
      <c r="A455" s="749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418"/>
      <c r="Y455" s="5"/>
      <c r="Z455" s="5"/>
    </row>
    <row r="456" ht="14.25" customHeight="1">
      <c r="A456" s="749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418"/>
      <c r="Y456" s="5"/>
      <c r="Z456" s="5"/>
    </row>
    <row r="457" ht="14.25" customHeight="1">
      <c r="A457" s="749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418"/>
      <c r="Y457" s="5"/>
      <c r="Z457" s="5"/>
    </row>
    <row r="458" ht="14.25" customHeight="1">
      <c r="A458" s="749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418"/>
      <c r="Y458" s="5"/>
      <c r="Z458" s="5"/>
    </row>
    <row r="459" ht="14.25" customHeight="1">
      <c r="A459" s="749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418"/>
      <c r="Y459" s="5"/>
      <c r="Z459" s="5"/>
    </row>
    <row r="460" ht="14.25" customHeight="1">
      <c r="A460" s="749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418"/>
      <c r="Y460" s="5"/>
      <c r="Z460" s="5"/>
    </row>
    <row r="461" ht="14.25" customHeight="1">
      <c r="A461" s="749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418"/>
      <c r="Y461" s="5"/>
      <c r="Z461" s="5"/>
    </row>
    <row r="462" ht="14.25" customHeight="1">
      <c r="A462" s="749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418"/>
      <c r="Y462" s="5"/>
      <c r="Z462" s="5"/>
    </row>
    <row r="463" ht="14.25" customHeight="1">
      <c r="A463" s="749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418"/>
      <c r="Y463" s="5"/>
      <c r="Z463" s="5"/>
    </row>
    <row r="464" ht="14.25" customHeight="1">
      <c r="A464" s="749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418"/>
      <c r="Y464" s="5"/>
      <c r="Z464" s="5"/>
    </row>
    <row r="465" ht="14.25" customHeight="1">
      <c r="A465" s="749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418"/>
      <c r="Y465" s="5"/>
      <c r="Z465" s="5"/>
    </row>
    <row r="466" ht="14.25" customHeight="1">
      <c r="A466" s="749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418"/>
      <c r="Y466" s="5"/>
      <c r="Z466" s="5"/>
    </row>
    <row r="467" ht="14.25" customHeight="1">
      <c r="A467" s="749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418"/>
      <c r="Y467" s="5"/>
      <c r="Z467" s="5"/>
    </row>
    <row r="468" ht="14.25" customHeight="1">
      <c r="A468" s="749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418"/>
      <c r="Y468" s="5"/>
      <c r="Z468" s="5"/>
    </row>
    <row r="469" ht="14.25" customHeight="1">
      <c r="A469" s="749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418"/>
      <c r="Y469" s="5"/>
      <c r="Z469" s="5"/>
    </row>
    <row r="470" ht="14.25" customHeight="1">
      <c r="A470" s="749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418"/>
      <c r="Y470" s="5"/>
      <c r="Z470" s="5"/>
    </row>
    <row r="471" ht="14.25" customHeight="1">
      <c r="A471" s="749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418"/>
      <c r="Y471" s="5"/>
      <c r="Z471" s="5"/>
    </row>
    <row r="472" ht="14.25" customHeight="1">
      <c r="A472" s="749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418"/>
      <c r="Y472" s="5"/>
      <c r="Z472" s="5"/>
    </row>
    <row r="473" ht="14.25" customHeight="1">
      <c r="A473" s="749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418"/>
      <c r="Y473" s="5"/>
      <c r="Z473" s="5"/>
    </row>
    <row r="474" ht="14.25" customHeight="1">
      <c r="A474" s="749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418"/>
      <c r="Y474" s="5"/>
      <c r="Z474" s="5"/>
    </row>
    <row r="475" ht="14.25" customHeight="1">
      <c r="A475" s="749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418"/>
      <c r="Y475" s="5"/>
      <c r="Z475" s="5"/>
    </row>
    <row r="476" ht="14.25" customHeight="1">
      <c r="A476" s="749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418"/>
      <c r="Y476" s="5"/>
      <c r="Z476" s="5"/>
    </row>
    <row r="477" ht="14.25" customHeight="1">
      <c r="A477" s="749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418"/>
      <c r="Y477" s="5"/>
      <c r="Z477" s="5"/>
    </row>
    <row r="478" ht="14.25" customHeight="1">
      <c r="A478" s="749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418"/>
      <c r="Y478" s="5"/>
      <c r="Z478" s="5"/>
    </row>
    <row r="479" ht="14.25" customHeight="1">
      <c r="A479" s="749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418"/>
      <c r="Y479" s="5"/>
      <c r="Z479" s="5"/>
    </row>
    <row r="480" ht="14.25" customHeight="1">
      <c r="A480" s="749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418"/>
      <c r="Y480" s="5"/>
      <c r="Z480" s="5"/>
    </row>
    <row r="481" ht="14.25" customHeight="1">
      <c r="A481" s="749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418"/>
      <c r="Y481" s="5"/>
      <c r="Z481" s="5"/>
    </row>
    <row r="482" ht="14.25" customHeight="1">
      <c r="A482" s="749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418"/>
      <c r="Y482" s="5"/>
      <c r="Z482" s="5"/>
    </row>
    <row r="483" ht="14.25" customHeight="1">
      <c r="A483" s="749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418"/>
      <c r="Y483" s="5"/>
      <c r="Z483" s="5"/>
    </row>
    <row r="484" ht="14.25" customHeight="1">
      <c r="A484" s="749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418"/>
      <c r="Y484" s="5"/>
      <c r="Z484" s="5"/>
    </row>
    <row r="485" ht="14.25" customHeight="1">
      <c r="A485" s="749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418"/>
      <c r="Y485" s="5"/>
      <c r="Z485" s="5"/>
    </row>
    <row r="486" ht="14.25" customHeight="1">
      <c r="A486" s="749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418"/>
      <c r="Y486" s="5"/>
      <c r="Z486" s="5"/>
    </row>
    <row r="487" ht="14.25" customHeight="1">
      <c r="A487" s="749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418"/>
      <c r="Y487" s="5"/>
      <c r="Z487" s="5"/>
    </row>
    <row r="488" ht="14.25" customHeight="1">
      <c r="A488" s="749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418"/>
      <c r="Y488" s="5"/>
      <c r="Z488" s="5"/>
    </row>
    <row r="489" ht="14.25" customHeight="1">
      <c r="A489" s="749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418"/>
      <c r="Y489" s="5"/>
      <c r="Z489" s="5"/>
    </row>
    <row r="490" ht="14.25" customHeight="1">
      <c r="A490" s="749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418"/>
      <c r="Y490" s="5"/>
      <c r="Z490" s="5"/>
    </row>
    <row r="491" ht="14.25" customHeight="1">
      <c r="A491" s="749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418"/>
      <c r="Y491" s="5"/>
      <c r="Z491" s="5"/>
    </row>
    <row r="492" ht="14.25" customHeight="1">
      <c r="A492" s="749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418"/>
      <c r="Y492" s="5"/>
      <c r="Z492" s="5"/>
    </row>
    <row r="493" ht="14.25" customHeight="1">
      <c r="A493" s="749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418"/>
      <c r="Y493" s="5"/>
      <c r="Z493" s="5"/>
    </row>
    <row r="494" ht="14.25" customHeight="1">
      <c r="A494" s="749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418"/>
      <c r="Y494" s="5"/>
      <c r="Z494" s="5"/>
    </row>
    <row r="495" ht="14.25" customHeight="1">
      <c r="A495" s="749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418"/>
      <c r="Y495" s="5"/>
      <c r="Z495" s="5"/>
    </row>
    <row r="496" ht="14.25" customHeight="1">
      <c r="A496" s="749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418"/>
      <c r="Y496" s="5"/>
      <c r="Z496" s="5"/>
    </row>
    <row r="497" ht="14.25" customHeight="1">
      <c r="A497" s="749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418"/>
      <c r="Y497" s="5"/>
      <c r="Z497" s="5"/>
    </row>
    <row r="498" ht="14.25" customHeight="1">
      <c r="A498" s="749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418"/>
      <c r="Y498" s="5"/>
      <c r="Z498" s="5"/>
    </row>
    <row r="499" ht="14.25" customHeight="1">
      <c r="A499" s="749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418"/>
      <c r="Y499" s="5"/>
      <c r="Z499" s="5"/>
    </row>
    <row r="500" ht="14.25" customHeight="1">
      <c r="A500" s="749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418"/>
      <c r="Y500" s="5"/>
      <c r="Z500" s="5"/>
    </row>
    <row r="501" ht="14.25" customHeight="1">
      <c r="A501" s="749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418"/>
      <c r="Y501" s="5"/>
      <c r="Z501" s="5"/>
    </row>
    <row r="502" ht="14.25" customHeight="1">
      <c r="A502" s="749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418"/>
      <c r="Y502" s="5"/>
      <c r="Z502" s="5"/>
    </row>
    <row r="503" ht="14.25" customHeight="1">
      <c r="A503" s="749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418"/>
      <c r="Y503" s="5"/>
      <c r="Z503" s="5"/>
    </row>
    <row r="504" ht="14.25" customHeight="1">
      <c r="A504" s="749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418"/>
      <c r="Y504" s="5"/>
      <c r="Z504" s="5"/>
    </row>
    <row r="505" ht="14.25" customHeight="1">
      <c r="A505" s="749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418"/>
      <c r="Y505" s="5"/>
      <c r="Z505" s="5"/>
    </row>
    <row r="506" ht="14.25" customHeight="1">
      <c r="A506" s="749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418"/>
      <c r="Y506" s="5"/>
      <c r="Z506" s="5"/>
    </row>
    <row r="507" ht="14.25" customHeight="1">
      <c r="A507" s="749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418"/>
      <c r="Y507" s="5"/>
      <c r="Z507" s="5"/>
    </row>
    <row r="508" ht="14.25" customHeight="1">
      <c r="A508" s="749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418"/>
      <c r="Y508" s="5"/>
      <c r="Z508" s="5"/>
    </row>
    <row r="509" ht="14.25" customHeight="1">
      <c r="A509" s="749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418"/>
      <c r="Y509" s="5"/>
      <c r="Z509" s="5"/>
    </row>
    <row r="510" ht="14.25" customHeight="1">
      <c r="A510" s="749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418"/>
      <c r="Y510" s="5"/>
      <c r="Z510" s="5"/>
    </row>
    <row r="511" ht="14.25" customHeight="1">
      <c r="A511" s="749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418"/>
      <c r="Y511" s="5"/>
      <c r="Z511" s="5"/>
    </row>
    <row r="512" ht="14.25" customHeight="1">
      <c r="A512" s="749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418"/>
      <c r="Y512" s="5"/>
      <c r="Z512" s="5"/>
    </row>
    <row r="513" ht="14.25" customHeight="1">
      <c r="A513" s="749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418"/>
      <c r="Y513" s="5"/>
      <c r="Z513" s="5"/>
    </row>
    <row r="514" ht="14.25" customHeight="1">
      <c r="A514" s="749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418"/>
      <c r="Y514" s="5"/>
      <c r="Z514" s="5"/>
    </row>
    <row r="515" ht="14.25" customHeight="1">
      <c r="A515" s="749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418"/>
      <c r="Y515" s="5"/>
      <c r="Z515" s="5"/>
    </row>
    <row r="516" ht="14.25" customHeight="1">
      <c r="A516" s="749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418"/>
      <c r="Y516" s="5"/>
      <c r="Z516" s="5"/>
    </row>
    <row r="517" ht="14.25" customHeight="1">
      <c r="A517" s="749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418"/>
      <c r="Y517" s="5"/>
      <c r="Z517" s="5"/>
    </row>
    <row r="518" ht="14.25" customHeight="1">
      <c r="A518" s="749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418"/>
      <c r="Y518" s="5"/>
      <c r="Z518" s="5"/>
    </row>
    <row r="519" ht="14.25" customHeight="1">
      <c r="A519" s="749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418"/>
      <c r="Y519" s="5"/>
      <c r="Z519" s="5"/>
    </row>
    <row r="520" ht="14.25" customHeight="1">
      <c r="A520" s="749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418"/>
      <c r="Y520" s="5"/>
      <c r="Z520" s="5"/>
    </row>
    <row r="521" ht="14.25" customHeight="1">
      <c r="A521" s="749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418"/>
      <c r="Y521" s="5"/>
      <c r="Z521" s="5"/>
    </row>
    <row r="522" ht="14.25" customHeight="1">
      <c r="A522" s="749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418"/>
      <c r="Y522" s="5"/>
      <c r="Z522" s="5"/>
    </row>
    <row r="523" ht="14.25" customHeight="1">
      <c r="A523" s="749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418"/>
      <c r="Y523" s="5"/>
      <c r="Z523" s="5"/>
    </row>
    <row r="524" ht="14.25" customHeight="1">
      <c r="A524" s="749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418"/>
      <c r="Y524" s="5"/>
      <c r="Z524" s="5"/>
    </row>
    <row r="525" ht="14.25" customHeight="1">
      <c r="A525" s="749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418"/>
      <c r="Y525" s="5"/>
      <c r="Z525" s="5"/>
    </row>
    <row r="526" ht="14.25" customHeight="1">
      <c r="A526" s="749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418"/>
      <c r="Y526" s="5"/>
      <c r="Z526" s="5"/>
    </row>
    <row r="527" ht="14.25" customHeight="1">
      <c r="A527" s="749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418"/>
      <c r="Y527" s="5"/>
      <c r="Z527" s="5"/>
    </row>
    <row r="528" ht="14.25" customHeight="1">
      <c r="A528" s="749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418"/>
      <c r="Y528" s="5"/>
      <c r="Z528" s="5"/>
    </row>
    <row r="529" ht="14.25" customHeight="1">
      <c r="A529" s="749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418"/>
      <c r="Y529" s="5"/>
      <c r="Z529" s="5"/>
    </row>
    <row r="530" ht="14.25" customHeight="1">
      <c r="A530" s="749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418"/>
      <c r="Y530" s="5"/>
      <c r="Z530" s="5"/>
    </row>
    <row r="531" ht="14.25" customHeight="1">
      <c r="A531" s="749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418"/>
      <c r="Y531" s="5"/>
      <c r="Z531" s="5"/>
    </row>
    <row r="532" ht="14.25" customHeight="1">
      <c r="A532" s="749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418"/>
      <c r="Y532" s="5"/>
      <c r="Z532" s="5"/>
    </row>
    <row r="533" ht="14.25" customHeight="1">
      <c r="A533" s="749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418"/>
      <c r="Y533" s="5"/>
      <c r="Z533" s="5"/>
    </row>
    <row r="534" ht="14.25" customHeight="1">
      <c r="A534" s="749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418"/>
      <c r="Y534" s="5"/>
      <c r="Z534" s="5"/>
    </row>
    <row r="535" ht="14.25" customHeight="1">
      <c r="A535" s="749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418"/>
      <c r="Y535" s="5"/>
      <c r="Z535" s="5"/>
    </row>
    <row r="536" ht="14.25" customHeight="1">
      <c r="A536" s="749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418"/>
      <c r="Y536" s="5"/>
      <c r="Z536" s="5"/>
    </row>
    <row r="537" ht="14.25" customHeight="1">
      <c r="A537" s="749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418"/>
      <c r="Y537" s="5"/>
      <c r="Z537" s="5"/>
    </row>
    <row r="538" ht="14.25" customHeight="1">
      <c r="A538" s="749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418"/>
      <c r="Y538" s="5"/>
      <c r="Z538" s="5"/>
    </row>
    <row r="539" ht="14.25" customHeight="1">
      <c r="A539" s="749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418"/>
      <c r="Y539" s="5"/>
      <c r="Z539" s="5"/>
    </row>
    <row r="540" ht="14.25" customHeight="1">
      <c r="A540" s="749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418"/>
      <c r="Y540" s="5"/>
      <c r="Z540" s="5"/>
    </row>
    <row r="541" ht="14.25" customHeight="1">
      <c r="A541" s="749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418"/>
      <c r="Y541" s="5"/>
      <c r="Z541" s="5"/>
    </row>
    <row r="542" ht="14.25" customHeight="1">
      <c r="A542" s="749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418"/>
      <c r="Y542" s="5"/>
      <c r="Z542" s="5"/>
    </row>
    <row r="543" ht="14.25" customHeight="1">
      <c r="A543" s="749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418"/>
      <c r="Y543" s="5"/>
      <c r="Z543" s="5"/>
    </row>
    <row r="544" ht="14.25" customHeight="1">
      <c r="A544" s="749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418"/>
      <c r="Y544" s="5"/>
      <c r="Z544" s="5"/>
    </row>
    <row r="545" ht="14.25" customHeight="1">
      <c r="A545" s="749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418"/>
      <c r="Y545" s="5"/>
      <c r="Z545" s="5"/>
    </row>
    <row r="546" ht="14.25" customHeight="1">
      <c r="A546" s="749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418"/>
      <c r="Y546" s="5"/>
      <c r="Z546" s="5"/>
    </row>
    <row r="547" ht="14.25" customHeight="1">
      <c r="A547" s="749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418"/>
      <c r="Y547" s="5"/>
      <c r="Z547" s="5"/>
    </row>
    <row r="548" ht="14.25" customHeight="1">
      <c r="A548" s="749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418"/>
      <c r="Y548" s="5"/>
      <c r="Z548" s="5"/>
    </row>
    <row r="549" ht="14.25" customHeight="1">
      <c r="A549" s="749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418"/>
      <c r="Y549" s="5"/>
      <c r="Z549" s="5"/>
    </row>
    <row r="550" ht="14.25" customHeight="1">
      <c r="A550" s="749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418"/>
      <c r="Y550" s="5"/>
      <c r="Z550" s="5"/>
    </row>
    <row r="551" ht="14.25" customHeight="1">
      <c r="A551" s="749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418"/>
      <c r="Y551" s="5"/>
      <c r="Z551" s="5"/>
    </row>
    <row r="552" ht="14.25" customHeight="1">
      <c r="A552" s="749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418"/>
      <c r="Y552" s="5"/>
      <c r="Z552" s="5"/>
    </row>
    <row r="553" ht="14.25" customHeight="1">
      <c r="A553" s="749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418"/>
      <c r="Y553" s="5"/>
      <c r="Z553" s="5"/>
    </row>
    <row r="554" ht="14.25" customHeight="1">
      <c r="A554" s="749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418"/>
      <c r="Y554" s="5"/>
      <c r="Z554" s="5"/>
    </row>
    <row r="555" ht="14.25" customHeight="1">
      <c r="A555" s="749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418"/>
      <c r="Y555" s="5"/>
      <c r="Z555" s="5"/>
    </row>
    <row r="556" ht="14.25" customHeight="1">
      <c r="A556" s="749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418"/>
      <c r="Y556" s="5"/>
      <c r="Z556" s="5"/>
    </row>
    <row r="557" ht="14.25" customHeight="1">
      <c r="A557" s="749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418"/>
      <c r="Y557" s="5"/>
      <c r="Z557" s="5"/>
    </row>
    <row r="558" ht="14.25" customHeight="1">
      <c r="A558" s="749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418"/>
      <c r="Y558" s="5"/>
      <c r="Z558" s="5"/>
    </row>
    <row r="559" ht="14.25" customHeight="1">
      <c r="A559" s="749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418"/>
      <c r="Y559" s="5"/>
      <c r="Z559" s="5"/>
    </row>
    <row r="560" ht="14.25" customHeight="1">
      <c r="A560" s="749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418"/>
      <c r="Y560" s="5"/>
      <c r="Z560" s="5"/>
    </row>
    <row r="561" ht="14.25" customHeight="1">
      <c r="A561" s="749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418"/>
      <c r="Y561" s="5"/>
      <c r="Z561" s="5"/>
    </row>
    <row r="562" ht="14.25" customHeight="1">
      <c r="A562" s="749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418"/>
      <c r="Y562" s="5"/>
      <c r="Z562" s="5"/>
    </row>
    <row r="563" ht="14.25" customHeight="1">
      <c r="A563" s="749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418"/>
      <c r="Y563" s="5"/>
      <c r="Z563" s="5"/>
    </row>
    <row r="564" ht="14.25" customHeight="1">
      <c r="A564" s="749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418"/>
      <c r="Y564" s="5"/>
      <c r="Z564" s="5"/>
    </row>
    <row r="565" ht="14.25" customHeight="1">
      <c r="A565" s="749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418"/>
      <c r="Y565" s="5"/>
      <c r="Z565" s="5"/>
    </row>
    <row r="566" ht="14.25" customHeight="1">
      <c r="A566" s="749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418"/>
      <c r="Y566" s="5"/>
      <c r="Z566" s="5"/>
    </row>
    <row r="567" ht="14.25" customHeight="1">
      <c r="A567" s="749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418"/>
      <c r="Y567" s="5"/>
      <c r="Z567" s="5"/>
    </row>
    <row r="568" ht="14.25" customHeight="1">
      <c r="A568" s="749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418"/>
      <c r="Y568" s="5"/>
      <c r="Z568" s="5"/>
    </row>
    <row r="569" ht="14.25" customHeight="1">
      <c r="A569" s="749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418"/>
      <c r="Y569" s="5"/>
      <c r="Z569" s="5"/>
    </row>
    <row r="570" ht="14.25" customHeight="1">
      <c r="A570" s="749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418"/>
      <c r="Y570" s="5"/>
      <c r="Z570" s="5"/>
    </row>
    <row r="571" ht="14.25" customHeight="1">
      <c r="A571" s="749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418"/>
      <c r="Y571" s="5"/>
      <c r="Z571" s="5"/>
    </row>
    <row r="572" ht="14.25" customHeight="1">
      <c r="A572" s="749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418"/>
      <c r="Y572" s="5"/>
      <c r="Z572" s="5"/>
    </row>
    <row r="573" ht="14.25" customHeight="1">
      <c r="A573" s="749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418"/>
      <c r="Y573" s="5"/>
      <c r="Z573" s="5"/>
    </row>
    <row r="574" ht="14.25" customHeight="1">
      <c r="A574" s="749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418"/>
      <c r="Y574" s="5"/>
      <c r="Z574" s="5"/>
    </row>
    <row r="575" ht="14.25" customHeight="1">
      <c r="A575" s="749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418"/>
      <c r="Y575" s="5"/>
      <c r="Z575" s="5"/>
    </row>
    <row r="576" ht="14.25" customHeight="1">
      <c r="A576" s="749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418"/>
      <c r="Y576" s="5"/>
      <c r="Z576" s="5"/>
    </row>
    <row r="577" ht="14.25" customHeight="1">
      <c r="A577" s="749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418"/>
      <c r="Y577" s="5"/>
      <c r="Z577" s="5"/>
    </row>
    <row r="578" ht="14.25" customHeight="1">
      <c r="A578" s="749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418"/>
      <c r="Y578" s="5"/>
      <c r="Z578" s="5"/>
    </row>
    <row r="579" ht="14.25" customHeight="1">
      <c r="A579" s="749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418"/>
      <c r="Y579" s="5"/>
      <c r="Z579" s="5"/>
    </row>
    <row r="580" ht="14.25" customHeight="1">
      <c r="A580" s="749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418"/>
      <c r="Y580" s="5"/>
      <c r="Z580" s="5"/>
    </row>
    <row r="581" ht="14.25" customHeight="1">
      <c r="A581" s="749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418"/>
      <c r="Y581" s="5"/>
      <c r="Z581" s="5"/>
    </row>
    <row r="582" ht="14.25" customHeight="1">
      <c r="A582" s="749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418"/>
      <c r="Y582" s="5"/>
      <c r="Z582" s="5"/>
    </row>
    <row r="583" ht="14.25" customHeight="1">
      <c r="A583" s="749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418"/>
      <c r="Y583" s="5"/>
      <c r="Z583" s="5"/>
    </row>
    <row r="584" ht="14.25" customHeight="1">
      <c r="A584" s="749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418"/>
      <c r="Y584" s="5"/>
      <c r="Z584" s="5"/>
    </row>
    <row r="585" ht="14.25" customHeight="1">
      <c r="A585" s="749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418"/>
      <c r="Y585" s="5"/>
      <c r="Z585" s="5"/>
    </row>
    <row r="586" ht="14.25" customHeight="1">
      <c r="A586" s="749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418"/>
      <c r="Y586" s="5"/>
      <c r="Z586" s="5"/>
    </row>
    <row r="587" ht="14.25" customHeight="1">
      <c r="A587" s="749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418"/>
      <c r="Y587" s="5"/>
      <c r="Z587" s="5"/>
    </row>
    <row r="588" ht="14.25" customHeight="1">
      <c r="A588" s="749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418"/>
      <c r="Y588" s="5"/>
      <c r="Z588" s="5"/>
    </row>
    <row r="589" ht="14.25" customHeight="1">
      <c r="A589" s="749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418"/>
      <c r="Y589" s="5"/>
      <c r="Z589" s="5"/>
    </row>
    <row r="590" ht="14.25" customHeight="1">
      <c r="A590" s="749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418"/>
      <c r="Y590" s="5"/>
      <c r="Z590" s="5"/>
    </row>
    <row r="591" ht="14.25" customHeight="1">
      <c r="A591" s="749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418"/>
      <c r="Y591" s="5"/>
      <c r="Z591" s="5"/>
    </row>
    <row r="592" ht="14.25" customHeight="1">
      <c r="A592" s="749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418"/>
      <c r="Y592" s="5"/>
      <c r="Z592" s="5"/>
    </row>
    <row r="593" ht="14.25" customHeight="1">
      <c r="A593" s="749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418"/>
      <c r="Y593" s="5"/>
      <c r="Z593" s="5"/>
    </row>
    <row r="594" ht="14.25" customHeight="1">
      <c r="A594" s="749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418"/>
      <c r="Y594" s="5"/>
      <c r="Z594" s="5"/>
    </row>
    <row r="595" ht="14.25" customHeight="1">
      <c r="A595" s="749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418"/>
      <c r="Y595" s="5"/>
      <c r="Z595" s="5"/>
    </row>
    <row r="596" ht="14.25" customHeight="1">
      <c r="A596" s="749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418"/>
      <c r="Y596" s="5"/>
      <c r="Z596" s="5"/>
    </row>
    <row r="597" ht="14.25" customHeight="1">
      <c r="A597" s="749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418"/>
      <c r="Y597" s="5"/>
      <c r="Z597" s="5"/>
    </row>
    <row r="598" ht="14.25" customHeight="1">
      <c r="A598" s="749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418"/>
      <c r="Y598" s="5"/>
      <c r="Z598" s="5"/>
    </row>
    <row r="599" ht="14.25" customHeight="1">
      <c r="A599" s="749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418"/>
      <c r="Y599" s="5"/>
      <c r="Z599" s="5"/>
    </row>
    <row r="600" ht="14.25" customHeight="1">
      <c r="A600" s="749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418"/>
      <c r="Y600" s="5"/>
      <c r="Z600" s="5"/>
    </row>
    <row r="601" ht="14.25" customHeight="1">
      <c r="A601" s="749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418"/>
      <c r="Y601" s="5"/>
      <c r="Z601" s="5"/>
    </row>
    <row r="602" ht="14.25" customHeight="1">
      <c r="A602" s="749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418"/>
      <c r="Y602" s="5"/>
      <c r="Z602" s="5"/>
    </row>
    <row r="603" ht="14.25" customHeight="1">
      <c r="A603" s="749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418"/>
      <c r="Y603" s="5"/>
      <c r="Z603" s="5"/>
    </row>
    <row r="604" ht="14.25" customHeight="1">
      <c r="A604" s="749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418"/>
      <c r="Y604" s="5"/>
      <c r="Z604" s="5"/>
    </row>
    <row r="605" ht="14.25" customHeight="1">
      <c r="A605" s="749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418"/>
      <c r="Y605" s="5"/>
      <c r="Z605" s="5"/>
    </row>
    <row r="606" ht="14.25" customHeight="1">
      <c r="A606" s="749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418"/>
      <c r="Y606" s="5"/>
      <c r="Z606" s="5"/>
    </row>
    <row r="607" ht="14.25" customHeight="1">
      <c r="A607" s="749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418"/>
      <c r="Y607" s="5"/>
      <c r="Z607" s="5"/>
    </row>
    <row r="608" ht="14.25" customHeight="1">
      <c r="A608" s="749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418"/>
      <c r="Y608" s="5"/>
      <c r="Z608" s="5"/>
    </row>
    <row r="609" ht="14.25" customHeight="1">
      <c r="A609" s="749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418"/>
      <c r="Y609" s="5"/>
      <c r="Z609" s="5"/>
    </row>
    <row r="610" ht="14.25" customHeight="1">
      <c r="A610" s="749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418"/>
      <c r="Y610" s="5"/>
      <c r="Z610" s="5"/>
    </row>
    <row r="611" ht="14.25" customHeight="1">
      <c r="A611" s="749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418"/>
      <c r="Y611" s="5"/>
      <c r="Z611" s="5"/>
    </row>
    <row r="612" ht="14.25" customHeight="1">
      <c r="A612" s="749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418"/>
      <c r="Y612" s="5"/>
      <c r="Z612" s="5"/>
    </row>
    <row r="613" ht="14.25" customHeight="1">
      <c r="A613" s="749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418"/>
      <c r="Y613" s="5"/>
      <c r="Z613" s="5"/>
    </row>
    <row r="614" ht="14.25" customHeight="1">
      <c r="A614" s="749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418"/>
      <c r="Y614" s="5"/>
      <c r="Z614" s="5"/>
    </row>
    <row r="615" ht="14.25" customHeight="1">
      <c r="A615" s="749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418"/>
      <c r="Y615" s="5"/>
      <c r="Z615" s="5"/>
    </row>
    <row r="616" ht="14.25" customHeight="1">
      <c r="A616" s="749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418"/>
      <c r="Y616" s="5"/>
      <c r="Z616" s="5"/>
    </row>
    <row r="617" ht="14.25" customHeight="1">
      <c r="A617" s="749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418"/>
      <c r="Y617" s="5"/>
      <c r="Z617" s="5"/>
    </row>
    <row r="618" ht="14.25" customHeight="1">
      <c r="A618" s="749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418"/>
      <c r="Y618" s="5"/>
      <c r="Z618" s="5"/>
    </row>
    <row r="619" ht="14.25" customHeight="1">
      <c r="A619" s="749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418"/>
      <c r="Y619" s="5"/>
      <c r="Z619" s="5"/>
    </row>
    <row r="620" ht="14.25" customHeight="1">
      <c r="A620" s="749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418"/>
      <c r="Y620" s="5"/>
      <c r="Z620" s="5"/>
    </row>
    <row r="621" ht="14.25" customHeight="1">
      <c r="A621" s="749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418"/>
      <c r="Y621" s="5"/>
      <c r="Z621" s="5"/>
    </row>
    <row r="622" ht="14.25" customHeight="1">
      <c r="A622" s="749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418"/>
      <c r="Y622" s="5"/>
      <c r="Z622" s="5"/>
    </row>
    <row r="623" ht="14.25" customHeight="1">
      <c r="A623" s="749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418"/>
      <c r="Y623" s="5"/>
      <c r="Z623" s="5"/>
    </row>
    <row r="624" ht="14.25" customHeight="1">
      <c r="A624" s="749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418"/>
      <c r="Y624" s="5"/>
      <c r="Z624" s="5"/>
    </row>
    <row r="625" ht="14.25" customHeight="1">
      <c r="A625" s="749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418"/>
      <c r="Y625" s="5"/>
      <c r="Z625" s="5"/>
    </row>
    <row r="626" ht="14.25" customHeight="1">
      <c r="A626" s="749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418"/>
      <c r="Y626" s="5"/>
      <c r="Z626" s="5"/>
    </row>
    <row r="627" ht="14.25" customHeight="1">
      <c r="A627" s="749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418"/>
      <c r="Y627" s="5"/>
      <c r="Z627" s="5"/>
    </row>
    <row r="628" ht="14.25" customHeight="1">
      <c r="A628" s="749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418"/>
      <c r="Y628" s="5"/>
      <c r="Z628" s="5"/>
    </row>
    <row r="629" ht="14.25" customHeight="1">
      <c r="A629" s="749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418"/>
      <c r="Y629" s="5"/>
      <c r="Z629" s="5"/>
    </row>
    <row r="630" ht="14.25" customHeight="1">
      <c r="A630" s="749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418"/>
      <c r="Y630" s="5"/>
      <c r="Z630" s="5"/>
    </row>
    <row r="631" ht="14.25" customHeight="1">
      <c r="A631" s="749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418"/>
      <c r="Y631" s="5"/>
      <c r="Z631" s="5"/>
    </row>
    <row r="632" ht="14.25" customHeight="1">
      <c r="A632" s="749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418"/>
      <c r="Y632" s="5"/>
      <c r="Z632" s="5"/>
    </row>
    <row r="633" ht="14.25" customHeight="1">
      <c r="A633" s="749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418"/>
      <c r="Y633" s="5"/>
      <c r="Z633" s="5"/>
    </row>
    <row r="634" ht="14.25" customHeight="1">
      <c r="A634" s="749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418"/>
      <c r="Y634" s="5"/>
      <c r="Z634" s="5"/>
    </row>
    <row r="635" ht="14.25" customHeight="1">
      <c r="A635" s="749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418"/>
      <c r="Y635" s="5"/>
      <c r="Z635" s="5"/>
    </row>
    <row r="636" ht="14.25" customHeight="1">
      <c r="A636" s="749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418"/>
      <c r="Y636" s="5"/>
      <c r="Z636" s="5"/>
    </row>
    <row r="637" ht="14.25" customHeight="1">
      <c r="A637" s="749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418"/>
      <c r="Y637" s="5"/>
      <c r="Z637" s="5"/>
    </row>
    <row r="638" ht="14.25" customHeight="1">
      <c r="A638" s="749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418"/>
      <c r="Y638" s="5"/>
      <c r="Z638" s="5"/>
    </row>
    <row r="639" ht="14.25" customHeight="1">
      <c r="A639" s="749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418"/>
      <c r="Y639" s="5"/>
      <c r="Z639" s="5"/>
    </row>
    <row r="640" ht="14.25" customHeight="1">
      <c r="A640" s="749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418"/>
      <c r="Y640" s="5"/>
      <c r="Z640" s="5"/>
    </row>
    <row r="641" ht="14.25" customHeight="1">
      <c r="A641" s="749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418"/>
      <c r="Y641" s="5"/>
      <c r="Z641" s="5"/>
    </row>
    <row r="642" ht="14.25" customHeight="1">
      <c r="A642" s="749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418"/>
      <c r="Y642" s="5"/>
      <c r="Z642" s="5"/>
    </row>
    <row r="643" ht="14.25" customHeight="1">
      <c r="A643" s="749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418"/>
      <c r="Y643" s="5"/>
      <c r="Z643" s="5"/>
    </row>
    <row r="644" ht="14.25" customHeight="1">
      <c r="A644" s="749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418"/>
      <c r="Y644" s="5"/>
      <c r="Z644" s="5"/>
    </row>
    <row r="645" ht="14.25" customHeight="1">
      <c r="A645" s="749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418"/>
      <c r="Y645" s="5"/>
      <c r="Z645" s="5"/>
    </row>
    <row r="646" ht="14.25" customHeight="1">
      <c r="A646" s="749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418"/>
      <c r="Y646" s="5"/>
      <c r="Z646" s="5"/>
    </row>
    <row r="647" ht="14.25" customHeight="1">
      <c r="A647" s="749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418"/>
      <c r="Y647" s="5"/>
      <c r="Z647" s="5"/>
    </row>
    <row r="648" ht="14.25" customHeight="1">
      <c r="A648" s="749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418"/>
      <c r="Y648" s="5"/>
      <c r="Z648" s="5"/>
    </row>
    <row r="649" ht="14.25" customHeight="1">
      <c r="A649" s="749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418"/>
      <c r="Y649" s="5"/>
      <c r="Z649" s="5"/>
    </row>
    <row r="650" ht="14.25" customHeight="1">
      <c r="A650" s="749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418"/>
      <c r="Y650" s="5"/>
      <c r="Z650" s="5"/>
    </row>
    <row r="651" ht="14.25" customHeight="1">
      <c r="A651" s="749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418"/>
      <c r="Y651" s="5"/>
      <c r="Z651" s="5"/>
    </row>
    <row r="652" ht="14.25" customHeight="1">
      <c r="A652" s="749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418"/>
      <c r="Y652" s="5"/>
      <c r="Z652" s="5"/>
    </row>
    <row r="653" ht="14.25" customHeight="1">
      <c r="A653" s="749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418"/>
      <c r="Y653" s="5"/>
      <c r="Z653" s="5"/>
    </row>
    <row r="654" ht="14.25" customHeight="1">
      <c r="A654" s="749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418"/>
      <c r="Y654" s="5"/>
      <c r="Z654" s="5"/>
    </row>
    <row r="655" ht="14.25" customHeight="1">
      <c r="A655" s="749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418"/>
      <c r="Y655" s="5"/>
      <c r="Z655" s="5"/>
    </row>
    <row r="656" ht="14.25" customHeight="1">
      <c r="A656" s="749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418"/>
      <c r="Y656" s="5"/>
      <c r="Z656" s="5"/>
    </row>
    <row r="657" ht="14.25" customHeight="1">
      <c r="A657" s="749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418"/>
      <c r="Y657" s="5"/>
      <c r="Z657" s="5"/>
    </row>
    <row r="658" ht="14.25" customHeight="1">
      <c r="A658" s="749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418"/>
      <c r="Y658" s="5"/>
      <c r="Z658" s="5"/>
    </row>
    <row r="659" ht="14.25" customHeight="1">
      <c r="A659" s="749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418"/>
      <c r="Y659" s="5"/>
      <c r="Z659" s="5"/>
    </row>
    <row r="660" ht="14.25" customHeight="1">
      <c r="A660" s="749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418"/>
      <c r="Y660" s="5"/>
      <c r="Z660" s="5"/>
    </row>
    <row r="661" ht="14.25" customHeight="1">
      <c r="A661" s="749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418"/>
      <c r="Y661" s="5"/>
      <c r="Z661" s="5"/>
    </row>
    <row r="662" ht="14.25" customHeight="1">
      <c r="A662" s="749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418"/>
      <c r="Y662" s="5"/>
      <c r="Z662" s="5"/>
    </row>
    <row r="663" ht="14.25" customHeight="1">
      <c r="A663" s="749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418"/>
      <c r="Y663" s="5"/>
      <c r="Z663" s="5"/>
    </row>
    <row r="664" ht="14.25" customHeight="1">
      <c r="A664" s="749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418"/>
      <c r="Y664" s="5"/>
      <c r="Z664" s="5"/>
    </row>
    <row r="665" ht="14.25" customHeight="1">
      <c r="A665" s="749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418"/>
      <c r="Y665" s="5"/>
      <c r="Z665" s="5"/>
    </row>
    <row r="666" ht="14.25" customHeight="1">
      <c r="A666" s="749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418"/>
      <c r="Y666" s="5"/>
      <c r="Z666" s="5"/>
    </row>
    <row r="667" ht="14.25" customHeight="1">
      <c r="A667" s="749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418"/>
      <c r="Y667" s="5"/>
      <c r="Z667" s="5"/>
    </row>
    <row r="668" ht="14.25" customHeight="1">
      <c r="A668" s="749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418"/>
      <c r="Y668" s="5"/>
      <c r="Z668" s="5"/>
    </row>
    <row r="669" ht="14.25" customHeight="1">
      <c r="A669" s="749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418"/>
      <c r="Y669" s="5"/>
      <c r="Z669" s="5"/>
    </row>
    <row r="670" ht="14.25" customHeight="1">
      <c r="A670" s="749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418"/>
      <c r="Y670" s="5"/>
      <c r="Z670" s="5"/>
    </row>
    <row r="671" ht="14.25" customHeight="1">
      <c r="A671" s="749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418"/>
      <c r="Y671" s="5"/>
      <c r="Z671" s="5"/>
    </row>
    <row r="672" ht="14.25" customHeight="1">
      <c r="A672" s="749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418"/>
      <c r="Y672" s="5"/>
      <c r="Z672" s="5"/>
    </row>
    <row r="673" ht="14.25" customHeight="1">
      <c r="A673" s="749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418"/>
      <c r="Y673" s="5"/>
      <c r="Z673" s="5"/>
    </row>
    <row r="674" ht="14.25" customHeight="1">
      <c r="A674" s="749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418"/>
      <c r="Y674" s="5"/>
      <c r="Z674" s="5"/>
    </row>
    <row r="675" ht="14.25" customHeight="1">
      <c r="A675" s="749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418"/>
      <c r="Y675" s="5"/>
      <c r="Z675" s="5"/>
    </row>
    <row r="676" ht="14.25" customHeight="1">
      <c r="A676" s="749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418"/>
      <c r="Y676" s="5"/>
      <c r="Z676" s="5"/>
    </row>
    <row r="677" ht="14.25" customHeight="1">
      <c r="A677" s="749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418"/>
      <c r="Y677" s="5"/>
      <c r="Z677" s="5"/>
    </row>
    <row r="678" ht="14.25" customHeight="1">
      <c r="A678" s="749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418"/>
      <c r="Y678" s="5"/>
      <c r="Z678" s="5"/>
    </row>
    <row r="679" ht="14.25" customHeight="1">
      <c r="A679" s="749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418"/>
      <c r="Y679" s="5"/>
      <c r="Z679" s="5"/>
    </row>
    <row r="680" ht="14.25" customHeight="1">
      <c r="A680" s="749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418"/>
      <c r="Y680" s="5"/>
      <c r="Z680" s="5"/>
    </row>
    <row r="681" ht="14.25" customHeight="1">
      <c r="A681" s="749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418"/>
      <c r="Y681" s="5"/>
      <c r="Z681" s="5"/>
    </row>
    <row r="682" ht="14.25" customHeight="1">
      <c r="A682" s="749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418"/>
      <c r="Y682" s="5"/>
      <c r="Z682" s="5"/>
    </row>
    <row r="683" ht="14.25" customHeight="1">
      <c r="A683" s="749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418"/>
      <c r="Y683" s="5"/>
      <c r="Z683" s="5"/>
    </row>
    <row r="684" ht="14.25" customHeight="1">
      <c r="A684" s="749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418"/>
      <c r="Y684" s="5"/>
      <c r="Z684" s="5"/>
    </row>
    <row r="685" ht="14.25" customHeight="1">
      <c r="A685" s="749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418"/>
      <c r="Y685" s="5"/>
      <c r="Z685" s="5"/>
    </row>
    <row r="686" ht="14.25" customHeight="1">
      <c r="A686" s="749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418"/>
      <c r="Y686" s="5"/>
      <c r="Z686" s="5"/>
    </row>
    <row r="687" ht="14.25" customHeight="1">
      <c r="A687" s="749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418"/>
      <c r="Y687" s="5"/>
      <c r="Z687" s="5"/>
    </row>
    <row r="688" ht="14.25" customHeight="1">
      <c r="A688" s="749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418"/>
      <c r="Y688" s="5"/>
      <c r="Z688" s="5"/>
    </row>
    <row r="689" ht="14.25" customHeight="1">
      <c r="A689" s="749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418"/>
      <c r="Y689" s="5"/>
      <c r="Z689" s="5"/>
    </row>
    <row r="690" ht="14.25" customHeight="1">
      <c r="A690" s="749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418"/>
      <c r="Y690" s="5"/>
      <c r="Z690" s="5"/>
    </row>
    <row r="691" ht="14.25" customHeight="1">
      <c r="A691" s="749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418"/>
      <c r="Y691" s="5"/>
      <c r="Z691" s="5"/>
    </row>
    <row r="692" ht="14.25" customHeight="1">
      <c r="A692" s="749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418"/>
      <c r="Y692" s="5"/>
      <c r="Z692" s="5"/>
    </row>
    <row r="693" ht="14.25" customHeight="1">
      <c r="A693" s="749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418"/>
      <c r="Y693" s="5"/>
      <c r="Z693" s="5"/>
    </row>
    <row r="694" ht="14.25" customHeight="1">
      <c r="A694" s="749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418"/>
      <c r="Y694" s="5"/>
      <c r="Z694" s="5"/>
    </row>
    <row r="695" ht="14.25" customHeight="1">
      <c r="A695" s="749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418"/>
      <c r="Y695" s="5"/>
      <c r="Z695" s="5"/>
    </row>
    <row r="696" ht="14.25" customHeight="1">
      <c r="A696" s="749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418"/>
      <c r="Y696" s="5"/>
      <c r="Z696" s="5"/>
    </row>
    <row r="697" ht="14.25" customHeight="1">
      <c r="A697" s="749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418"/>
      <c r="Y697" s="5"/>
      <c r="Z697" s="5"/>
    </row>
    <row r="698" ht="14.25" customHeight="1">
      <c r="A698" s="749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418"/>
      <c r="Y698" s="5"/>
      <c r="Z698" s="5"/>
    </row>
    <row r="699" ht="14.25" customHeight="1">
      <c r="A699" s="749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418"/>
      <c r="Y699" s="5"/>
      <c r="Z699" s="5"/>
    </row>
    <row r="700" ht="14.25" customHeight="1">
      <c r="A700" s="749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418"/>
      <c r="Y700" s="5"/>
      <c r="Z700" s="5"/>
    </row>
    <row r="701" ht="14.25" customHeight="1">
      <c r="A701" s="749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418"/>
      <c r="Y701" s="5"/>
      <c r="Z701" s="5"/>
    </row>
    <row r="702" ht="14.25" customHeight="1">
      <c r="A702" s="749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418"/>
      <c r="Y702" s="5"/>
      <c r="Z702" s="5"/>
    </row>
    <row r="703" ht="14.25" customHeight="1">
      <c r="A703" s="749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418"/>
      <c r="Y703" s="5"/>
      <c r="Z703" s="5"/>
    </row>
    <row r="704" ht="14.25" customHeight="1">
      <c r="A704" s="749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418"/>
      <c r="Y704" s="5"/>
      <c r="Z704" s="5"/>
    </row>
    <row r="705" ht="14.25" customHeight="1">
      <c r="A705" s="749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418"/>
      <c r="Y705" s="5"/>
      <c r="Z705" s="5"/>
    </row>
    <row r="706" ht="14.25" customHeight="1">
      <c r="A706" s="749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418"/>
      <c r="Y706" s="5"/>
      <c r="Z706" s="5"/>
    </row>
    <row r="707" ht="14.25" customHeight="1">
      <c r="A707" s="749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418"/>
      <c r="Y707" s="5"/>
      <c r="Z707" s="5"/>
    </row>
    <row r="708" ht="14.25" customHeight="1">
      <c r="A708" s="749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418"/>
      <c r="Y708" s="5"/>
      <c r="Z708" s="5"/>
    </row>
    <row r="709" ht="14.25" customHeight="1">
      <c r="A709" s="749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418"/>
      <c r="Y709" s="5"/>
      <c r="Z709" s="5"/>
    </row>
    <row r="710" ht="14.25" customHeight="1">
      <c r="A710" s="749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418"/>
      <c r="Y710" s="5"/>
      <c r="Z710" s="5"/>
    </row>
    <row r="711" ht="14.25" customHeight="1">
      <c r="A711" s="749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418"/>
      <c r="Y711" s="5"/>
      <c r="Z711" s="5"/>
    </row>
    <row r="712" ht="14.25" customHeight="1">
      <c r="A712" s="749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418"/>
      <c r="Y712" s="5"/>
      <c r="Z712" s="5"/>
    </row>
    <row r="713" ht="14.25" customHeight="1">
      <c r="A713" s="749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418"/>
      <c r="Y713" s="5"/>
      <c r="Z713" s="5"/>
    </row>
    <row r="714" ht="14.25" customHeight="1">
      <c r="A714" s="749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418"/>
      <c r="Y714" s="5"/>
      <c r="Z714" s="5"/>
    </row>
    <row r="715" ht="14.25" customHeight="1">
      <c r="A715" s="749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418"/>
      <c r="Y715" s="5"/>
      <c r="Z715" s="5"/>
    </row>
    <row r="716" ht="14.25" customHeight="1">
      <c r="A716" s="749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418"/>
      <c r="Y716" s="5"/>
      <c r="Z716" s="5"/>
    </row>
    <row r="717" ht="14.25" customHeight="1">
      <c r="A717" s="749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418"/>
      <c r="Y717" s="5"/>
      <c r="Z717" s="5"/>
    </row>
    <row r="718" ht="14.25" customHeight="1">
      <c r="A718" s="749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418"/>
      <c r="Y718" s="5"/>
      <c r="Z718" s="5"/>
    </row>
    <row r="719" ht="14.25" customHeight="1">
      <c r="A719" s="749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418"/>
      <c r="Y719" s="5"/>
      <c r="Z719" s="5"/>
    </row>
    <row r="720" ht="14.25" customHeight="1">
      <c r="A720" s="749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418"/>
      <c r="Y720" s="5"/>
      <c r="Z720" s="5"/>
    </row>
    <row r="721" ht="14.25" customHeight="1">
      <c r="A721" s="749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418"/>
      <c r="Y721" s="5"/>
      <c r="Z721" s="5"/>
    </row>
    <row r="722" ht="14.25" customHeight="1">
      <c r="A722" s="749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418"/>
      <c r="Y722" s="5"/>
      <c r="Z722" s="5"/>
    </row>
    <row r="723" ht="14.25" customHeight="1">
      <c r="A723" s="749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418"/>
      <c r="Y723" s="5"/>
      <c r="Z723" s="5"/>
    </row>
    <row r="724" ht="14.25" customHeight="1">
      <c r="A724" s="749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418"/>
      <c r="Y724" s="5"/>
      <c r="Z724" s="5"/>
    </row>
    <row r="725" ht="14.25" customHeight="1">
      <c r="A725" s="749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418"/>
      <c r="Y725" s="5"/>
      <c r="Z725" s="5"/>
    </row>
    <row r="726" ht="14.25" customHeight="1">
      <c r="A726" s="749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418"/>
      <c r="Y726" s="5"/>
      <c r="Z726" s="5"/>
    </row>
    <row r="727" ht="14.25" customHeight="1">
      <c r="A727" s="749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418"/>
      <c r="Y727" s="5"/>
      <c r="Z727" s="5"/>
    </row>
    <row r="728" ht="14.25" customHeight="1">
      <c r="A728" s="749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418"/>
      <c r="Y728" s="5"/>
      <c r="Z728" s="5"/>
    </row>
    <row r="729" ht="14.25" customHeight="1">
      <c r="A729" s="749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418"/>
      <c r="Y729" s="5"/>
      <c r="Z729" s="5"/>
    </row>
    <row r="730" ht="14.25" customHeight="1">
      <c r="A730" s="749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418"/>
      <c r="Y730" s="5"/>
      <c r="Z730" s="5"/>
    </row>
    <row r="731" ht="14.25" customHeight="1">
      <c r="A731" s="749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418"/>
      <c r="Y731" s="5"/>
      <c r="Z731" s="5"/>
    </row>
    <row r="732" ht="14.25" customHeight="1">
      <c r="A732" s="749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418"/>
      <c r="Y732" s="5"/>
      <c r="Z732" s="5"/>
    </row>
    <row r="733" ht="14.25" customHeight="1">
      <c r="A733" s="749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418"/>
      <c r="Y733" s="5"/>
      <c r="Z733" s="5"/>
    </row>
    <row r="734" ht="14.25" customHeight="1">
      <c r="A734" s="749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418"/>
      <c r="Y734" s="5"/>
      <c r="Z734" s="5"/>
    </row>
    <row r="735" ht="14.25" customHeight="1">
      <c r="A735" s="749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418"/>
      <c r="Y735" s="5"/>
      <c r="Z735" s="5"/>
    </row>
    <row r="736" ht="14.25" customHeight="1">
      <c r="A736" s="749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418"/>
      <c r="Y736" s="5"/>
      <c r="Z736" s="5"/>
    </row>
    <row r="737" ht="14.25" customHeight="1">
      <c r="A737" s="749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418"/>
      <c r="Y737" s="5"/>
      <c r="Z737" s="5"/>
    </row>
    <row r="738" ht="14.25" customHeight="1">
      <c r="A738" s="749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418"/>
      <c r="Y738" s="5"/>
      <c r="Z738" s="5"/>
    </row>
    <row r="739" ht="14.25" customHeight="1">
      <c r="A739" s="749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418"/>
      <c r="Y739" s="5"/>
      <c r="Z739" s="5"/>
    </row>
    <row r="740" ht="14.25" customHeight="1">
      <c r="A740" s="749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418"/>
      <c r="Y740" s="5"/>
      <c r="Z740" s="5"/>
    </row>
    <row r="741" ht="14.25" customHeight="1">
      <c r="A741" s="749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418"/>
      <c r="Y741" s="5"/>
      <c r="Z741" s="5"/>
    </row>
    <row r="742" ht="14.25" customHeight="1">
      <c r="A742" s="749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418"/>
      <c r="Y742" s="5"/>
      <c r="Z742" s="5"/>
    </row>
    <row r="743" ht="14.25" customHeight="1">
      <c r="A743" s="749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418"/>
      <c r="Y743" s="5"/>
      <c r="Z743" s="5"/>
    </row>
    <row r="744" ht="14.25" customHeight="1">
      <c r="A744" s="749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418"/>
      <c r="Y744" s="5"/>
      <c r="Z744" s="5"/>
    </row>
    <row r="745" ht="14.25" customHeight="1">
      <c r="A745" s="749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418"/>
      <c r="Y745" s="5"/>
      <c r="Z745" s="5"/>
    </row>
    <row r="746" ht="14.25" customHeight="1">
      <c r="A746" s="749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418"/>
      <c r="Y746" s="5"/>
      <c r="Z746" s="5"/>
    </row>
    <row r="747" ht="14.25" customHeight="1">
      <c r="A747" s="749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418"/>
      <c r="Y747" s="5"/>
      <c r="Z747" s="5"/>
    </row>
    <row r="748" ht="14.25" customHeight="1">
      <c r="A748" s="749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418"/>
      <c r="Y748" s="5"/>
      <c r="Z748" s="5"/>
    </row>
    <row r="749" ht="14.25" customHeight="1">
      <c r="A749" s="749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418"/>
      <c r="Y749" s="5"/>
      <c r="Z749" s="5"/>
    </row>
    <row r="750" ht="14.25" customHeight="1">
      <c r="A750" s="749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418"/>
      <c r="Y750" s="5"/>
      <c r="Z750" s="5"/>
    </row>
    <row r="751" ht="14.25" customHeight="1">
      <c r="A751" s="749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418"/>
      <c r="Y751" s="5"/>
      <c r="Z751" s="5"/>
    </row>
    <row r="752" ht="14.25" customHeight="1">
      <c r="A752" s="749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418"/>
      <c r="Y752" s="5"/>
      <c r="Z752" s="5"/>
    </row>
    <row r="753" ht="14.25" customHeight="1">
      <c r="A753" s="749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418"/>
      <c r="Y753" s="5"/>
      <c r="Z753" s="5"/>
    </row>
    <row r="754" ht="14.25" customHeight="1">
      <c r="A754" s="749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418"/>
      <c r="Y754" s="5"/>
      <c r="Z754" s="5"/>
    </row>
    <row r="755" ht="14.25" customHeight="1">
      <c r="A755" s="749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418"/>
      <c r="Y755" s="5"/>
      <c r="Z755" s="5"/>
    </row>
    <row r="756" ht="14.25" customHeight="1">
      <c r="A756" s="749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418"/>
      <c r="Y756" s="5"/>
      <c r="Z756" s="5"/>
    </row>
    <row r="757" ht="14.25" customHeight="1">
      <c r="A757" s="749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418"/>
      <c r="Y757" s="5"/>
      <c r="Z757" s="5"/>
    </row>
    <row r="758" ht="14.25" customHeight="1">
      <c r="A758" s="749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418"/>
      <c r="Y758" s="5"/>
      <c r="Z758" s="5"/>
    </row>
    <row r="759" ht="14.25" customHeight="1">
      <c r="A759" s="749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418"/>
      <c r="Y759" s="5"/>
      <c r="Z759" s="5"/>
    </row>
    <row r="760" ht="14.25" customHeight="1">
      <c r="A760" s="749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418"/>
      <c r="Y760" s="5"/>
      <c r="Z760" s="5"/>
    </row>
    <row r="761" ht="14.25" customHeight="1">
      <c r="A761" s="749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418"/>
      <c r="Y761" s="5"/>
      <c r="Z761" s="5"/>
    </row>
    <row r="762" ht="14.25" customHeight="1">
      <c r="A762" s="749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418"/>
      <c r="Y762" s="5"/>
      <c r="Z762" s="5"/>
    </row>
    <row r="763" ht="14.25" customHeight="1">
      <c r="A763" s="749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418"/>
      <c r="Y763" s="5"/>
      <c r="Z763" s="5"/>
    </row>
    <row r="764" ht="14.25" customHeight="1">
      <c r="A764" s="749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418"/>
      <c r="Y764" s="5"/>
      <c r="Z764" s="5"/>
    </row>
    <row r="765" ht="14.25" customHeight="1">
      <c r="A765" s="749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418"/>
      <c r="Y765" s="5"/>
      <c r="Z765" s="5"/>
    </row>
    <row r="766" ht="14.25" customHeight="1">
      <c r="A766" s="749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418"/>
      <c r="Y766" s="5"/>
      <c r="Z766" s="5"/>
    </row>
    <row r="767" ht="14.25" customHeight="1">
      <c r="A767" s="749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418"/>
      <c r="Y767" s="5"/>
      <c r="Z767" s="5"/>
    </row>
    <row r="768" ht="14.25" customHeight="1">
      <c r="A768" s="749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418"/>
      <c r="Y768" s="5"/>
      <c r="Z768" s="5"/>
    </row>
    <row r="769" ht="14.25" customHeight="1">
      <c r="A769" s="749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418"/>
      <c r="Y769" s="5"/>
      <c r="Z769" s="5"/>
    </row>
    <row r="770" ht="14.25" customHeight="1">
      <c r="A770" s="749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418"/>
      <c r="Y770" s="5"/>
      <c r="Z770" s="5"/>
    </row>
    <row r="771" ht="14.25" customHeight="1">
      <c r="A771" s="749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418"/>
      <c r="Y771" s="5"/>
      <c r="Z771" s="5"/>
    </row>
    <row r="772" ht="14.25" customHeight="1">
      <c r="A772" s="749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418"/>
      <c r="Y772" s="5"/>
      <c r="Z772" s="5"/>
    </row>
    <row r="773" ht="14.25" customHeight="1">
      <c r="A773" s="749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418"/>
      <c r="Y773" s="5"/>
      <c r="Z773" s="5"/>
    </row>
    <row r="774" ht="14.25" customHeight="1">
      <c r="A774" s="749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418"/>
      <c r="Y774" s="5"/>
      <c r="Z774" s="5"/>
    </row>
    <row r="775" ht="14.25" customHeight="1">
      <c r="A775" s="749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418"/>
      <c r="Y775" s="5"/>
      <c r="Z775" s="5"/>
    </row>
    <row r="776" ht="14.25" customHeight="1">
      <c r="A776" s="749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418"/>
      <c r="Y776" s="5"/>
      <c r="Z776" s="5"/>
    </row>
    <row r="777" ht="14.25" customHeight="1">
      <c r="A777" s="749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418"/>
      <c r="Y777" s="5"/>
      <c r="Z777" s="5"/>
    </row>
    <row r="778" ht="14.25" customHeight="1">
      <c r="A778" s="749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418"/>
      <c r="Y778" s="5"/>
      <c r="Z778" s="5"/>
    </row>
    <row r="779" ht="14.25" customHeight="1">
      <c r="A779" s="749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418"/>
      <c r="Y779" s="5"/>
      <c r="Z779" s="5"/>
    </row>
    <row r="780" ht="14.25" customHeight="1">
      <c r="A780" s="749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418"/>
      <c r="Y780" s="5"/>
      <c r="Z780" s="5"/>
    </row>
    <row r="781" ht="14.25" customHeight="1">
      <c r="A781" s="749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418"/>
      <c r="Y781" s="5"/>
      <c r="Z781" s="5"/>
    </row>
    <row r="782" ht="14.25" customHeight="1">
      <c r="A782" s="749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418"/>
      <c r="Y782" s="5"/>
      <c r="Z782" s="5"/>
    </row>
    <row r="783" ht="14.25" customHeight="1">
      <c r="A783" s="749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418"/>
      <c r="Y783" s="5"/>
      <c r="Z783" s="5"/>
    </row>
    <row r="784" ht="14.25" customHeight="1">
      <c r="A784" s="749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418"/>
      <c r="Y784" s="5"/>
      <c r="Z784" s="5"/>
    </row>
    <row r="785" ht="14.25" customHeight="1">
      <c r="A785" s="749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418"/>
      <c r="Y785" s="5"/>
      <c r="Z785" s="5"/>
    </row>
    <row r="786" ht="14.25" customHeight="1">
      <c r="A786" s="749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418"/>
      <c r="Y786" s="5"/>
      <c r="Z786" s="5"/>
    </row>
    <row r="787" ht="14.25" customHeight="1">
      <c r="A787" s="749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418"/>
      <c r="Y787" s="5"/>
      <c r="Z787" s="5"/>
    </row>
    <row r="788" ht="14.25" customHeight="1">
      <c r="A788" s="749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418"/>
      <c r="Y788" s="5"/>
      <c r="Z788" s="5"/>
    </row>
    <row r="789" ht="14.25" customHeight="1">
      <c r="A789" s="749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418"/>
      <c r="Y789" s="5"/>
      <c r="Z789" s="5"/>
    </row>
    <row r="790" ht="14.25" customHeight="1">
      <c r="A790" s="749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418"/>
      <c r="Y790" s="5"/>
      <c r="Z790" s="5"/>
    </row>
    <row r="791" ht="14.25" customHeight="1">
      <c r="A791" s="749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418"/>
      <c r="Y791" s="5"/>
      <c r="Z791" s="5"/>
    </row>
    <row r="792" ht="14.25" customHeight="1">
      <c r="A792" s="749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418"/>
      <c r="Y792" s="5"/>
      <c r="Z792" s="5"/>
    </row>
    <row r="793" ht="14.25" customHeight="1">
      <c r="A793" s="749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418"/>
      <c r="Y793" s="5"/>
      <c r="Z793" s="5"/>
    </row>
    <row r="794" ht="14.25" customHeight="1">
      <c r="A794" s="749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418"/>
      <c r="Y794" s="5"/>
      <c r="Z794" s="5"/>
    </row>
    <row r="795" ht="14.25" customHeight="1">
      <c r="A795" s="749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418"/>
      <c r="Y795" s="5"/>
      <c r="Z795" s="5"/>
    </row>
    <row r="796" ht="14.25" customHeight="1">
      <c r="A796" s="749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418"/>
      <c r="Y796" s="5"/>
      <c r="Z796" s="5"/>
    </row>
    <row r="797" ht="14.25" customHeight="1">
      <c r="A797" s="749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418"/>
      <c r="Y797" s="5"/>
      <c r="Z797" s="5"/>
    </row>
    <row r="798" ht="14.25" customHeight="1">
      <c r="A798" s="749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418"/>
      <c r="Y798" s="5"/>
      <c r="Z798" s="5"/>
    </row>
    <row r="799" ht="14.25" customHeight="1">
      <c r="A799" s="749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418"/>
      <c r="Y799" s="5"/>
      <c r="Z799" s="5"/>
    </row>
    <row r="800" ht="14.25" customHeight="1">
      <c r="A800" s="749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418"/>
      <c r="Y800" s="5"/>
      <c r="Z800" s="5"/>
    </row>
    <row r="801" ht="14.25" customHeight="1">
      <c r="A801" s="749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418"/>
      <c r="Y801" s="5"/>
      <c r="Z801" s="5"/>
    </row>
    <row r="802" ht="14.25" customHeight="1">
      <c r="A802" s="749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418"/>
      <c r="Y802" s="5"/>
      <c r="Z802" s="5"/>
    </row>
    <row r="803" ht="14.25" customHeight="1">
      <c r="A803" s="749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418"/>
      <c r="Y803" s="5"/>
      <c r="Z803" s="5"/>
    </row>
    <row r="804" ht="14.25" customHeight="1">
      <c r="A804" s="749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418"/>
      <c r="Y804" s="5"/>
      <c r="Z804" s="5"/>
    </row>
    <row r="805" ht="14.25" customHeight="1">
      <c r="A805" s="749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418"/>
      <c r="Y805" s="5"/>
      <c r="Z805" s="5"/>
    </row>
    <row r="806" ht="14.25" customHeight="1">
      <c r="A806" s="749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418"/>
      <c r="Y806" s="5"/>
      <c r="Z806" s="5"/>
    </row>
    <row r="807" ht="14.25" customHeight="1">
      <c r="A807" s="749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418"/>
      <c r="Y807" s="5"/>
      <c r="Z807" s="5"/>
    </row>
    <row r="808" ht="14.25" customHeight="1">
      <c r="A808" s="749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418"/>
      <c r="Y808" s="5"/>
      <c r="Z808" s="5"/>
    </row>
    <row r="809" ht="14.25" customHeight="1">
      <c r="A809" s="749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418"/>
      <c r="Y809" s="5"/>
      <c r="Z809" s="5"/>
    </row>
    <row r="810" ht="14.25" customHeight="1">
      <c r="A810" s="749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418"/>
      <c r="Y810" s="5"/>
      <c r="Z810" s="5"/>
    </row>
    <row r="811" ht="14.25" customHeight="1">
      <c r="A811" s="749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418"/>
      <c r="Y811" s="5"/>
      <c r="Z811" s="5"/>
    </row>
    <row r="812" ht="14.25" customHeight="1">
      <c r="A812" s="749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418"/>
      <c r="Y812" s="5"/>
      <c r="Z812" s="5"/>
    </row>
    <row r="813" ht="14.25" customHeight="1">
      <c r="A813" s="749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418"/>
      <c r="Y813" s="5"/>
      <c r="Z813" s="5"/>
    </row>
    <row r="814" ht="14.25" customHeight="1">
      <c r="A814" s="749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418"/>
      <c r="Y814" s="5"/>
      <c r="Z814" s="5"/>
    </row>
    <row r="815" ht="14.25" customHeight="1">
      <c r="A815" s="749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418"/>
      <c r="Y815" s="5"/>
      <c r="Z815" s="5"/>
    </row>
    <row r="816" ht="14.25" customHeight="1">
      <c r="A816" s="749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418"/>
      <c r="Y816" s="5"/>
      <c r="Z816" s="5"/>
    </row>
    <row r="817" ht="14.25" customHeight="1">
      <c r="A817" s="749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418"/>
      <c r="Y817" s="5"/>
      <c r="Z817" s="5"/>
    </row>
    <row r="818" ht="14.25" customHeight="1">
      <c r="A818" s="749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418"/>
      <c r="Y818" s="5"/>
      <c r="Z818" s="5"/>
    </row>
    <row r="819" ht="14.25" customHeight="1">
      <c r="A819" s="749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418"/>
      <c r="Y819" s="5"/>
      <c r="Z819" s="5"/>
    </row>
    <row r="820" ht="14.25" customHeight="1">
      <c r="A820" s="749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418"/>
      <c r="Y820" s="5"/>
      <c r="Z820" s="5"/>
    </row>
    <row r="821" ht="14.25" customHeight="1">
      <c r="A821" s="749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418"/>
      <c r="Y821" s="5"/>
      <c r="Z821" s="5"/>
    </row>
    <row r="822" ht="14.25" customHeight="1">
      <c r="A822" s="749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418"/>
      <c r="Y822" s="5"/>
      <c r="Z822" s="5"/>
    </row>
    <row r="823" ht="14.25" customHeight="1">
      <c r="A823" s="749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418"/>
      <c r="Y823" s="5"/>
      <c r="Z823" s="5"/>
    </row>
    <row r="824" ht="14.25" customHeight="1">
      <c r="A824" s="749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418"/>
      <c r="Y824" s="5"/>
      <c r="Z824" s="5"/>
    </row>
    <row r="825" ht="14.25" customHeight="1">
      <c r="A825" s="749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418"/>
      <c r="Y825" s="5"/>
      <c r="Z825" s="5"/>
    </row>
    <row r="826" ht="14.25" customHeight="1">
      <c r="A826" s="749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418"/>
      <c r="Y826" s="5"/>
      <c r="Z826" s="5"/>
    </row>
    <row r="827" ht="14.25" customHeight="1">
      <c r="A827" s="749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418"/>
      <c r="Y827" s="5"/>
      <c r="Z827" s="5"/>
    </row>
    <row r="828" ht="14.25" customHeight="1">
      <c r="A828" s="749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418"/>
      <c r="Y828" s="5"/>
      <c r="Z828" s="5"/>
    </row>
    <row r="829" ht="14.25" customHeight="1">
      <c r="A829" s="749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418"/>
      <c r="Y829" s="5"/>
      <c r="Z829" s="5"/>
    </row>
    <row r="830" ht="14.25" customHeight="1">
      <c r="A830" s="749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418"/>
      <c r="Y830" s="5"/>
      <c r="Z830" s="5"/>
    </row>
    <row r="831" ht="14.25" customHeight="1">
      <c r="A831" s="749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418"/>
      <c r="Y831" s="5"/>
      <c r="Z831" s="5"/>
    </row>
    <row r="832" ht="14.25" customHeight="1">
      <c r="A832" s="749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418"/>
      <c r="Y832" s="5"/>
      <c r="Z832" s="5"/>
    </row>
    <row r="833" ht="14.25" customHeight="1">
      <c r="A833" s="749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418"/>
      <c r="Y833" s="5"/>
      <c r="Z833" s="5"/>
    </row>
    <row r="834" ht="14.25" customHeight="1">
      <c r="A834" s="749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418"/>
      <c r="Y834" s="5"/>
      <c r="Z834" s="5"/>
    </row>
    <row r="835" ht="14.25" customHeight="1">
      <c r="A835" s="749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418"/>
      <c r="Y835" s="5"/>
      <c r="Z835" s="5"/>
    </row>
    <row r="836" ht="14.25" customHeight="1">
      <c r="A836" s="749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418"/>
      <c r="Y836" s="5"/>
      <c r="Z836" s="5"/>
    </row>
    <row r="837" ht="14.25" customHeight="1">
      <c r="A837" s="749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418"/>
      <c r="Y837" s="5"/>
      <c r="Z837" s="5"/>
    </row>
    <row r="838" ht="14.25" customHeight="1">
      <c r="A838" s="749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418"/>
      <c r="Y838" s="5"/>
      <c r="Z838" s="5"/>
    </row>
    <row r="839" ht="14.25" customHeight="1">
      <c r="A839" s="749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418"/>
      <c r="Y839" s="5"/>
      <c r="Z839" s="5"/>
    </row>
    <row r="840" ht="14.25" customHeight="1">
      <c r="A840" s="749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418"/>
      <c r="Y840" s="5"/>
      <c r="Z840" s="5"/>
    </row>
    <row r="841" ht="14.25" customHeight="1">
      <c r="A841" s="749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418"/>
      <c r="Y841" s="5"/>
      <c r="Z841" s="5"/>
    </row>
    <row r="842" ht="14.25" customHeight="1">
      <c r="A842" s="749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418"/>
      <c r="Y842" s="5"/>
      <c r="Z842" s="5"/>
    </row>
    <row r="843" ht="14.25" customHeight="1">
      <c r="A843" s="749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418"/>
      <c r="Y843" s="5"/>
      <c r="Z843" s="5"/>
    </row>
    <row r="844" ht="14.25" customHeight="1">
      <c r="A844" s="749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418"/>
      <c r="Y844" s="5"/>
      <c r="Z844" s="5"/>
    </row>
    <row r="845" ht="14.25" customHeight="1">
      <c r="A845" s="749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418"/>
      <c r="Y845" s="5"/>
      <c r="Z845" s="5"/>
    </row>
    <row r="846" ht="14.25" customHeight="1">
      <c r="A846" s="749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418"/>
      <c r="Y846" s="5"/>
      <c r="Z846" s="5"/>
    </row>
    <row r="847" ht="14.25" customHeight="1">
      <c r="A847" s="749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418"/>
      <c r="Y847" s="5"/>
      <c r="Z847" s="5"/>
    </row>
    <row r="848" ht="14.25" customHeight="1">
      <c r="A848" s="749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418"/>
      <c r="Y848" s="5"/>
      <c r="Z848" s="5"/>
    </row>
    <row r="849" ht="14.25" customHeight="1">
      <c r="A849" s="749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418"/>
      <c r="Y849" s="5"/>
      <c r="Z849" s="5"/>
    </row>
    <row r="850" ht="14.25" customHeight="1">
      <c r="A850" s="749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418"/>
      <c r="Y850" s="5"/>
      <c r="Z850" s="5"/>
    </row>
    <row r="851" ht="14.25" customHeight="1">
      <c r="A851" s="749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418"/>
      <c r="Y851" s="5"/>
      <c r="Z851" s="5"/>
    </row>
    <row r="852" ht="14.25" customHeight="1">
      <c r="A852" s="749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418"/>
      <c r="Y852" s="5"/>
      <c r="Z852" s="5"/>
    </row>
    <row r="853" ht="14.25" customHeight="1">
      <c r="A853" s="749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418"/>
      <c r="Y853" s="5"/>
      <c r="Z853" s="5"/>
    </row>
    <row r="854" ht="14.25" customHeight="1">
      <c r="A854" s="749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418"/>
      <c r="Y854" s="5"/>
      <c r="Z854" s="5"/>
    </row>
    <row r="855" ht="14.25" customHeight="1">
      <c r="A855" s="749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418"/>
      <c r="Y855" s="5"/>
      <c r="Z855" s="5"/>
    </row>
    <row r="856" ht="14.25" customHeight="1">
      <c r="A856" s="749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418"/>
      <c r="Y856" s="5"/>
      <c r="Z856" s="5"/>
    </row>
    <row r="857" ht="14.25" customHeight="1">
      <c r="A857" s="749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418"/>
      <c r="Y857" s="5"/>
      <c r="Z857" s="5"/>
    </row>
    <row r="858" ht="14.25" customHeight="1">
      <c r="A858" s="749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418"/>
      <c r="Y858" s="5"/>
      <c r="Z858" s="5"/>
    </row>
    <row r="859" ht="14.25" customHeight="1">
      <c r="A859" s="749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418"/>
      <c r="Y859" s="5"/>
      <c r="Z859" s="5"/>
    </row>
    <row r="860" ht="14.25" customHeight="1">
      <c r="A860" s="749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418"/>
      <c r="Y860" s="5"/>
      <c r="Z860" s="5"/>
    </row>
    <row r="861" ht="14.25" customHeight="1">
      <c r="A861" s="749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418"/>
      <c r="Y861" s="5"/>
      <c r="Z861" s="5"/>
    </row>
    <row r="862" ht="14.25" customHeight="1">
      <c r="A862" s="749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418"/>
      <c r="Y862" s="5"/>
      <c r="Z862" s="5"/>
    </row>
    <row r="863" ht="14.25" customHeight="1">
      <c r="A863" s="749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418"/>
      <c r="Y863" s="5"/>
      <c r="Z863" s="5"/>
    </row>
    <row r="864" ht="14.25" customHeight="1">
      <c r="A864" s="749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418"/>
      <c r="Y864" s="5"/>
      <c r="Z864" s="5"/>
    </row>
    <row r="865" ht="14.25" customHeight="1">
      <c r="A865" s="749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418"/>
      <c r="Y865" s="5"/>
      <c r="Z865" s="5"/>
    </row>
    <row r="866" ht="14.25" customHeight="1">
      <c r="A866" s="749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418"/>
      <c r="Y866" s="5"/>
      <c r="Z866" s="5"/>
    </row>
    <row r="867" ht="14.25" customHeight="1">
      <c r="A867" s="749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418"/>
      <c r="Y867" s="5"/>
      <c r="Z867" s="5"/>
    </row>
    <row r="868" ht="14.25" customHeight="1">
      <c r="A868" s="749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418"/>
      <c r="Y868" s="5"/>
      <c r="Z868" s="5"/>
    </row>
    <row r="869" ht="14.25" customHeight="1">
      <c r="A869" s="749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418"/>
      <c r="Y869" s="5"/>
      <c r="Z869" s="5"/>
    </row>
    <row r="870" ht="14.25" customHeight="1">
      <c r="A870" s="749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418"/>
      <c r="Y870" s="5"/>
      <c r="Z870" s="5"/>
    </row>
    <row r="871" ht="14.25" customHeight="1">
      <c r="A871" s="749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418"/>
      <c r="Y871" s="5"/>
      <c r="Z871" s="5"/>
    </row>
    <row r="872" ht="14.25" customHeight="1">
      <c r="A872" s="749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418"/>
      <c r="Y872" s="5"/>
      <c r="Z872" s="5"/>
    </row>
    <row r="873" ht="14.25" customHeight="1">
      <c r="A873" s="749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418"/>
      <c r="Y873" s="5"/>
      <c r="Z873" s="5"/>
    </row>
    <row r="874" ht="14.25" customHeight="1">
      <c r="A874" s="749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418"/>
      <c r="Y874" s="5"/>
      <c r="Z874" s="5"/>
    </row>
    <row r="875" ht="14.25" customHeight="1">
      <c r="A875" s="749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418"/>
      <c r="Y875" s="5"/>
      <c r="Z875" s="5"/>
    </row>
    <row r="876" ht="14.25" customHeight="1">
      <c r="A876" s="749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418"/>
      <c r="Y876" s="5"/>
      <c r="Z876" s="5"/>
    </row>
    <row r="877" ht="14.25" customHeight="1">
      <c r="A877" s="749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418"/>
      <c r="Y877" s="5"/>
      <c r="Z877" s="5"/>
    </row>
    <row r="878" ht="14.25" customHeight="1">
      <c r="A878" s="749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418"/>
      <c r="Y878" s="5"/>
      <c r="Z878" s="5"/>
    </row>
    <row r="879" ht="14.25" customHeight="1">
      <c r="A879" s="749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418"/>
      <c r="Y879" s="5"/>
      <c r="Z879" s="5"/>
    </row>
    <row r="880" ht="14.25" customHeight="1">
      <c r="A880" s="749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418"/>
      <c r="Y880" s="5"/>
      <c r="Z880" s="5"/>
    </row>
    <row r="881" ht="14.25" customHeight="1">
      <c r="A881" s="749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418"/>
      <c r="Y881" s="5"/>
      <c r="Z881" s="5"/>
    </row>
    <row r="882" ht="14.25" customHeight="1">
      <c r="A882" s="749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418"/>
      <c r="Y882" s="5"/>
      <c r="Z882" s="5"/>
    </row>
    <row r="883" ht="14.25" customHeight="1">
      <c r="A883" s="749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418"/>
      <c r="Y883" s="5"/>
      <c r="Z883" s="5"/>
    </row>
    <row r="884" ht="14.25" customHeight="1">
      <c r="A884" s="749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418"/>
      <c r="Y884" s="5"/>
      <c r="Z884" s="5"/>
    </row>
    <row r="885" ht="14.25" customHeight="1">
      <c r="A885" s="749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418"/>
      <c r="Y885" s="5"/>
      <c r="Z885" s="5"/>
    </row>
    <row r="886" ht="14.25" customHeight="1">
      <c r="A886" s="749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418"/>
      <c r="Y886" s="5"/>
      <c r="Z886" s="5"/>
    </row>
    <row r="887" ht="14.25" customHeight="1">
      <c r="A887" s="749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418"/>
      <c r="Y887" s="5"/>
      <c r="Z887" s="5"/>
    </row>
    <row r="888" ht="14.25" customHeight="1">
      <c r="A888" s="749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418"/>
      <c r="Y888" s="5"/>
      <c r="Z888" s="5"/>
    </row>
    <row r="889" ht="14.25" customHeight="1">
      <c r="A889" s="749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418"/>
      <c r="Y889" s="5"/>
      <c r="Z889" s="5"/>
    </row>
    <row r="890" ht="14.25" customHeight="1">
      <c r="A890" s="749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418"/>
      <c r="Y890" s="5"/>
      <c r="Z890" s="5"/>
    </row>
    <row r="891" ht="14.25" customHeight="1">
      <c r="A891" s="749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418"/>
      <c r="Y891" s="5"/>
      <c r="Z891" s="5"/>
    </row>
    <row r="892" ht="14.25" customHeight="1">
      <c r="A892" s="749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418"/>
      <c r="Y892" s="5"/>
      <c r="Z892" s="5"/>
    </row>
    <row r="893" ht="14.25" customHeight="1">
      <c r="A893" s="749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418"/>
      <c r="Y893" s="5"/>
      <c r="Z893" s="5"/>
    </row>
    <row r="894" ht="14.25" customHeight="1">
      <c r="A894" s="749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418"/>
      <c r="Y894" s="5"/>
      <c r="Z894" s="5"/>
    </row>
    <row r="895" ht="14.25" customHeight="1">
      <c r="A895" s="749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418"/>
      <c r="Y895" s="5"/>
      <c r="Z895" s="5"/>
    </row>
    <row r="896" ht="14.25" customHeight="1">
      <c r="A896" s="749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418"/>
      <c r="Y896" s="5"/>
      <c r="Z896" s="5"/>
    </row>
    <row r="897" ht="14.25" customHeight="1">
      <c r="A897" s="749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418"/>
      <c r="Y897" s="5"/>
      <c r="Z897" s="5"/>
    </row>
    <row r="898" ht="14.25" customHeight="1">
      <c r="A898" s="749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418"/>
      <c r="Y898" s="5"/>
      <c r="Z898" s="5"/>
    </row>
    <row r="899" ht="14.25" customHeight="1">
      <c r="A899" s="749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418"/>
      <c r="Y899" s="5"/>
      <c r="Z899" s="5"/>
    </row>
    <row r="900" ht="14.25" customHeight="1">
      <c r="A900" s="749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418"/>
      <c r="Y900" s="5"/>
      <c r="Z900" s="5"/>
    </row>
    <row r="901" ht="14.25" customHeight="1">
      <c r="A901" s="749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418"/>
      <c r="Y901" s="5"/>
      <c r="Z901" s="5"/>
    </row>
    <row r="902" ht="14.25" customHeight="1">
      <c r="A902" s="749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418"/>
      <c r="Y902" s="5"/>
      <c r="Z902" s="5"/>
    </row>
    <row r="903" ht="14.25" customHeight="1">
      <c r="A903" s="749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418"/>
      <c r="Y903" s="5"/>
      <c r="Z903" s="5"/>
    </row>
    <row r="904" ht="14.25" customHeight="1">
      <c r="A904" s="749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418"/>
      <c r="Y904" s="5"/>
      <c r="Z904" s="5"/>
    </row>
    <row r="905" ht="14.25" customHeight="1">
      <c r="A905" s="749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418"/>
      <c r="Y905" s="5"/>
      <c r="Z905" s="5"/>
    </row>
    <row r="906" ht="14.25" customHeight="1">
      <c r="A906" s="749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418"/>
      <c r="Y906" s="5"/>
      <c r="Z906" s="5"/>
    </row>
    <row r="907" ht="14.25" customHeight="1">
      <c r="A907" s="749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418"/>
      <c r="Y907" s="5"/>
      <c r="Z907" s="5"/>
    </row>
    <row r="908" ht="14.25" customHeight="1">
      <c r="A908" s="749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418"/>
      <c r="Y908" s="5"/>
      <c r="Z908" s="5"/>
    </row>
    <row r="909" ht="14.25" customHeight="1">
      <c r="A909" s="749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418"/>
      <c r="Y909" s="5"/>
      <c r="Z909" s="5"/>
    </row>
    <row r="910" ht="14.25" customHeight="1">
      <c r="A910" s="749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418"/>
      <c r="Y910" s="5"/>
      <c r="Z910" s="5"/>
    </row>
    <row r="911" ht="14.25" customHeight="1">
      <c r="A911" s="749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418"/>
      <c r="Y911" s="5"/>
      <c r="Z911" s="5"/>
    </row>
    <row r="912" ht="14.25" customHeight="1">
      <c r="A912" s="749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418"/>
      <c r="Y912" s="5"/>
      <c r="Z912" s="5"/>
    </row>
    <row r="913" ht="14.25" customHeight="1">
      <c r="A913" s="749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418"/>
      <c r="Y913" s="5"/>
      <c r="Z913" s="5"/>
    </row>
    <row r="914" ht="14.25" customHeight="1">
      <c r="A914" s="749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418"/>
      <c r="Y914" s="5"/>
      <c r="Z914" s="5"/>
    </row>
    <row r="915" ht="14.25" customHeight="1">
      <c r="A915" s="749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418"/>
      <c r="Y915" s="5"/>
      <c r="Z915" s="5"/>
    </row>
    <row r="916" ht="14.25" customHeight="1">
      <c r="A916" s="749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418"/>
      <c r="Y916" s="5"/>
      <c r="Z916" s="5"/>
    </row>
    <row r="917" ht="14.25" customHeight="1">
      <c r="A917" s="749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418"/>
      <c r="Y917" s="5"/>
      <c r="Z917" s="5"/>
    </row>
    <row r="918" ht="14.25" customHeight="1">
      <c r="A918" s="749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418"/>
      <c r="Y918" s="5"/>
      <c r="Z918" s="5"/>
    </row>
    <row r="919" ht="14.25" customHeight="1">
      <c r="A919" s="749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418"/>
      <c r="Y919" s="5"/>
      <c r="Z919" s="5"/>
    </row>
    <row r="920" ht="14.25" customHeight="1">
      <c r="A920" s="749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418"/>
      <c r="Y920" s="5"/>
      <c r="Z920" s="5"/>
    </row>
    <row r="921" ht="14.25" customHeight="1">
      <c r="A921" s="749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418"/>
      <c r="Y921" s="5"/>
      <c r="Z921" s="5"/>
    </row>
    <row r="922" ht="14.25" customHeight="1">
      <c r="A922" s="749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418"/>
      <c r="Y922" s="5"/>
      <c r="Z922" s="5"/>
    </row>
    <row r="923" ht="14.25" customHeight="1">
      <c r="A923" s="749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418"/>
      <c r="Y923" s="5"/>
      <c r="Z923" s="5"/>
    </row>
    <row r="924" ht="14.25" customHeight="1">
      <c r="A924" s="749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418"/>
      <c r="Y924" s="5"/>
      <c r="Z924" s="5"/>
    </row>
    <row r="925" ht="14.25" customHeight="1">
      <c r="A925" s="749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418"/>
      <c r="Y925" s="5"/>
      <c r="Z925" s="5"/>
    </row>
    <row r="926" ht="14.25" customHeight="1">
      <c r="A926" s="749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418"/>
      <c r="Y926" s="5"/>
      <c r="Z926" s="5"/>
    </row>
    <row r="927" ht="14.25" customHeight="1">
      <c r="A927" s="749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418"/>
      <c r="Y927" s="5"/>
      <c r="Z927" s="5"/>
    </row>
    <row r="928" ht="14.25" customHeight="1">
      <c r="A928" s="749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418"/>
      <c r="Y928" s="5"/>
      <c r="Z928" s="5"/>
    </row>
    <row r="929" ht="14.25" customHeight="1">
      <c r="A929" s="749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418"/>
      <c r="Y929" s="5"/>
      <c r="Z929" s="5"/>
    </row>
    <row r="930" ht="14.25" customHeight="1">
      <c r="A930" s="749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418"/>
      <c r="Y930" s="5"/>
      <c r="Z930" s="5"/>
    </row>
    <row r="931" ht="14.25" customHeight="1">
      <c r="A931" s="749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418"/>
      <c r="Y931" s="5"/>
      <c r="Z931" s="5"/>
    </row>
    <row r="932" ht="14.25" customHeight="1">
      <c r="A932" s="749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418"/>
      <c r="Y932" s="5"/>
      <c r="Z932" s="5"/>
    </row>
    <row r="933" ht="14.25" customHeight="1">
      <c r="A933" s="749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418"/>
      <c r="Y933" s="5"/>
      <c r="Z933" s="5"/>
    </row>
    <row r="934" ht="14.25" customHeight="1">
      <c r="A934" s="749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418"/>
      <c r="Y934" s="5"/>
      <c r="Z934" s="5"/>
    </row>
    <row r="935" ht="14.25" customHeight="1">
      <c r="A935" s="749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418"/>
      <c r="Y935" s="5"/>
      <c r="Z935" s="5"/>
    </row>
    <row r="936" ht="14.25" customHeight="1">
      <c r="A936" s="749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418"/>
      <c r="Y936" s="5"/>
      <c r="Z936" s="5"/>
    </row>
    <row r="937" ht="14.25" customHeight="1">
      <c r="A937" s="749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418"/>
      <c r="Y937" s="5"/>
      <c r="Z937" s="5"/>
    </row>
    <row r="938" ht="14.25" customHeight="1">
      <c r="A938" s="749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418"/>
      <c r="Y938" s="5"/>
      <c r="Z938" s="5"/>
    </row>
    <row r="939" ht="14.25" customHeight="1">
      <c r="A939" s="749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418"/>
      <c r="Y939" s="5"/>
      <c r="Z939" s="5"/>
    </row>
    <row r="940" ht="14.25" customHeight="1">
      <c r="A940" s="749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418"/>
      <c r="Y940" s="5"/>
      <c r="Z940" s="5"/>
    </row>
    <row r="941" ht="14.25" customHeight="1">
      <c r="A941" s="749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418"/>
      <c r="Y941" s="5"/>
      <c r="Z941" s="5"/>
    </row>
    <row r="942" ht="14.25" customHeight="1">
      <c r="A942" s="749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418"/>
      <c r="Y942" s="5"/>
      <c r="Z942" s="5"/>
    </row>
    <row r="943" ht="14.25" customHeight="1">
      <c r="A943" s="749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418"/>
      <c r="Y943" s="5"/>
      <c r="Z943" s="5"/>
    </row>
    <row r="944" ht="14.25" customHeight="1">
      <c r="A944" s="749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418"/>
      <c r="Y944" s="5"/>
      <c r="Z944" s="5"/>
    </row>
    <row r="945" ht="14.25" customHeight="1">
      <c r="A945" s="749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418"/>
      <c r="Y945" s="5"/>
      <c r="Z945" s="5"/>
    </row>
    <row r="946" ht="14.25" customHeight="1">
      <c r="A946" s="749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418"/>
      <c r="Y946" s="5"/>
      <c r="Z946" s="5"/>
    </row>
    <row r="947" ht="14.25" customHeight="1">
      <c r="A947" s="749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418"/>
      <c r="Y947" s="5"/>
      <c r="Z947" s="5"/>
    </row>
    <row r="948" ht="14.25" customHeight="1">
      <c r="A948" s="749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418"/>
      <c r="Y948" s="5"/>
      <c r="Z948" s="5"/>
    </row>
    <row r="949" ht="14.25" customHeight="1">
      <c r="A949" s="749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418"/>
      <c r="Y949" s="5"/>
      <c r="Z949" s="5"/>
    </row>
    <row r="950" ht="14.25" customHeight="1">
      <c r="A950" s="749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418"/>
      <c r="Y950" s="5"/>
      <c r="Z950" s="5"/>
    </row>
    <row r="951" ht="14.25" customHeight="1">
      <c r="A951" s="749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418"/>
      <c r="Y951" s="5"/>
      <c r="Z951" s="5"/>
    </row>
    <row r="952" ht="14.25" customHeight="1">
      <c r="A952" s="749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418"/>
      <c r="Y952" s="5"/>
      <c r="Z952" s="5"/>
    </row>
    <row r="953" ht="14.25" customHeight="1">
      <c r="A953" s="749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418"/>
      <c r="Y953" s="5"/>
      <c r="Z953" s="5"/>
    </row>
    <row r="954" ht="14.25" customHeight="1">
      <c r="A954" s="749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418"/>
      <c r="Y954" s="5"/>
      <c r="Z954" s="5"/>
    </row>
    <row r="955" ht="14.25" customHeight="1">
      <c r="A955" s="749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418"/>
      <c r="Y955" s="5"/>
      <c r="Z955" s="5"/>
    </row>
    <row r="956" ht="14.25" customHeight="1">
      <c r="A956" s="749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418"/>
      <c r="Y956" s="5"/>
      <c r="Z956" s="5"/>
    </row>
    <row r="957" ht="14.25" customHeight="1">
      <c r="A957" s="749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418"/>
      <c r="Y957" s="5"/>
      <c r="Z957" s="5"/>
    </row>
    <row r="958" ht="14.25" customHeight="1">
      <c r="A958" s="749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418"/>
      <c r="Y958" s="5"/>
      <c r="Z958" s="5"/>
    </row>
    <row r="959" ht="14.25" customHeight="1">
      <c r="A959" s="749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418"/>
      <c r="Y959" s="5"/>
      <c r="Z959" s="5"/>
    </row>
    <row r="960" ht="14.25" customHeight="1">
      <c r="A960" s="749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418"/>
      <c r="Y960" s="5"/>
      <c r="Z960" s="5"/>
    </row>
    <row r="961" ht="14.25" customHeight="1">
      <c r="A961" s="749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418"/>
      <c r="Y961" s="5"/>
      <c r="Z961" s="5"/>
    </row>
    <row r="962" ht="14.25" customHeight="1">
      <c r="A962" s="749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418"/>
      <c r="Y962" s="5"/>
      <c r="Z962" s="5"/>
    </row>
    <row r="963" ht="14.25" customHeight="1">
      <c r="A963" s="749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418"/>
      <c r="Y963" s="5"/>
      <c r="Z963" s="5"/>
    </row>
    <row r="964" ht="14.25" customHeight="1">
      <c r="A964" s="749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418"/>
      <c r="Y964" s="5"/>
      <c r="Z964" s="5"/>
    </row>
    <row r="965" ht="14.25" customHeight="1">
      <c r="A965" s="749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418"/>
      <c r="Y965" s="5"/>
      <c r="Z965" s="5"/>
    </row>
    <row r="966" ht="14.25" customHeight="1">
      <c r="A966" s="749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418"/>
      <c r="Y966" s="5"/>
      <c r="Z966" s="5"/>
    </row>
    <row r="967" ht="14.25" customHeight="1">
      <c r="A967" s="749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418"/>
      <c r="Y967" s="5"/>
      <c r="Z967" s="5"/>
    </row>
    <row r="968" ht="14.25" customHeight="1">
      <c r="A968" s="749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418"/>
      <c r="Y968" s="5"/>
      <c r="Z968" s="5"/>
    </row>
    <row r="969" ht="14.25" customHeight="1">
      <c r="A969" s="749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418"/>
      <c r="Y969" s="5"/>
      <c r="Z969" s="5"/>
    </row>
    <row r="970" ht="14.25" customHeight="1">
      <c r="A970" s="749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418"/>
      <c r="Y970" s="5"/>
      <c r="Z970" s="5"/>
    </row>
    <row r="971" ht="14.25" customHeight="1">
      <c r="A971" s="749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418"/>
      <c r="Y971" s="5"/>
      <c r="Z971" s="5"/>
    </row>
    <row r="972" ht="14.25" customHeight="1">
      <c r="A972" s="749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418"/>
      <c r="Y972" s="5"/>
      <c r="Z972" s="5"/>
    </row>
    <row r="973" ht="14.25" customHeight="1">
      <c r="A973" s="749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418"/>
      <c r="Y973" s="5"/>
      <c r="Z973" s="5"/>
    </row>
    <row r="974" ht="14.25" customHeight="1">
      <c r="A974" s="749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418"/>
      <c r="Y974" s="5"/>
      <c r="Z974" s="5"/>
    </row>
    <row r="975" ht="14.25" customHeight="1">
      <c r="A975" s="749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418"/>
      <c r="Y975" s="5"/>
      <c r="Z975" s="5"/>
    </row>
    <row r="976" ht="14.25" customHeight="1">
      <c r="A976" s="749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418"/>
      <c r="Y976" s="5"/>
      <c r="Z976" s="5"/>
    </row>
    <row r="977" ht="14.25" customHeight="1">
      <c r="A977" s="749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418"/>
      <c r="Y977" s="5"/>
      <c r="Z977" s="5"/>
    </row>
    <row r="978" ht="14.25" customHeight="1">
      <c r="A978" s="749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418"/>
      <c r="Y978" s="5"/>
      <c r="Z978" s="5"/>
    </row>
    <row r="979" ht="14.25" customHeight="1">
      <c r="A979" s="749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418"/>
      <c r="Y979" s="5"/>
      <c r="Z979" s="5"/>
    </row>
    <row r="980" ht="14.25" customHeight="1">
      <c r="A980" s="749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418"/>
      <c r="Y980" s="5"/>
      <c r="Z980" s="5"/>
    </row>
    <row r="981" ht="14.25" customHeight="1">
      <c r="A981" s="749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418"/>
      <c r="Y981" s="5"/>
      <c r="Z981" s="5"/>
    </row>
    <row r="982" ht="14.25" customHeight="1">
      <c r="A982" s="749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418"/>
      <c r="Y982" s="5"/>
      <c r="Z982" s="5"/>
    </row>
    <row r="983" ht="14.25" customHeight="1">
      <c r="A983" s="749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418"/>
      <c r="Y983" s="5"/>
      <c r="Z983" s="5"/>
    </row>
    <row r="984" ht="14.25" customHeight="1">
      <c r="A984" s="749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418"/>
      <c r="Y984" s="5"/>
      <c r="Z984" s="5"/>
    </row>
    <row r="985" ht="14.25" customHeight="1">
      <c r="A985" s="749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418"/>
      <c r="Y985" s="5"/>
      <c r="Z985" s="5"/>
    </row>
    <row r="986" ht="14.25" customHeight="1">
      <c r="A986" s="749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418"/>
      <c r="Y986" s="5"/>
      <c r="Z986" s="5"/>
    </row>
    <row r="987" ht="14.25" customHeight="1">
      <c r="A987" s="749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418"/>
      <c r="Y987" s="5"/>
      <c r="Z987" s="5"/>
    </row>
    <row r="988" ht="14.25" customHeight="1">
      <c r="A988" s="749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418"/>
      <c r="Y988" s="5"/>
      <c r="Z988" s="5"/>
    </row>
    <row r="989" ht="14.25" customHeight="1">
      <c r="A989" s="749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418"/>
      <c r="Y989" s="5"/>
      <c r="Z989" s="5"/>
    </row>
    <row r="990" ht="14.25" customHeight="1">
      <c r="A990" s="749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418"/>
      <c r="Y990" s="5"/>
      <c r="Z990" s="5"/>
    </row>
    <row r="991" ht="14.25" customHeight="1">
      <c r="A991" s="749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418"/>
      <c r="Y991" s="5"/>
      <c r="Z991" s="5"/>
    </row>
    <row r="992" ht="14.25" customHeight="1">
      <c r="A992" s="749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418"/>
      <c r="Y992" s="5"/>
      <c r="Z992" s="5"/>
    </row>
    <row r="993" ht="14.25" customHeight="1">
      <c r="A993" s="749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418"/>
      <c r="Y993" s="5"/>
      <c r="Z993" s="5"/>
    </row>
    <row r="994" ht="14.25" customHeight="1">
      <c r="A994" s="749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418"/>
      <c r="Y994" s="5"/>
      <c r="Z994" s="5"/>
    </row>
    <row r="995" ht="14.25" customHeight="1">
      <c r="A995" s="749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418"/>
      <c r="Y995" s="5"/>
      <c r="Z995" s="5"/>
    </row>
    <row r="996" ht="14.25" customHeight="1">
      <c r="A996" s="749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418"/>
      <c r="Y996" s="5"/>
      <c r="Z996" s="5"/>
    </row>
    <row r="997" ht="14.25" customHeight="1">
      <c r="A997" s="749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418"/>
      <c r="Y997" s="5"/>
      <c r="Z997" s="5"/>
    </row>
    <row r="998" ht="14.25" customHeight="1">
      <c r="A998" s="749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418"/>
      <c r="Y998" s="5"/>
      <c r="Z998" s="5"/>
    </row>
    <row r="999" ht="14.25" customHeight="1">
      <c r="A999" s="749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418"/>
      <c r="Y999" s="5"/>
      <c r="Z999" s="5"/>
    </row>
    <row r="1000" ht="14.25" customHeight="1">
      <c r="A1000" s="749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418"/>
      <c r="Y1000" s="5"/>
      <c r="Z1000" s="5"/>
    </row>
  </sheetData>
  <mergeCells count="236">
    <mergeCell ref="E292:F292"/>
    <mergeCell ref="G292:H292"/>
    <mergeCell ref="I292:J292"/>
    <mergeCell ref="K292:L292"/>
    <mergeCell ref="M292:N292"/>
    <mergeCell ref="O292:P292"/>
    <mergeCell ref="Q292:R292"/>
    <mergeCell ref="C292:D292"/>
    <mergeCell ref="C293:D293"/>
    <mergeCell ref="E293:F293"/>
    <mergeCell ref="G293:H293"/>
    <mergeCell ref="I293:J293"/>
    <mergeCell ref="K293:L293"/>
    <mergeCell ref="M293:N293"/>
    <mergeCell ref="O295:P295"/>
    <mergeCell ref="Q295:R295"/>
    <mergeCell ref="C294:D294"/>
    <mergeCell ref="C295:D295"/>
    <mergeCell ref="E295:F295"/>
    <mergeCell ref="G295:H295"/>
    <mergeCell ref="I295:J295"/>
    <mergeCell ref="K295:L295"/>
    <mergeCell ref="M295:N295"/>
    <mergeCell ref="E296:F296"/>
    <mergeCell ref="G296:H296"/>
    <mergeCell ref="I296:J296"/>
    <mergeCell ref="K296:L296"/>
    <mergeCell ref="M296:N296"/>
    <mergeCell ref="O296:P296"/>
    <mergeCell ref="Q296:R296"/>
    <mergeCell ref="C296:D296"/>
    <mergeCell ref="C297:D297"/>
    <mergeCell ref="E297:F297"/>
    <mergeCell ref="G297:H297"/>
    <mergeCell ref="I297:J297"/>
    <mergeCell ref="K297:L297"/>
    <mergeCell ref="M297:N297"/>
    <mergeCell ref="M298:N298"/>
    <mergeCell ref="O298:P298"/>
    <mergeCell ref="O297:P297"/>
    <mergeCell ref="Q297:R297"/>
    <mergeCell ref="E298:F298"/>
    <mergeCell ref="G298:H298"/>
    <mergeCell ref="I298:J298"/>
    <mergeCell ref="K298:L298"/>
    <mergeCell ref="Q298:R298"/>
    <mergeCell ref="O299:P299"/>
    <mergeCell ref="Q299:R299"/>
    <mergeCell ref="C298:D298"/>
    <mergeCell ref="C299:D299"/>
    <mergeCell ref="E299:F299"/>
    <mergeCell ref="G299:H299"/>
    <mergeCell ref="I299:J299"/>
    <mergeCell ref="K299:L299"/>
    <mergeCell ref="M299:N299"/>
    <mergeCell ref="E300:F300"/>
    <mergeCell ref="G300:H300"/>
    <mergeCell ref="I300:J300"/>
    <mergeCell ref="K300:L300"/>
    <mergeCell ref="M300:N300"/>
    <mergeCell ref="O300:P300"/>
    <mergeCell ref="Q300:R300"/>
    <mergeCell ref="C300:D300"/>
    <mergeCell ref="C301:D301"/>
    <mergeCell ref="E301:F301"/>
    <mergeCell ref="G301:H301"/>
    <mergeCell ref="I301:J301"/>
    <mergeCell ref="K301:L301"/>
    <mergeCell ref="M301:N301"/>
    <mergeCell ref="E282:F282"/>
    <mergeCell ref="G282:H282"/>
    <mergeCell ref="I282:J282"/>
    <mergeCell ref="K282:L282"/>
    <mergeCell ref="M282:N282"/>
    <mergeCell ref="O282:P282"/>
    <mergeCell ref="Q282:R282"/>
    <mergeCell ref="C282:D282"/>
    <mergeCell ref="C283:D283"/>
    <mergeCell ref="E283:F283"/>
    <mergeCell ref="G283:H283"/>
    <mergeCell ref="I283:J283"/>
    <mergeCell ref="K283:L283"/>
    <mergeCell ref="M283:N283"/>
    <mergeCell ref="E284:F284"/>
    <mergeCell ref="G284:H284"/>
    <mergeCell ref="I284:J284"/>
    <mergeCell ref="K284:L284"/>
    <mergeCell ref="M284:N284"/>
    <mergeCell ref="O284:P284"/>
    <mergeCell ref="Q284:R284"/>
    <mergeCell ref="O285:P285"/>
    <mergeCell ref="Q285:R285"/>
    <mergeCell ref="C284:D284"/>
    <mergeCell ref="C285:D285"/>
    <mergeCell ref="E285:F285"/>
    <mergeCell ref="G285:H285"/>
    <mergeCell ref="I285:J285"/>
    <mergeCell ref="K285:L285"/>
    <mergeCell ref="M285:N285"/>
    <mergeCell ref="O287:P287"/>
    <mergeCell ref="Q287:R287"/>
    <mergeCell ref="O301:P301"/>
    <mergeCell ref="Q301:R301"/>
    <mergeCell ref="R2:S2"/>
    <mergeCell ref="T2:U2"/>
    <mergeCell ref="A1:W1"/>
    <mergeCell ref="B2:C2"/>
    <mergeCell ref="D2:E2"/>
    <mergeCell ref="F2:G2"/>
    <mergeCell ref="H2:I2"/>
    <mergeCell ref="J2:K2"/>
    <mergeCell ref="L2:M2"/>
    <mergeCell ref="V2:W2"/>
    <mergeCell ref="N4:O4"/>
    <mergeCell ref="P4:Q4"/>
    <mergeCell ref="R4:S4"/>
    <mergeCell ref="T4:U4"/>
    <mergeCell ref="V4:W4"/>
    <mergeCell ref="N2:O2"/>
    <mergeCell ref="P2:Q2"/>
    <mergeCell ref="D4:E4"/>
    <mergeCell ref="F4:G4"/>
    <mergeCell ref="H4:I4"/>
    <mergeCell ref="J4:K4"/>
    <mergeCell ref="L4:M4"/>
    <mergeCell ref="R5:S5"/>
    <mergeCell ref="T5:U5"/>
    <mergeCell ref="V5:W5"/>
    <mergeCell ref="D5:E5"/>
    <mergeCell ref="F5:G5"/>
    <mergeCell ref="H5:I5"/>
    <mergeCell ref="J5:K5"/>
    <mergeCell ref="L5:M5"/>
    <mergeCell ref="N5:O5"/>
    <mergeCell ref="P5:Q5"/>
    <mergeCell ref="A6:W6"/>
    <mergeCell ref="A7:W7"/>
    <mergeCell ref="A28:W28"/>
    <mergeCell ref="A35:W35"/>
    <mergeCell ref="A42:W42"/>
    <mergeCell ref="A48:W48"/>
    <mergeCell ref="A71:W71"/>
    <mergeCell ref="A100:W100"/>
    <mergeCell ref="A107:W107"/>
    <mergeCell ref="A108:W108"/>
    <mergeCell ref="A116:W116"/>
    <mergeCell ref="A132:W132"/>
    <mergeCell ref="A138:W138"/>
    <mergeCell ref="A145:W145"/>
    <mergeCell ref="A150:W150"/>
    <mergeCell ref="A151:W151"/>
    <mergeCell ref="A154:W154"/>
    <mergeCell ref="A166:W166"/>
    <mergeCell ref="A172:W172"/>
    <mergeCell ref="A173:W173"/>
    <mergeCell ref="A185:W185"/>
    <mergeCell ref="A186:W186"/>
    <mergeCell ref="A188:W188"/>
    <mergeCell ref="A191:W191"/>
    <mergeCell ref="A223:W223"/>
    <mergeCell ref="A232:W232"/>
    <mergeCell ref="A233:W233"/>
    <mergeCell ref="A240:W240"/>
    <mergeCell ref="A244:W244"/>
    <mergeCell ref="A260:W260"/>
    <mergeCell ref="A263:W263"/>
    <mergeCell ref="A271:W271"/>
    <mergeCell ref="A273:W273"/>
    <mergeCell ref="A279:R279"/>
    <mergeCell ref="C280:R280"/>
    <mergeCell ref="O281:P281"/>
    <mergeCell ref="Q281:R281"/>
    <mergeCell ref="A280:A281"/>
    <mergeCell ref="C281:D281"/>
    <mergeCell ref="E281:F281"/>
    <mergeCell ref="G281:H281"/>
    <mergeCell ref="I281:J281"/>
    <mergeCell ref="K281:L281"/>
    <mergeCell ref="M281:N281"/>
    <mergeCell ref="O283:P283"/>
    <mergeCell ref="Q283:R283"/>
    <mergeCell ref="E286:F286"/>
    <mergeCell ref="G286:H286"/>
    <mergeCell ref="I286:J286"/>
    <mergeCell ref="K286:L286"/>
    <mergeCell ref="M286:N286"/>
    <mergeCell ref="O286:P286"/>
    <mergeCell ref="Q286:R286"/>
    <mergeCell ref="C286:D286"/>
    <mergeCell ref="C287:D287"/>
    <mergeCell ref="E287:F287"/>
    <mergeCell ref="G287:H287"/>
    <mergeCell ref="I287:J287"/>
    <mergeCell ref="K287:L287"/>
    <mergeCell ref="M287:N287"/>
    <mergeCell ref="E288:F288"/>
    <mergeCell ref="G288:H288"/>
    <mergeCell ref="I288:J288"/>
    <mergeCell ref="K288:L288"/>
    <mergeCell ref="M288:N288"/>
    <mergeCell ref="O288:P288"/>
    <mergeCell ref="Q288:R288"/>
    <mergeCell ref="C288:D288"/>
    <mergeCell ref="C289:D289"/>
    <mergeCell ref="E289:F289"/>
    <mergeCell ref="G289:H289"/>
    <mergeCell ref="I289:J289"/>
    <mergeCell ref="K289:L289"/>
    <mergeCell ref="M289:N289"/>
    <mergeCell ref="M290:N290"/>
    <mergeCell ref="O290:P290"/>
    <mergeCell ref="O289:P289"/>
    <mergeCell ref="Q289:R289"/>
    <mergeCell ref="E290:F290"/>
    <mergeCell ref="G290:H290"/>
    <mergeCell ref="I290:J290"/>
    <mergeCell ref="K290:L290"/>
    <mergeCell ref="Q290:R290"/>
    <mergeCell ref="O291:P291"/>
    <mergeCell ref="Q291:R291"/>
    <mergeCell ref="C290:D290"/>
    <mergeCell ref="C291:D291"/>
    <mergeCell ref="E291:F291"/>
    <mergeCell ref="G291:H291"/>
    <mergeCell ref="I291:J291"/>
    <mergeCell ref="K291:L291"/>
    <mergeCell ref="M291:N291"/>
    <mergeCell ref="M294:N294"/>
    <mergeCell ref="O294:P294"/>
    <mergeCell ref="O293:P293"/>
    <mergeCell ref="Q293:R293"/>
    <mergeCell ref="E294:F294"/>
    <mergeCell ref="G294:H294"/>
    <mergeCell ref="I294:J294"/>
    <mergeCell ref="K294:L294"/>
    <mergeCell ref="Q294:R294"/>
  </mergeCells>
  <hyperlinks>
    <hyperlink r:id="rId1" ref="A4"/>
    <hyperlink r:id="rId2" ref="A5"/>
    <hyperlink r:id="rId3" ref="A8"/>
    <hyperlink r:id="rId4" ref="A9"/>
    <hyperlink r:id="rId5" ref="X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X17"/>
    <hyperlink r:id="rId14" ref="A18"/>
    <hyperlink r:id="rId15" ref="A19"/>
    <hyperlink r:id="rId16" ref="A20"/>
    <hyperlink r:id="rId17" ref="A21"/>
    <hyperlink r:id="rId18" ref="X21"/>
    <hyperlink r:id="rId19" ref="A22"/>
    <hyperlink r:id="rId20" ref="A23"/>
    <hyperlink r:id="rId21" ref="X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X43"/>
    <hyperlink r:id="rId39" ref="A44"/>
    <hyperlink r:id="rId40" ref="A45"/>
    <hyperlink r:id="rId41" ref="A46"/>
    <hyperlink r:id="rId42" ref="A47"/>
    <hyperlink r:id="rId43" ref="X49"/>
    <hyperlink r:id="rId44" ref="A52"/>
    <hyperlink r:id="rId45" ref="A53"/>
    <hyperlink r:id="rId46" ref="X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X62"/>
    <hyperlink r:id="rId57" ref="A63"/>
    <hyperlink r:id="rId58" ref="X63"/>
    <hyperlink r:id="rId59" ref="A64"/>
    <hyperlink r:id="rId60" ref="X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X72"/>
    <hyperlink r:id="rId69" ref="A77"/>
    <hyperlink r:id="rId70" ref="X77"/>
    <hyperlink r:id="rId71" ref="A82"/>
    <hyperlink r:id="rId72" ref="A87"/>
    <hyperlink r:id="rId73" ref="X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X164"/>
    <hyperlink r:id="rId132" ref="A165"/>
    <hyperlink r:id="rId133" ref="X185"/>
    <hyperlink r:id="rId134" ref="X188"/>
    <hyperlink r:id="rId135" ref="A234"/>
    <hyperlink r:id="rId136" ref="A235"/>
    <hyperlink r:id="rId137" ref="X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X242"/>
    <hyperlink r:id="rId145" ref="A243"/>
    <hyperlink r:id="rId146" ref="X243"/>
    <hyperlink r:id="rId147" ref="A245"/>
    <hyperlink r:id="rId148" ref="X245"/>
    <hyperlink r:id="rId149" ref="A246"/>
    <hyperlink r:id="rId150" ref="X246"/>
    <hyperlink r:id="rId151" ref="A247"/>
    <hyperlink r:id="rId152" ref="X247"/>
    <hyperlink r:id="rId153" ref="A248"/>
    <hyperlink r:id="rId154" ref="X248"/>
    <hyperlink r:id="rId155" ref="A249"/>
    <hyperlink r:id="rId156" ref="X249"/>
    <hyperlink r:id="rId157" ref="A250"/>
    <hyperlink r:id="rId158" ref="X250"/>
    <hyperlink r:id="rId159" ref="A251"/>
    <hyperlink r:id="rId160" ref="X251"/>
    <hyperlink r:id="rId161" ref="A252"/>
    <hyperlink r:id="rId162" ref="X252"/>
    <hyperlink r:id="rId163" ref="A253"/>
    <hyperlink r:id="rId164" ref="X253"/>
    <hyperlink r:id="rId165" ref="A254"/>
    <hyperlink r:id="rId166" ref="X254"/>
    <hyperlink r:id="rId167" ref="A255"/>
    <hyperlink r:id="rId168" ref="X255"/>
    <hyperlink r:id="rId169" ref="A256"/>
    <hyperlink r:id="rId170" ref="A257"/>
    <hyperlink r:id="rId171" ref="A258"/>
    <hyperlink r:id="rId172" ref="X258"/>
    <hyperlink r:id="rId173" ref="A259"/>
    <hyperlink r:id="rId174" ref="X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14"/>
    <col customWidth="1" min="5" max="5" width="10.29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14"/>
    <col customWidth="1" min="14" max="14" width="6.0"/>
    <col customWidth="1" min="15" max="15" width="10.29"/>
    <col customWidth="1" min="16" max="16" width="6.71"/>
    <col customWidth="1" min="17" max="17" width="10.0"/>
    <col customWidth="1" min="18" max="18" width="52.14"/>
    <col customWidth="1" min="19" max="19" width="24.0"/>
    <col customWidth="1" min="20" max="26" width="10.0"/>
  </cols>
  <sheetData>
    <row r="1" ht="18.0" customHeight="1">
      <c r="A1" s="1" t="s">
        <v>566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4"/>
      <c r="S1" s="5"/>
      <c r="T1" s="5"/>
      <c r="U1" s="5"/>
      <c r="V1" s="5"/>
      <c r="W1" s="5"/>
      <c r="X1" s="5"/>
      <c r="Y1" s="5"/>
      <c r="Z1" s="5"/>
    </row>
    <row r="2" ht="23.25" customHeight="1">
      <c r="A2" s="6" t="s">
        <v>1</v>
      </c>
      <c r="B2" s="7" t="s">
        <v>2</v>
      </c>
      <c r="C2" s="3"/>
      <c r="D2" s="8" t="s">
        <v>567</v>
      </c>
      <c r="E2" s="3"/>
      <c r="F2" s="8" t="s">
        <v>568</v>
      </c>
      <c r="G2" s="3"/>
      <c r="H2" s="8" t="s">
        <v>569</v>
      </c>
      <c r="I2" s="3"/>
      <c r="J2" s="8" t="s">
        <v>570</v>
      </c>
      <c r="K2" s="3"/>
      <c r="L2" s="8" t="s">
        <v>571</v>
      </c>
      <c r="M2" s="3"/>
      <c r="N2" s="622" t="s">
        <v>572</v>
      </c>
      <c r="O2" s="3"/>
      <c r="P2" s="8" t="s">
        <v>573</v>
      </c>
      <c r="Q2" s="3"/>
      <c r="R2" s="4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4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229"/>
      <c r="C4" s="698">
        <v>60436.69</v>
      </c>
      <c r="D4" s="420">
        <v>2741.87</v>
      </c>
      <c r="E4" s="393"/>
      <c r="F4" s="516">
        <v>112.98</v>
      </c>
      <c r="G4" s="393"/>
      <c r="H4" s="516">
        <v>313.96</v>
      </c>
      <c r="I4" s="393"/>
      <c r="J4" s="516">
        <v>252.25</v>
      </c>
      <c r="K4" s="393"/>
      <c r="L4" s="517">
        <v>266.48</v>
      </c>
      <c r="M4" s="16"/>
      <c r="N4" s="517">
        <v>120.51</v>
      </c>
      <c r="O4" s="16"/>
      <c r="P4" s="17">
        <v>1675.69</v>
      </c>
      <c r="Q4" s="16"/>
      <c r="R4" s="4" t="s">
        <v>12</v>
      </c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51"/>
      <c r="C5" s="718">
        <v>52.38</v>
      </c>
      <c r="D5" s="20">
        <v>64.82</v>
      </c>
      <c r="E5" s="21"/>
      <c r="F5" s="22">
        <v>58.33</v>
      </c>
      <c r="G5" s="21"/>
      <c r="H5" s="22">
        <v>45.91</v>
      </c>
      <c r="I5" s="21"/>
      <c r="J5" s="22">
        <v>160.87</v>
      </c>
      <c r="K5" s="21"/>
      <c r="L5" s="22">
        <v>195.81</v>
      </c>
      <c r="M5" s="21"/>
      <c r="N5" s="22">
        <v>126.57</v>
      </c>
      <c r="O5" s="21"/>
      <c r="P5" s="22">
        <v>29.07</v>
      </c>
      <c r="Q5" s="21"/>
      <c r="R5" s="4" t="s">
        <v>12</v>
      </c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4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4"/>
      <c r="S7" s="5"/>
      <c r="T7" s="5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177738.0</v>
      </c>
      <c r="F8" s="51"/>
      <c r="G8" s="626">
        <v>6590.0</v>
      </c>
      <c r="H8" s="51"/>
      <c r="I8" s="626">
        <v>14413.0</v>
      </c>
      <c r="J8" s="51"/>
      <c r="K8" s="626">
        <v>40580.0</v>
      </c>
      <c r="L8" s="51"/>
      <c r="M8" s="626">
        <v>52180.0</v>
      </c>
      <c r="N8" s="51"/>
      <c r="O8" s="626">
        <v>15253.0</v>
      </c>
      <c r="P8" s="51"/>
      <c r="Q8" s="627">
        <v>48722.0</v>
      </c>
      <c r="R8" s="4" t="s">
        <v>17</v>
      </c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42.06</v>
      </c>
      <c r="F9" s="26"/>
      <c r="G9" s="30">
        <v>38.96</v>
      </c>
      <c r="H9" s="26"/>
      <c r="I9" s="30">
        <v>39.6</v>
      </c>
      <c r="J9" s="26"/>
      <c r="K9" s="30">
        <v>46.63</v>
      </c>
      <c r="L9" s="26"/>
      <c r="M9" s="30">
        <v>46.59</v>
      </c>
      <c r="N9" s="26"/>
      <c r="O9" s="30">
        <v>44.95</v>
      </c>
      <c r="P9" s="26"/>
      <c r="Q9" s="31">
        <v>33.64</v>
      </c>
      <c r="R9" s="29" t="s">
        <v>17</v>
      </c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0.1659690106</v>
      </c>
      <c r="E10" s="34">
        <v>29499.0</v>
      </c>
      <c r="F10" s="33">
        <f t="shared" ref="F10:F16" si="3">G10/$G$8</f>
        <v>0.2048558422</v>
      </c>
      <c r="G10" s="34">
        <v>1350.0</v>
      </c>
      <c r="H10" s="33">
        <f t="shared" ref="H10:H16" si="4">I10/$I$8</f>
        <v>0.1747033928</v>
      </c>
      <c r="I10" s="34">
        <v>2518.0</v>
      </c>
      <c r="J10" s="33">
        <f t="shared" ref="J10:J16" si="5">K10/$K$8</f>
        <v>0.1156973879</v>
      </c>
      <c r="K10" s="34">
        <v>4695.0</v>
      </c>
      <c r="L10" s="33">
        <f t="shared" ref="L10:L16" si="6">M10/$M$8</f>
        <v>0.1192219241</v>
      </c>
      <c r="M10" s="34">
        <v>6221.0</v>
      </c>
      <c r="N10" s="33">
        <f t="shared" ref="N10:N16" si="7">O10/$O$8</f>
        <v>0.1237133679</v>
      </c>
      <c r="O10" s="34">
        <v>1887.0</v>
      </c>
      <c r="P10" s="33">
        <f t="shared" ref="P10:P16" si="8">Q10/$Q$8</f>
        <v>0.2632896843</v>
      </c>
      <c r="Q10" s="35">
        <v>12828.0</v>
      </c>
      <c r="R10" s="4" t="s">
        <v>20</v>
      </c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0.1410221787</v>
      </c>
      <c r="E11" s="34">
        <v>25065.0</v>
      </c>
      <c r="F11" s="33">
        <f t="shared" si="3"/>
        <v>0.1673748103</v>
      </c>
      <c r="G11" s="34">
        <v>1103.0</v>
      </c>
      <c r="H11" s="33">
        <f t="shared" si="4"/>
        <v>0.1878165545</v>
      </c>
      <c r="I11" s="34">
        <v>2707.0</v>
      </c>
      <c r="J11" s="33">
        <f t="shared" si="5"/>
        <v>0.1421882701</v>
      </c>
      <c r="K11" s="34">
        <v>5770.0</v>
      </c>
      <c r="L11" s="33">
        <f t="shared" si="6"/>
        <v>0.1391337677</v>
      </c>
      <c r="M11" s="34">
        <v>7260.0</v>
      </c>
      <c r="N11" s="33">
        <f t="shared" si="7"/>
        <v>0.1635088179</v>
      </c>
      <c r="O11" s="34">
        <v>2494.0</v>
      </c>
      <c r="P11" s="33">
        <f t="shared" si="8"/>
        <v>0.1176265342</v>
      </c>
      <c r="Q11" s="35">
        <v>5731.0</v>
      </c>
      <c r="R11" s="4" t="s">
        <v>20</v>
      </c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0.2407926274</v>
      </c>
      <c r="E12" s="34">
        <v>42798.0</v>
      </c>
      <c r="F12" s="33">
        <f t="shared" si="3"/>
        <v>0.1916540212</v>
      </c>
      <c r="G12" s="34">
        <v>1263.0</v>
      </c>
      <c r="H12" s="33">
        <f t="shared" si="4"/>
        <v>0.1840699369</v>
      </c>
      <c r="I12" s="34">
        <v>2653.0</v>
      </c>
      <c r="J12" s="33">
        <f t="shared" si="5"/>
        <v>0.2087974372</v>
      </c>
      <c r="K12" s="34">
        <v>8473.0</v>
      </c>
      <c r="L12" s="33">
        <f t="shared" si="6"/>
        <v>0.2146224607</v>
      </c>
      <c r="M12" s="34">
        <v>11199.0</v>
      </c>
      <c r="N12" s="33">
        <f t="shared" si="7"/>
        <v>0.1894053629</v>
      </c>
      <c r="O12" s="34">
        <v>2889.0</v>
      </c>
      <c r="P12" s="33">
        <f t="shared" si="8"/>
        <v>0.3349821436</v>
      </c>
      <c r="Q12" s="35">
        <v>16321.0</v>
      </c>
      <c r="R12" s="4" t="s">
        <v>574</v>
      </c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0.2663358426</v>
      </c>
      <c r="E13" s="34">
        <v>47338.0</v>
      </c>
      <c r="F13" s="33">
        <f t="shared" si="3"/>
        <v>0.3015174507</v>
      </c>
      <c r="G13" s="34">
        <v>1987.0</v>
      </c>
      <c r="H13" s="33">
        <f t="shared" si="4"/>
        <v>0.3299798793</v>
      </c>
      <c r="I13" s="34">
        <v>4756.0</v>
      </c>
      <c r="J13" s="33">
        <f t="shared" si="5"/>
        <v>0.2781172992</v>
      </c>
      <c r="K13" s="34">
        <v>11286.0</v>
      </c>
      <c r="L13" s="33">
        <f t="shared" si="6"/>
        <v>0.2662514373</v>
      </c>
      <c r="M13" s="34">
        <v>13893.0</v>
      </c>
      <c r="N13" s="33">
        <f t="shared" si="7"/>
        <v>0.31456107</v>
      </c>
      <c r="O13" s="34">
        <v>4798.0</v>
      </c>
      <c r="P13" s="33">
        <f t="shared" si="8"/>
        <v>0.2179302984</v>
      </c>
      <c r="Q13" s="35">
        <v>10618.0</v>
      </c>
      <c r="R13" s="4" t="s">
        <v>574</v>
      </c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0.1311818519</v>
      </c>
      <c r="E14" s="34">
        <v>23316.0</v>
      </c>
      <c r="F14" s="33">
        <f t="shared" si="3"/>
        <v>0.1109256449</v>
      </c>
      <c r="G14" s="34">
        <v>731.0</v>
      </c>
      <c r="H14" s="33">
        <f t="shared" si="4"/>
        <v>0.09227780476</v>
      </c>
      <c r="I14" s="34">
        <v>1330.0</v>
      </c>
      <c r="J14" s="33">
        <f t="shared" si="5"/>
        <v>0.1825036964</v>
      </c>
      <c r="K14" s="34">
        <v>7406.0</v>
      </c>
      <c r="L14" s="33">
        <f t="shared" si="6"/>
        <v>0.1802223074</v>
      </c>
      <c r="M14" s="34">
        <v>9404.0</v>
      </c>
      <c r="N14" s="33">
        <f t="shared" si="7"/>
        <v>0.1311217465</v>
      </c>
      <c r="O14" s="34">
        <v>2000.0</v>
      </c>
      <c r="P14" s="33">
        <f t="shared" si="8"/>
        <v>0.05018266902</v>
      </c>
      <c r="Q14" s="35">
        <v>2445.0</v>
      </c>
      <c r="R14" s="4" t="s">
        <v>574</v>
      </c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0.05469848879</v>
      </c>
      <c r="E15" s="34">
        <v>9722.0</v>
      </c>
      <c r="F15" s="33">
        <f t="shared" si="3"/>
        <v>0.02367223065</v>
      </c>
      <c r="G15" s="34">
        <v>156.0</v>
      </c>
      <c r="H15" s="33">
        <f t="shared" si="4"/>
        <v>0.03115243183</v>
      </c>
      <c r="I15" s="34">
        <v>449.0</v>
      </c>
      <c r="J15" s="33">
        <f t="shared" si="5"/>
        <v>0.07269590931</v>
      </c>
      <c r="K15" s="34">
        <v>2950.0</v>
      </c>
      <c r="L15" s="33">
        <f t="shared" si="6"/>
        <v>0.08054810272</v>
      </c>
      <c r="M15" s="34">
        <v>4203.0</v>
      </c>
      <c r="N15" s="33">
        <f t="shared" si="7"/>
        <v>0.07768963483</v>
      </c>
      <c r="O15" s="34">
        <v>1185.0</v>
      </c>
      <c r="P15" s="33">
        <f t="shared" si="8"/>
        <v>0.01598867042</v>
      </c>
      <c r="Q15" s="35">
        <v>779.0</v>
      </c>
      <c r="R15" s="4" t="s">
        <v>574</v>
      </c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0.1858803407</v>
      </c>
      <c r="E16" s="34">
        <f>E14+E15</f>
        <v>33038</v>
      </c>
      <c r="F16" s="33">
        <f t="shared" si="3"/>
        <v>0.1345978756</v>
      </c>
      <c r="G16" s="34">
        <f>G14+G15</f>
        <v>887</v>
      </c>
      <c r="H16" s="33">
        <f t="shared" si="4"/>
        <v>0.1234302366</v>
      </c>
      <c r="I16" s="34">
        <f>I14+I15</f>
        <v>1779</v>
      </c>
      <c r="J16" s="33">
        <f t="shared" si="5"/>
        <v>0.2551996057</v>
      </c>
      <c r="K16" s="34">
        <f>K14+K15</f>
        <v>10356</v>
      </c>
      <c r="L16" s="33">
        <f t="shared" si="6"/>
        <v>0.2607704101</v>
      </c>
      <c r="M16" s="34">
        <f>M14+M15</f>
        <v>13607</v>
      </c>
      <c r="N16" s="33">
        <f t="shared" si="7"/>
        <v>0.2088113814</v>
      </c>
      <c r="O16" s="34">
        <f>O14+O15</f>
        <v>3185</v>
      </c>
      <c r="P16" s="33">
        <f t="shared" si="8"/>
        <v>0.06617133944</v>
      </c>
      <c r="Q16" s="35">
        <f>Q14+Q15</f>
        <v>3224</v>
      </c>
      <c r="R16" s="4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0.1431038945</v>
      </c>
      <c r="E17" s="427">
        <v>25435.0</v>
      </c>
      <c r="F17" s="40">
        <f>G17/G8</f>
        <v>0.1945371775</v>
      </c>
      <c r="G17" s="427">
        <v>1282.0</v>
      </c>
      <c r="H17" s="40">
        <f>I17/I8</f>
        <v>0.1620759037</v>
      </c>
      <c r="I17" s="427">
        <v>2336.0</v>
      </c>
      <c r="J17" s="40">
        <f>K17/K8</f>
        <v>0.1025381962</v>
      </c>
      <c r="K17" s="427">
        <v>4161.0</v>
      </c>
      <c r="L17" s="40">
        <f>M17/M8</f>
        <v>0.1043119969</v>
      </c>
      <c r="M17" s="427">
        <v>5443.0</v>
      </c>
      <c r="N17" s="40">
        <f>O17/O8</f>
        <v>0.1136825543</v>
      </c>
      <c r="O17" s="427">
        <v>1734.0</v>
      </c>
      <c r="P17" s="40">
        <f>Q17/Q8</f>
        <v>0.2150773778</v>
      </c>
      <c r="Q17" s="364">
        <v>10479.0</v>
      </c>
      <c r="R17" s="29" t="s">
        <v>28</v>
      </c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0.1759</v>
      </c>
      <c r="E18" s="44"/>
      <c r="F18" s="40">
        <v>0.21960000000000002</v>
      </c>
      <c r="G18" s="44"/>
      <c r="H18" s="40">
        <v>0.18969999999999998</v>
      </c>
      <c r="I18" s="44"/>
      <c r="J18" s="40">
        <v>0.1243</v>
      </c>
      <c r="K18" s="44"/>
      <c r="L18" s="40">
        <v>0.1274</v>
      </c>
      <c r="M18" s="44"/>
      <c r="N18" s="40">
        <v>0.1341</v>
      </c>
      <c r="O18" s="44"/>
      <c r="P18" s="40">
        <v>0.27399999999999997</v>
      </c>
      <c r="Q18" s="44"/>
      <c r="R18" s="4" t="s">
        <v>30</v>
      </c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0.1859</v>
      </c>
      <c r="E19" s="44"/>
      <c r="F19" s="40">
        <v>0.1346</v>
      </c>
      <c r="G19" s="44"/>
      <c r="H19" s="40">
        <v>0.1234</v>
      </c>
      <c r="I19" s="44"/>
      <c r="J19" s="40">
        <v>0.2552</v>
      </c>
      <c r="K19" s="44"/>
      <c r="L19" s="40">
        <v>0.2608</v>
      </c>
      <c r="M19" s="44"/>
      <c r="N19" s="40">
        <v>0.20879999999999999</v>
      </c>
      <c r="O19" s="44"/>
      <c r="P19" s="40">
        <v>0.0662</v>
      </c>
      <c r="Q19" s="44"/>
      <c r="R19" s="4" t="s">
        <v>30</v>
      </c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0.2943</v>
      </c>
      <c r="E20" s="44"/>
      <c r="F20" s="40">
        <v>0.1759</v>
      </c>
      <c r="G20" s="44"/>
      <c r="H20" s="40">
        <v>0.25239999999999996</v>
      </c>
      <c r="I20" s="44"/>
      <c r="J20" s="40">
        <v>0.2849</v>
      </c>
      <c r="K20" s="44"/>
      <c r="L20" s="40">
        <v>0.3089</v>
      </c>
      <c r="M20" s="44"/>
      <c r="N20" s="40">
        <v>0.3721</v>
      </c>
      <c r="O20" s="44"/>
      <c r="P20" s="40">
        <v>0.2416</v>
      </c>
      <c r="Q20" s="44"/>
      <c r="R20" s="4" t="s">
        <v>30</v>
      </c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0.5669</v>
      </c>
      <c r="E21" s="44"/>
      <c r="F21" s="40">
        <v>0.5484</v>
      </c>
      <c r="G21" s="44"/>
      <c r="H21" s="40">
        <v>0.4559</v>
      </c>
      <c r="I21" s="44"/>
      <c r="J21" s="40">
        <v>0.6117</v>
      </c>
      <c r="K21" s="44"/>
      <c r="L21" s="40">
        <v>0.6344</v>
      </c>
      <c r="M21" s="44"/>
      <c r="N21" s="40">
        <v>0.522</v>
      </c>
      <c r="O21" s="44"/>
      <c r="P21" s="40">
        <v>0.5155</v>
      </c>
      <c r="Q21" s="44"/>
      <c r="R21" s="29" t="s">
        <v>30</v>
      </c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9">C22/$C$8</f>
        <v>0.8780953055</v>
      </c>
      <c r="C22" s="34">
        <v>2779947.0</v>
      </c>
      <c r="D22" s="33">
        <f t="shared" ref="D22:D23" si="10">E22/$E$8</f>
        <v>0.9129899065</v>
      </c>
      <c r="E22" s="34">
        <v>162273.0</v>
      </c>
      <c r="F22" s="33">
        <f t="shared" ref="F22:F23" si="11">G22/$G$8</f>
        <v>0.9101669196</v>
      </c>
      <c r="G22" s="34">
        <v>5998.0</v>
      </c>
      <c r="H22" s="33">
        <f t="shared" ref="H22:H23" si="12">I22/$I$8</f>
        <v>0.8565878027</v>
      </c>
      <c r="I22" s="34">
        <v>12346.0</v>
      </c>
      <c r="J22" s="33">
        <f t="shared" ref="J22:J23" si="13">K22/$K$8</f>
        <v>0.9223262691</v>
      </c>
      <c r="K22" s="34">
        <v>37428.0</v>
      </c>
      <c r="L22" s="33">
        <f t="shared" ref="L22:L23" si="14">M22/$M$8</f>
        <v>0.9104062859</v>
      </c>
      <c r="M22" s="34">
        <v>47505.0</v>
      </c>
      <c r="N22" s="33">
        <f t="shared" ref="N22:N23" si="15">O22/$O$8</f>
        <v>0.9308332787</v>
      </c>
      <c r="O22" s="34">
        <v>14198.0</v>
      </c>
      <c r="P22" s="33">
        <f t="shared" ref="P22:P23" si="16">Q22/$Q$8</f>
        <v>0.9194614343</v>
      </c>
      <c r="Q22" s="35">
        <v>44798.0</v>
      </c>
      <c r="R22" s="4" t="s">
        <v>35</v>
      </c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9"/>
        <v>0.1218974296</v>
      </c>
      <c r="C23" s="34">
        <v>385913.0</v>
      </c>
      <c r="D23" s="33">
        <f t="shared" si="10"/>
        <v>0.08700446725</v>
      </c>
      <c r="E23" s="34">
        <v>15464.0</v>
      </c>
      <c r="F23" s="33">
        <f t="shared" si="11"/>
        <v>0.08983308042</v>
      </c>
      <c r="G23" s="48">
        <v>592.0</v>
      </c>
      <c r="H23" s="33">
        <f t="shared" si="12"/>
        <v>0.1434121973</v>
      </c>
      <c r="I23" s="34">
        <v>2067.0</v>
      </c>
      <c r="J23" s="33">
        <f t="shared" si="13"/>
        <v>0.0776737309</v>
      </c>
      <c r="K23" s="34">
        <v>3152.0</v>
      </c>
      <c r="L23" s="33">
        <f t="shared" si="14"/>
        <v>0.08957454964</v>
      </c>
      <c r="M23" s="34">
        <v>4674.0</v>
      </c>
      <c r="N23" s="33">
        <f t="shared" si="15"/>
        <v>0.0691667213</v>
      </c>
      <c r="O23" s="34">
        <v>1055.0</v>
      </c>
      <c r="P23" s="33">
        <f t="shared" si="16"/>
        <v>0.08053856574</v>
      </c>
      <c r="Q23" s="35">
        <v>3924.0</v>
      </c>
      <c r="R23" s="29" t="s">
        <v>37</v>
      </c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0.046799999999999994</v>
      </c>
      <c r="E24" s="46"/>
      <c r="F24" s="33">
        <v>0.0322</v>
      </c>
      <c r="G24" s="46"/>
      <c r="H24" s="33">
        <v>0.041100000000000005</v>
      </c>
      <c r="I24" s="46"/>
      <c r="J24" s="33">
        <v>0.0425</v>
      </c>
      <c r="K24" s="46"/>
      <c r="L24" s="33">
        <v>0.0575</v>
      </c>
      <c r="M24" s="46"/>
      <c r="N24" s="33">
        <v>0.0421</v>
      </c>
      <c r="O24" s="46"/>
      <c r="P24" s="33">
        <v>0.043899999999999995</v>
      </c>
      <c r="Q24" s="47"/>
      <c r="R24" s="4" t="s">
        <v>39</v>
      </c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7">E25/$E$23</f>
        <v>0.1051474392</v>
      </c>
      <c r="E25" s="34">
        <v>1626.0</v>
      </c>
      <c r="F25" s="33">
        <f t="shared" ref="F25:F27" si="18">G25/$G$23</f>
        <v>0.02533783784</v>
      </c>
      <c r="G25" s="48">
        <v>15.0</v>
      </c>
      <c r="H25" s="33">
        <f t="shared" ref="H25:H27" si="19">I25/$I$23</f>
        <v>0.03386550556</v>
      </c>
      <c r="I25" s="48">
        <v>70.0</v>
      </c>
      <c r="J25" s="33">
        <f t="shared" ref="J25:J27" si="20">K25/$K$23</f>
        <v>0.1367385787</v>
      </c>
      <c r="K25" s="48">
        <v>431.0</v>
      </c>
      <c r="L25" s="33">
        <f t="shared" ref="L25:L27" si="21">M25/$M$23</f>
        <v>0.1653829696</v>
      </c>
      <c r="M25" s="48">
        <v>773.0</v>
      </c>
      <c r="N25" s="33">
        <f t="shared" ref="N25:N27" si="22">O25/$O$23</f>
        <v>0.1478672986</v>
      </c>
      <c r="O25" s="48">
        <v>156.0</v>
      </c>
      <c r="P25" s="33">
        <f t="shared" ref="P25:P27" si="23">Q25/$Q$23</f>
        <v>0.04612640163</v>
      </c>
      <c r="Q25" s="49">
        <v>181.0</v>
      </c>
      <c r="R25" s="4" t="s">
        <v>41</v>
      </c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575</v>
      </c>
      <c r="B26" s="33">
        <f>C26/C23</f>
        <v>0.02241696963</v>
      </c>
      <c r="C26" s="34">
        <v>8651.0</v>
      </c>
      <c r="D26" s="33">
        <f t="shared" si="17"/>
        <v>0.1097387481</v>
      </c>
      <c r="E26" s="34">
        <v>1697.0</v>
      </c>
      <c r="F26" s="33">
        <f t="shared" si="18"/>
        <v>0.2922297297</v>
      </c>
      <c r="G26" s="48">
        <v>173.0</v>
      </c>
      <c r="H26" s="33">
        <f t="shared" si="19"/>
        <v>0.4267053701</v>
      </c>
      <c r="I26" s="48">
        <v>882.0</v>
      </c>
      <c r="J26" s="33">
        <f t="shared" si="20"/>
        <v>0.1034263959</v>
      </c>
      <c r="K26" s="48">
        <v>326.0</v>
      </c>
      <c r="L26" s="33">
        <f t="shared" si="21"/>
        <v>0.02610183997</v>
      </c>
      <c r="M26" s="48">
        <v>122.0</v>
      </c>
      <c r="N26" s="33">
        <f t="shared" si="22"/>
        <v>0.02274881517</v>
      </c>
      <c r="O26" s="48">
        <v>24.0</v>
      </c>
      <c r="P26" s="33">
        <f t="shared" si="23"/>
        <v>0.04332313965</v>
      </c>
      <c r="Q26" s="49">
        <v>170.0</v>
      </c>
      <c r="R26" s="4" t="s">
        <v>41</v>
      </c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420</v>
      </c>
      <c r="B27" s="33">
        <f>C27/C23</f>
        <v>0.1221104239</v>
      </c>
      <c r="C27" s="34">
        <v>47124.0</v>
      </c>
      <c r="D27" s="33">
        <f t="shared" si="17"/>
        <v>0.1051474392</v>
      </c>
      <c r="E27" s="34">
        <v>1626.0</v>
      </c>
      <c r="F27" s="33">
        <f t="shared" si="18"/>
        <v>0.02533783784</v>
      </c>
      <c r="G27" s="48">
        <v>15.0</v>
      </c>
      <c r="H27" s="33">
        <f t="shared" si="19"/>
        <v>0.03386550556</v>
      </c>
      <c r="I27" s="48">
        <v>70.0</v>
      </c>
      <c r="J27" s="33">
        <f t="shared" si="20"/>
        <v>0.1367385787</v>
      </c>
      <c r="K27" s="48">
        <v>431.0</v>
      </c>
      <c r="L27" s="33">
        <f t="shared" si="21"/>
        <v>0.1653829696</v>
      </c>
      <c r="M27" s="48">
        <v>773.0</v>
      </c>
      <c r="N27" s="33">
        <f t="shared" si="22"/>
        <v>0.1478672986</v>
      </c>
      <c r="O27" s="48">
        <v>156.0</v>
      </c>
      <c r="P27" s="33">
        <f t="shared" si="23"/>
        <v>0.04612640163</v>
      </c>
      <c r="Q27" s="49">
        <v>181.0</v>
      </c>
      <c r="R27" s="4" t="s">
        <v>41</v>
      </c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3"/>
      <c r="R28" s="4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66512.0</v>
      </c>
      <c r="F29" s="51"/>
      <c r="G29" s="52">
        <v>2152.0</v>
      </c>
      <c r="H29" s="51"/>
      <c r="I29" s="52">
        <v>4711.0</v>
      </c>
      <c r="J29" s="51"/>
      <c r="K29" s="52">
        <v>15875.0</v>
      </c>
      <c r="L29" s="51"/>
      <c r="M29" s="52">
        <v>20947.0</v>
      </c>
      <c r="N29" s="51"/>
      <c r="O29" s="52">
        <v>5738.0</v>
      </c>
      <c r="P29" s="51"/>
      <c r="Q29" s="52">
        <v>17089.0</v>
      </c>
      <c r="R29" s="4" t="s">
        <v>46</v>
      </c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2.67</v>
      </c>
      <c r="F30" s="51"/>
      <c r="G30" s="54">
        <v>3.06</v>
      </c>
      <c r="H30" s="51"/>
      <c r="I30" s="54">
        <v>3.06</v>
      </c>
      <c r="J30" s="51"/>
      <c r="K30" s="54">
        <v>2.56</v>
      </c>
      <c r="L30" s="51"/>
      <c r="M30" s="54">
        <v>2.49</v>
      </c>
      <c r="N30" s="51"/>
      <c r="O30" s="54">
        <v>2.66</v>
      </c>
      <c r="P30" s="51"/>
      <c r="Q30" s="54">
        <v>2.85</v>
      </c>
      <c r="R30" s="4" t="s">
        <v>48</v>
      </c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4">E31/$E$29</f>
        <v>0.07585097426</v>
      </c>
      <c r="E31" s="34">
        <v>5045.0</v>
      </c>
      <c r="F31" s="33">
        <f t="shared" ref="F31:F34" si="25">G31/$G$29</f>
        <v>0.03671003717</v>
      </c>
      <c r="G31" s="48">
        <v>79.0</v>
      </c>
      <c r="H31" s="33">
        <f t="shared" ref="H31:H34" si="26">I31/$I$29</f>
        <v>0.03396306517</v>
      </c>
      <c r="I31" s="48">
        <v>160.0</v>
      </c>
      <c r="J31" s="33">
        <f t="shared" ref="J31:J34" si="27">K31/$K$29</f>
        <v>0.09549606299</v>
      </c>
      <c r="K31" s="34">
        <v>1516.0</v>
      </c>
      <c r="L31" s="33">
        <f t="shared" ref="L31:L34" si="28">M31/$M$29</f>
        <v>0.1136200888</v>
      </c>
      <c r="M31" s="34">
        <v>2380.0</v>
      </c>
      <c r="N31" s="33">
        <f t="shared" ref="N31:N34" si="29">O31/$O$29</f>
        <v>0.1052631579</v>
      </c>
      <c r="O31" s="48">
        <v>604.0</v>
      </c>
      <c r="P31" s="33">
        <f t="shared" ref="P31:P34" si="30">Q31/$Q$29</f>
        <v>0.01790625549</v>
      </c>
      <c r="Q31" s="49">
        <v>306.0</v>
      </c>
      <c r="R31" s="4" t="s">
        <v>50</v>
      </c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4"/>
        <v>0.02198099591</v>
      </c>
      <c r="E32" s="34">
        <v>1462.0</v>
      </c>
      <c r="F32" s="33">
        <f t="shared" si="25"/>
        <v>0.02044609665</v>
      </c>
      <c r="G32" s="48">
        <v>44.0</v>
      </c>
      <c r="H32" s="33">
        <f t="shared" si="26"/>
        <v>0.01528337932</v>
      </c>
      <c r="I32" s="48">
        <v>72.0</v>
      </c>
      <c r="J32" s="33">
        <f t="shared" si="27"/>
        <v>0.0271496063</v>
      </c>
      <c r="K32" s="48">
        <v>431.0</v>
      </c>
      <c r="L32" s="33">
        <f t="shared" si="28"/>
        <v>0.03026686399</v>
      </c>
      <c r="M32" s="48">
        <v>634.0</v>
      </c>
      <c r="N32" s="33">
        <f t="shared" si="29"/>
        <v>0.02649006623</v>
      </c>
      <c r="O32" s="48">
        <v>152.0</v>
      </c>
      <c r="P32" s="33">
        <f t="shared" si="30"/>
        <v>0.007548715548</v>
      </c>
      <c r="Q32" s="49">
        <v>129.0</v>
      </c>
      <c r="R32" s="4" t="s">
        <v>52</v>
      </c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4"/>
        <v>0.02844599471</v>
      </c>
      <c r="E33" s="34">
        <v>1892.0</v>
      </c>
      <c r="F33" s="33">
        <f t="shared" si="25"/>
        <v>0.03206319703</v>
      </c>
      <c r="G33" s="48">
        <v>69.0</v>
      </c>
      <c r="H33" s="33">
        <f t="shared" si="26"/>
        <v>0.02908087455</v>
      </c>
      <c r="I33" s="48">
        <v>137.0</v>
      </c>
      <c r="J33" s="33">
        <f t="shared" si="27"/>
        <v>0.01933858268</v>
      </c>
      <c r="K33" s="48">
        <v>307.0</v>
      </c>
      <c r="L33" s="33">
        <f t="shared" si="28"/>
        <v>0.02181696663</v>
      </c>
      <c r="M33" s="48">
        <v>457.0</v>
      </c>
      <c r="N33" s="33">
        <f t="shared" si="29"/>
        <v>0.02108748693</v>
      </c>
      <c r="O33" s="48">
        <v>121.0</v>
      </c>
      <c r="P33" s="33">
        <f t="shared" si="30"/>
        <v>0.04687225701</v>
      </c>
      <c r="Q33" s="49">
        <v>801.0</v>
      </c>
      <c r="R33" s="4" t="s">
        <v>54</v>
      </c>
      <c r="S33" s="5"/>
      <c r="T33" s="5"/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4"/>
        <v>0.006795766178</v>
      </c>
      <c r="E34" s="435">
        <v>452.0</v>
      </c>
      <c r="F34" s="433">
        <f t="shared" si="25"/>
        <v>0.007434944238</v>
      </c>
      <c r="G34" s="435">
        <v>16.0</v>
      </c>
      <c r="H34" s="433">
        <f t="shared" si="26"/>
        <v>0.007004882191</v>
      </c>
      <c r="I34" s="435">
        <v>33.0</v>
      </c>
      <c r="J34" s="433">
        <f t="shared" si="27"/>
        <v>0.003401574803</v>
      </c>
      <c r="K34" s="435">
        <v>54.0</v>
      </c>
      <c r="L34" s="433">
        <f t="shared" si="28"/>
        <v>0.003437246384</v>
      </c>
      <c r="M34" s="435">
        <v>72.0</v>
      </c>
      <c r="N34" s="433">
        <f t="shared" si="29"/>
        <v>0.002962704775</v>
      </c>
      <c r="O34" s="435">
        <v>17.0</v>
      </c>
      <c r="P34" s="433">
        <f t="shared" si="30"/>
        <v>0.01521446545</v>
      </c>
      <c r="Q34" s="436">
        <v>260.0</v>
      </c>
      <c r="R34" s="4" t="s">
        <v>56</v>
      </c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3"/>
      <c r="R35" s="4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92"/>
      <c r="E36" s="630">
        <v>10.71</v>
      </c>
      <c r="F36" s="92"/>
      <c r="G36" s="631">
        <v>7.26</v>
      </c>
      <c r="H36" s="92"/>
      <c r="I36" s="631">
        <v>8.73</v>
      </c>
      <c r="J36" s="92"/>
      <c r="K36" s="631">
        <v>7.52</v>
      </c>
      <c r="L36" s="92"/>
      <c r="M36" s="631">
        <v>7.16</v>
      </c>
      <c r="N36" s="92"/>
      <c r="O36" s="631">
        <v>7.36</v>
      </c>
      <c r="P36" s="92"/>
      <c r="Q36" s="631">
        <v>19.59</v>
      </c>
      <c r="R36" s="4" t="s">
        <v>59</v>
      </c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55">
        <v>3.3100000000000005</v>
      </c>
      <c r="F37" s="60"/>
      <c r="G37" s="521">
        <v>3.3299999999999996</v>
      </c>
      <c r="H37" s="60"/>
      <c r="I37" s="521">
        <v>3.7700000000000005</v>
      </c>
      <c r="J37" s="60"/>
      <c r="K37" s="521">
        <v>-2.0199999999999996</v>
      </c>
      <c r="L37" s="60"/>
      <c r="M37" s="521">
        <v>-2.5</v>
      </c>
      <c r="N37" s="60"/>
      <c r="O37" s="521">
        <v>-2.1000000000000005</v>
      </c>
      <c r="P37" s="60"/>
      <c r="Q37" s="521">
        <v>16.0</v>
      </c>
      <c r="R37" s="4" t="s">
        <v>61</v>
      </c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86.26</v>
      </c>
      <c r="F38" s="63"/>
      <c r="G38" s="521">
        <v>79.77</v>
      </c>
      <c r="H38" s="63"/>
      <c r="I38" s="521">
        <v>85.0</v>
      </c>
      <c r="J38" s="63"/>
      <c r="K38" s="521">
        <v>86.58</v>
      </c>
      <c r="L38" s="63"/>
      <c r="M38" s="521">
        <v>86.62</v>
      </c>
      <c r="N38" s="63"/>
      <c r="O38" s="521">
        <v>87.69</v>
      </c>
      <c r="P38" s="63"/>
      <c r="Q38" s="521">
        <v>84.05</v>
      </c>
      <c r="R38" s="4" t="s">
        <v>63</v>
      </c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81.08</v>
      </c>
      <c r="F39" s="63"/>
      <c r="G39" s="521">
        <v>77.85</v>
      </c>
      <c r="H39" s="63"/>
      <c r="I39" s="521">
        <v>81.51</v>
      </c>
      <c r="J39" s="63"/>
      <c r="K39" s="521">
        <v>81.86</v>
      </c>
      <c r="L39" s="63"/>
      <c r="M39" s="521">
        <v>80.08</v>
      </c>
      <c r="N39" s="63"/>
      <c r="O39" s="521">
        <v>80.11</v>
      </c>
      <c r="P39" s="63"/>
      <c r="Q39" s="521">
        <v>81.96</v>
      </c>
      <c r="R39" s="4" t="s">
        <v>63</v>
      </c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23.74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63"/>
      <c r="Q40" s="70"/>
      <c r="R40" s="4" t="s">
        <v>66</v>
      </c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20.68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74"/>
      <c r="Q41" s="76"/>
      <c r="R41" s="4" t="s">
        <v>66</v>
      </c>
      <c r="S41" s="5"/>
      <c r="T41" s="5"/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4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75672.58545712933</v>
      </c>
      <c r="H43" s="56"/>
      <c r="I43" s="522">
        <v>100792.46866371682</v>
      </c>
      <c r="J43" s="56"/>
      <c r="K43" s="522">
        <v>38763.18112522338</v>
      </c>
      <c r="L43" s="56"/>
      <c r="M43" s="522">
        <v>32811.44967181744</v>
      </c>
      <c r="N43" s="56"/>
      <c r="O43" s="522">
        <v>35135.79784852196</v>
      </c>
      <c r="P43" s="56"/>
      <c r="Q43" s="522">
        <v>52532.1401325811</v>
      </c>
      <c r="R43" s="29" t="s">
        <v>70</v>
      </c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22030.843770629588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4" t="s">
        <v>72</v>
      </c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145.16578278562156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4" t="s">
        <v>72</v>
      </c>
      <c r="S45" s="5"/>
      <c r="T45" s="5"/>
      <c r="U45" s="5"/>
      <c r="V45" s="5"/>
      <c r="W45" s="5"/>
      <c r="X45" s="5"/>
      <c r="Y45" s="5"/>
      <c r="Z45" s="5"/>
    </row>
    <row r="46" ht="14.25" customHeight="1">
      <c r="A46" s="50" t="s">
        <v>74</v>
      </c>
      <c r="B46" s="51"/>
      <c r="C46" s="91">
        <v>1357.6040067340004</v>
      </c>
      <c r="D46" s="92"/>
      <c r="E46" s="580">
        <v>1432.33</v>
      </c>
      <c r="F46" s="94"/>
      <c r="G46" s="95"/>
      <c r="H46" s="94"/>
      <c r="I46" s="95"/>
      <c r="J46" s="96"/>
      <c r="K46" s="97"/>
      <c r="L46" s="94"/>
      <c r="M46" s="95"/>
      <c r="N46" s="94"/>
      <c r="O46" s="95"/>
      <c r="P46" s="94"/>
      <c r="Q46" s="95"/>
      <c r="R46" s="4" t="s">
        <v>75</v>
      </c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843.17</v>
      </c>
      <c r="F47" s="85"/>
      <c r="G47" s="86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4" t="s">
        <v>77</v>
      </c>
      <c r="S47" s="5"/>
      <c r="T47" s="5"/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3"/>
      <c r="R48" s="4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29" t="s">
        <v>80</v>
      </c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4" t="s">
        <v>80</v>
      </c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4" t="s">
        <v>80</v>
      </c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0.04641143244</v>
      </c>
      <c r="E52" s="39">
        <v>9178.0</v>
      </c>
      <c r="F52" s="26"/>
      <c r="G52" s="39">
        <v>209.0</v>
      </c>
      <c r="H52" s="26"/>
      <c r="I52" s="39">
        <v>417.0</v>
      </c>
      <c r="J52" s="26"/>
      <c r="K52" s="39">
        <v>2009.0</v>
      </c>
      <c r="L52" s="26"/>
      <c r="M52" s="39">
        <v>3257.0</v>
      </c>
      <c r="N52" s="26"/>
      <c r="O52" s="39">
        <v>1025.0</v>
      </c>
      <c r="P52" s="26"/>
      <c r="Q52" s="39">
        <v>2013.0</v>
      </c>
      <c r="R52" s="29" t="s">
        <v>84</v>
      </c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0.0849</v>
      </c>
      <c r="F53" s="26"/>
      <c r="G53" s="119">
        <v>0.0509</v>
      </c>
      <c r="H53" s="26"/>
      <c r="I53" s="119">
        <v>0.0414</v>
      </c>
      <c r="J53" s="26"/>
      <c r="K53" s="119">
        <v>0.0863</v>
      </c>
      <c r="L53" s="26"/>
      <c r="M53" s="119">
        <v>0.1131</v>
      </c>
      <c r="N53" s="26"/>
      <c r="O53" s="119">
        <v>0.1139</v>
      </c>
      <c r="P53" s="26"/>
      <c r="Q53" s="119">
        <v>0.06480000000000001</v>
      </c>
      <c r="R53" s="29" t="s">
        <v>86</v>
      </c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0.0902</v>
      </c>
      <c r="F54" s="60"/>
      <c r="G54" s="119">
        <v>0.0635</v>
      </c>
      <c r="H54" s="60"/>
      <c r="I54" s="119">
        <v>0.0451</v>
      </c>
      <c r="J54" s="60"/>
      <c r="K54" s="119">
        <v>0.0917</v>
      </c>
      <c r="L54" s="60"/>
      <c r="M54" s="119">
        <v>0.1142</v>
      </c>
      <c r="N54" s="60"/>
      <c r="O54" s="119">
        <v>0.1183</v>
      </c>
      <c r="P54" s="60"/>
      <c r="Q54" s="119">
        <v>0.0742</v>
      </c>
      <c r="R54" s="29" t="s">
        <v>86</v>
      </c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0.0392</v>
      </c>
      <c r="F55" s="60"/>
      <c r="G55" s="123">
        <v>0.015300000000000001</v>
      </c>
      <c r="H55" s="60"/>
      <c r="I55" s="123">
        <v>0.0083</v>
      </c>
      <c r="J55" s="60"/>
      <c r="K55" s="123">
        <v>0.0424</v>
      </c>
      <c r="L55" s="60"/>
      <c r="M55" s="123">
        <v>0.0555</v>
      </c>
      <c r="N55" s="60"/>
      <c r="O55" s="123">
        <v>0.0553</v>
      </c>
      <c r="P55" s="60"/>
      <c r="Q55" s="123">
        <v>0.030899999999999997</v>
      </c>
      <c r="R55" s="29" t="s">
        <v>86</v>
      </c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0.0877</v>
      </c>
      <c r="F56" s="60"/>
      <c r="G56" s="123">
        <v>0.057699999999999994</v>
      </c>
      <c r="H56" s="60"/>
      <c r="I56" s="123">
        <v>0.0434</v>
      </c>
      <c r="J56" s="60"/>
      <c r="K56" s="123">
        <v>0.0864</v>
      </c>
      <c r="L56" s="60"/>
      <c r="M56" s="123">
        <v>0.115</v>
      </c>
      <c r="N56" s="60"/>
      <c r="O56" s="123">
        <v>0.1213</v>
      </c>
      <c r="P56" s="60"/>
      <c r="Q56" s="123">
        <v>0.0724</v>
      </c>
      <c r="R56" s="29" t="s">
        <v>86</v>
      </c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0.1073</v>
      </c>
      <c r="F57" s="60"/>
      <c r="G57" s="123">
        <v>0.0833</v>
      </c>
      <c r="H57" s="60"/>
      <c r="I57" s="123">
        <v>0.058499999999999996</v>
      </c>
      <c r="J57" s="60"/>
      <c r="K57" s="123">
        <v>0.1084</v>
      </c>
      <c r="L57" s="60"/>
      <c r="M57" s="123">
        <v>0.1291</v>
      </c>
      <c r="N57" s="60"/>
      <c r="O57" s="123">
        <v>0.1336</v>
      </c>
      <c r="P57" s="60"/>
      <c r="Q57" s="123">
        <v>0.09140000000000001</v>
      </c>
      <c r="R57" s="29" t="s">
        <v>86</v>
      </c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0.0791</v>
      </c>
      <c r="F58" s="26"/>
      <c r="G58" s="119">
        <v>0.037200000000000004</v>
      </c>
      <c r="H58" s="26"/>
      <c r="I58" s="119">
        <v>0.037200000000000004</v>
      </c>
      <c r="J58" s="26"/>
      <c r="K58" s="119">
        <v>0.08039999999999999</v>
      </c>
      <c r="L58" s="26"/>
      <c r="M58" s="119">
        <v>0.11199999999999999</v>
      </c>
      <c r="N58" s="26"/>
      <c r="O58" s="119">
        <v>0.1094</v>
      </c>
      <c r="P58" s="26"/>
      <c r="Q58" s="119">
        <v>0.054900000000000004</v>
      </c>
      <c r="R58" s="29" t="s">
        <v>86</v>
      </c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0.040999999999999995</v>
      </c>
      <c r="F59" s="60"/>
      <c r="G59" s="123">
        <v>0.0086</v>
      </c>
      <c r="H59" s="60"/>
      <c r="I59" s="123">
        <v>0.0089</v>
      </c>
      <c r="J59" s="60"/>
      <c r="K59" s="123">
        <v>0.0353</v>
      </c>
      <c r="L59" s="60"/>
      <c r="M59" s="123">
        <v>0.07139999999999999</v>
      </c>
      <c r="N59" s="60"/>
      <c r="O59" s="123">
        <v>0.0529</v>
      </c>
      <c r="P59" s="60"/>
      <c r="Q59" s="123">
        <v>0.0296</v>
      </c>
      <c r="R59" s="29" t="s">
        <v>86</v>
      </c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0.0707</v>
      </c>
      <c r="F60" s="60"/>
      <c r="G60" s="123">
        <v>0.0398</v>
      </c>
      <c r="H60" s="60"/>
      <c r="I60" s="123">
        <v>0.0385</v>
      </c>
      <c r="J60" s="60"/>
      <c r="K60" s="123">
        <v>0.0789</v>
      </c>
      <c r="L60" s="60"/>
      <c r="M60" s="123">
        <v>0.1005</v>
      </c>
      <c r="N60" s="60"/>
      <c r="O60" s="123">
        <v>0.1036</v>
      </c>
      <c r="P60" s="60"/>
      <c r="Q60" s="123">
        <v>0.0436</v>
      </c>
      <c r="R60" s="29" t="s">
        <v>86</v>
      </c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0.1012</v>
      </c>
      <c r="F61" s="60"/>
      <c r="G61" s="123">
        <v>0.046</v>
      </c>
      <c r="H61" s="60"/>
      <c r="I61" s="123">
        <v>0.048</v>
      </c>
      <c r="J61" s="60"/>
      <c r="K61" s="123">
        <v>0.09609999999999999</v>
      </c>
      <c r="L61" s="60"/>
      <c r="M61" s="123">
        <v>0.1369</v>
      </c>
      <c r="N61" s="60"/>
      <c r="O61" s="123">
        <v>0.1328</v>
      </c>
      <c r="P61" s="60"/>
      <c r="Q61" s="123">
        <v>0.0817</v>
      </c>
      <c r="R61" s="29" t="s">
        <v>86</v>
      </c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40">
        <f>E62/E52</f>
        <v>0.4385487034</v>
      </c>
      <c r="E62" s="28">
        <v>4025.0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29" t="s">
        <v>93</v>
      </c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8">
        <f>E63/E62</f>
        <v>0.3980124224</v>
      </c>
      <c r="E63" s="35">
        <v>1602.0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29" t="s">
        <v>93</v>
      </c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8">
        <f>E64/E62</f>
        <v>0.6019875776</v>
      </c>
      <c r="E64" s="35">
        <v>2423.0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29" t="s">
        <v>93</v>
      </c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0.4214425801</v>
      </c>
      <c r="E65" s="130">
        <v>3868.0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4" t="s">
        <v>97</v>
      </c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0.4715615305</v>
      </c>
      <c r="E66" s="131">
        <v>1824.0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4" t="s">
        <v>97</v>
      </c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32">
        <f>E67/E65</f>
        <v>0.5284384695</v>
      </c>
      <c r="E67" s="133">
        <v>2044.0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4" t="s">
        <v>97</v>
      </c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0.5785574199</v>
      </c>
      <c r="E68" s="130">
        <v>5310.0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4" t="s">
        <v>97</v>
      </c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0.4054613936</v>
      </c>
      <c r="E69" s="131">
        <v>2153.0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4" t="s">
        <v>97</v>
      </c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28">
        <f>E70/E68</f>
        <v>0.5945386064</v>
      </c>
      <c r="E70" s="131">
        <v>3157.0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4" t="s">
        <v>97</v>
      </c>
      <c r="S70" s="5"/>
      <c r="T70" s="5"/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3"/>
      <c r="R71" s="4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31267.0</v>
      </c>
      <c r="F72" s="141">
        <v>1.0</v>
      </c>
      <c r="G72" s="142">
        <v>1447.0</v>
      </c>
      <c r="H72" s="141">
        <v>1.0</v>
      </c>
      <c r="I72" s="142">
        <v>2734.0</v>
      </c>
      <c r="J72" s="141">
        <v>1.0</v>
      </c>
      <c r="K72" s="142">
        <v>5045.0</v>
      </c>
      <c r="L72" s="141">
        <v>1.0</v>
      </c>
      <c r="M72" s="142">
        <v>6647.0</v>
      </c>
      <c r="N72" s="141">
        <v>1.0</v>
      </c>
      <c r="O72" s="142">
        <v>2046.0</v>
      </c>
      <c r="P72" s="141">
        <v>1.0</v>
      </c>
      <c r="Q72" s="142">
        <v>13348.0</v>
      </c>
      <c r="R72" s="29" t="s">
        <v>101</v>
      </c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31">C73/$C$72</f>
        <v>0.1907931105</v>
      </c>
      <c r="C73" s="52">
        <v>87666.0</v>
      </c>
      <c r="D73" s="145">
        <f t="shared" ref="D73:D76" si="32">E73/$E$72</f>
        <v>0.1865225317</v>
      </c>
      <c r="E73" s="52">
        <v>5832.0</v>
      </c>
      <c r="F73" s="145">
        <f t="shared" ref="F73:F76" si="33">G73/$G$72</f>
        <v>0.1140290256</v>
      </c>
      <c r="G73" s="146">
        <v>165.0</v>
      </c>
      <c r="H73" s="145">
        <f t="shared" ref="H73:H76" si="34">I73/$I$72</f>
        <v>0.1455742502</v>
      </c>
      <c r="I73" s="146">
        <v>398.0</v>
      </c>
      <c r="J73" s="145">
        <f t="shared" ref="J73:J76" si="35">K73/$K$72</f>
        <v>0.1752229931</v>
      </c>
      <c r="K73" s="146">
        <v>884.0</v>
      </c>
      <c r="L73" s="145">
        <f t="shared" ref="L73:L76" si="36">M73/$M$72</f>
        <v>0.1811343463</v>
      </c>
      <c r="M73" s="52">
        <v>1204.0</v>
      </c>
      <c r="N73" s="145">
        <f t="shared" ref="N73:N76" si="37">O73/$O$72</f>
        <v>0.1524926686</v>
      </c>
      <c r="O73" s="146">
        <v>312.0</v>
      </c>
      <c r="P73" s="145">
        <f t="shared" ref="P73:P76" si="38">Q73/$Q$72</f>
        <v>0.2149385676</v>
      </c>
      <c r="Q73" s="52">
        <v>2869.0</v>
      </c>
      <c r="R73" s="4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31"/>
        <v>0.1931065852</v>
      </c>
      <c r="C74" s="52">
        <v>88729.0</v>
      </c>
      <c r="D74" s="148">
        <f t="shared" si="32"/>
        <v>0.2038251191</v>
      </c>
      <c r="E74" s="52">
        <v>6373.0</v>
      </c>
      <c r="F74" s="148">
        <f t="shared" si="33"/>
        <v>0.1610228058</v>
      </c>
      <c r="G74" s="146">
        <v>233.0</v>
      </c>
      <c r="H74" s="148">
        <f t="shared" si="34"/>
        <v>0.153621068</v>
      </c>
      <c r="I74" s="146">
        <v>420.0</v>
      </c>
      <c r="J74" s="148">
        <f t="shared" si="35"/>
        <v>0.1896927651</v>
      </c>
      <c r="K74" s="146">
        <v>957.0</v>
      </c>
      <c r="L74" s="148">
        <f t="shared" si="36"/>
        <v>0.1889574244</v>
      </c>
      <c r="M74" s="52">
        <v>1256.0</v>
      </c>
      <c r="N74" s="148">
        <f t="shared" si="37"/>
        <v>0.173998045</v>
      </c>
      <c r="O74" s="146">
        <v>356.0</v>
      </c>
      <c r="P74" s="148">
        <f t="shared" si="38"/>
        <v>0.2360653281</v>
      </c>
      <c r="Q74" s="52">
        <v>3151.0</v>
      </c>
      <c r="R74" s="4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31"/>
        <v>0.3794969117</v>
      </c>
      <c r="C75" s="52">
        <v>174372.0</v>
      </c>
      <c r="D75" s="148">
        <f t="shared" si="32"/>
        <v>0.3779703841</v>
      </c>
      <c r="E75" s="52">
        <v>11818.0</v>
      </c>
      <c r="F75" s="148">
        <f t="shared" si="33"/>
        <v>0.4374568072</v>
      </c>
      <c r="G75" s="146">
        <v>633.0</v>
      </c>
      <c r="H75" s="148">
        <f t="shared" si="34"/>
        <v>0.3855157279</v>
      </c>
      <c r="I75" s="52">
        <v>1054.0</v>
      </c>
      <c r="J75" s="148">
        <f t="shared" si="35"/>
        <v>0.374826561</v>
      </c>
      <c r="K75" s="52">
        <v>1891.0</v>
      </c>
      <c r="L75" s="148">
        <f t="shared" si="36"/>
        <v>0.3836317136</v>
      </c>
      <c r="M75" s="52">
        <v>2550.0</v>
      </c>
      <c r="N75" s="148">
        <f t="shared" si="37"/>
        <v>0.3753665689</v>
      </c>
      <c r="O75" s="146">
        <v>768.0</v>
      </c>
      <c r="P75" s="148">
        <f t="shared" si="38"/>
        <v>0.3687443812</v>
      </c>
      <c r="Q75" s="52">
        <v>4922.0</v>
      </c>
      <c r="R75" s="4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31"/>
        <v>0.2366033925</v>
      </c>
      <c r="C76" s="152">
        <v>108715.0</v>
      </c>
      <c r="D76" s="151">
        <f t="shared" si="32"/>
        <v>0.231681965</v>
      </c>
      <c r="E76" s="152">
        <v>7244.0</v>
      </c>
      <c r="F76" s="151">
        <f t="shared" si="33"/>
        <v>0.2874913614</v>
      </c>
      <c r="G76" s="153">
        <v>416.0</v>
      </c>
      <c r="H76" s="151">
        <f t="shared" si="34"/>
        <v>0.3152889539</v>
      </c>
      <c r="I76" s="153">
        <v>862.0</v>
      </c>
      <c r="J76" s="151">
        <f t="shared" si="35"/>
        <v>0.2602576809</v>
      </c>
      <c r="K76" s="152">
        <v>1313.0</v>
      </c>
      <c r="L76" s="151">
        <f t="shared" si="36"/>
        <v>0.2462765157</v>
      </c>
      <c r="M76" s="152">
        <v>1637.0</v>
      </c>
      <c r="N76" s="151">
        <f t="shared" si="37"/>
        <v>0.2981427175</v>
      </c>
      <c r="O76" s="153">
        <v>610.0</v>
      </c>
      <c r="P76" s="151">
        <f t="shared" si="38"/>
        <v>0.1802517231</v>
      </c>
      <c r="Q76" s="152">
        <v>2406.0</v>
      </c>
      <c r="R76" s="4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31"/>
        <v>0.5110972791</v>
      </c>
      <c r="C77" s="155">
        <v>234840.0</v>
      </c>
      <c r="D77" s="38">
        <f>E77/E72</f>
        <v>0.5140243707</v>
      </c>
      <c r="E77" s="155">
        <v>16072.0</v>
      </c>
      <c r="F77" s="38">
        <f>G77/G72</f>
        <v>0.5238424326</v>
      </c>
      <c r="G77" s="156">
        <v>758.0</v>
      </c>
      <c r="H77" s="38">
        <f>I77/I72</f>
        <v>0.4908558888</v>
      </c>
      <c r="I77" s="155">
        <v>1342.0</v>
      </c>
      <c r="J77" s="38">
        <f>K77/K72</f>
        <v>0.5171456888</v>
      </c>
      <c r="K77" s="155">
        <v>2609.0</v>
      </c>
      <c r="L77" s="38">
        <f>M77/M72</f>
        <v>0.5256506695</v>
      </c>
      <c r="M77" s="155">
        <v>3494.0</v>
      </c>
      <c r="N77" s="38">
        <f>O77/O72</f>
        <v>0.4946236559</v>
      </c>
      <c r="O77" s="155">
        <v>1012.0</v>
      </c>
      <c r="P77" s="38">
        <f>Q77/Q72</f>
        <v>0.5137099191</v>
      </c>
      <c r="Q77" s="155">
        <v>6857.0</v>
      </c>
      <c r="R77" s="29" t="s">
        <v>101</v>
      </c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9">C78/$C$77</f>
        <v>0.1912706524</v>
      </c>
      <c r="C78" s="52">
        <v>44918.0</v>
      </c>
      <c r="D78" s="145">
        <f t="shared" ref="D78:D81" si="40">E78/$E$77</f>
        <v>0.1852911896</v>
      </c>
      <c r="E78" s="52">
        <v>2978.0</v>
      </c>
      <c r="F78" s="145">
        <f t="shared" ref="F78:F81" si="41">G78/$G$77</f>
        <v>0.1134564644</v>
      </c>
      <c r="G78" s="146">
        <v>86.0</v>
      </c>
      <c r="H78" s="145">
        <f t="shared" ref="H78:H81" si="42">I78/$I$77</f>
        <v>0.1341281669</v>
      </c>
      <c r="I78" s="146">
        <v>180.0</v>
      </c>
      <c r="J78" s="145">
        <f t="shared" ref="J78:J81" si="43">K78/$K$77</f>
        <v>0.1774626294</v>
      </c>
      <c r="K78" s="146">
        <v>463.0</v>
      </c>
      <c r="L78" s="145">
        <f t="shared" ref="L78:L81" si="44">M78/$M$77</f>
        <v>0.1797366915</v>
      </c>
      <c r="M78" s="146">
        <v>628.0</v>
      </c>
      <c r="N78" s="145">
        <f t="shared" ref="N78:N81" si="45">O78/$O$77</f>
        <v>0.1640316206</v>
      </c>
      <c r="O78" s="146">
        <v>166.0</v>
      </c>
      <c r="P78" s="145">
        <f t="shared" ref="P78:P81" si="46">Q78/$Q$77</f>
        <v>0.2121919207</v>
      </c>
      <c r="Q78" s="52">
        <v>1455.0</v>
      </c>
      <c r="R78" s="4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9"/>
        <v>0.1927908363</v>
      </c>
      <c r="C79" s="52">
        <v>45275.0</v>
      </c>
      <c r="D79" s="148">
        <f t="shared" si="40"/>
        <v>0.2066326531</v>
      </c>
      <c r="E79" s="52">
        <v>3321.0</v>
      </c>
      <c r="F79" s="148">
        <f t="shared" si="41"/>
        <v>0.1490765172</v>
      </c>
      <c r="G79" s="146">
        <v>113.0</v>
      </c>
      <c r="H79" s="148">
        <f t="shared" si="42"/>
        <v>0.1780923994</v>
      </c>
      <c r="I79" s="146">
        <v>239.0</v>
      </c>
      <c r="J79" s="148">
        <f t="shared" si="43"/>
        <v>0.1897278651</v>
      </c>
      <c r="K79" s="146">
        <v>495.0</v>
      </c>
      <c r="L79" s="148">
        <f t="shared" si="44"/>
        <v>0.1874642244</v>
      </c>
      <c r="M79" s="146">
        <v>655.0</v>
      </c>
      <c r="N79" s="148">
        <f t="shared" si="45"/>
        <v>0.1719367589</v>
      </c>
      <c r="O79" s="146">
        <v>174.0</v>
      </c>
      <c r="P79" s="148">
        <f t="shared" si="46"/>
        <v>0.2399008313</v>
      </c>
      <c r="Q79" s="52">
        <v>1645.0</v>
      </c>
      <c r="R79" s="4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9"/>
        <v>0.3801652189</v>
      </c>
      <c r="C80" s="52">
        <v>89278.0</v>
      </c>
      <c r="D80" s="148">
        <f t="shared" si="40"/>
        <v>0.3774265804</v>
      </c>
      <c r="E80" s="52">
        <v>6066.0</v>
      </c>
      <c r="F80" s="148">
        <f t="shared" si="41"/>
        <v>0.4577836412</v>
      </c>
      <c r="G80" s="146">
        <v>347.0</v>
      </c>
      <c r="H80" s="148">
        <f t="shared" si="42"/>
        <v>0.3889716841</v>
      </c>
      <c r="I80" s="146">
        <v>522.0</v>
      </c>
      <c r="J80" s="148">
        <f t="shared" si="43"/>
        <v>0.3809888846</v>
      </c>
      <c r="K80" s="146">
        <v>994.0</v>
      </c>
      <c r="L80" s="148">
        <f t="shared" si="44"/>
        <v>0.3823697768</v>
      </c>
      <c r="M80" s="52">
        <v>1336.0</v>
      </c>
      <c r="N80" s="148">
        <f t="shared" si="45"/>
        <v>0.3656126482</v>
      </c>
      <c r="O80" s="146">
        <v>370.0</v>
      </c>
      <c r="P80" s="148">
        <f t="shared" si="46"/>
        <v>0.3641534199</v>
      </c>
      <c r="Q80" s="52">
        <v>2497.0</v>
      </c>
      <c r="R80" s="4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9"/>
        <v>0.2357732925</v>
      </c>
      <c r="C81" s="152">
        <v>55369.0</v>
      </c>
      <c r="D81" s="151">
        <f t="shared" si="40"/>
        <v>0.2306495769</v>
      </c>
      <c r="E81" s="152">
        <v>3707.0</v>
      </c>
      <c r="F81" s="151">
        <f t="shared" si="41"/>
        <v>0.2796833773</v>
      </c>
      <c r="G81" s="153">
        <v>212.0</v>
      </c>
      <c r="H81" s="151">
        <f t="shared" si="42"/>
        <v>0.2988077496</v>
      </c>
      <c r="I81" s="153">
        <v>401.0</v>
      </c>
      <c r="J81" s="151">
        <f t="shared" si="43"/>
        <v>0.2518206209</v>
      </c>
      <c r="K81" s="153">
        <v>657.0</v>
      </c>
      <c r="L81" s="151">
        <f t="shared" si="44"/>
        <v>0.2504293074</v>
      </c>
      <c r="M81" s="153">
        <v>875.0</v>
      </c>
      <c r="N81" s="151">
        <f t="shared" si="45"/>
        <v>0.2984189723</v>
      </c>
      <c r="O81" s="153">
        <v>302.0</v>
      </c>
      <c r="P81" s="151">
        <f t="shared" si="46"/>
        <v>0.1837538282</v>
      </c>
      <c r="Q81" s="152">
        <v>1260.0</v>
      </c>
      <c r="R81" s="4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0.4859756293</v>
      </c>
      <c r="E82" s="155">
        <v>15195.0</v>
      </c>
      <c r="F82" s="38">
        <f>G82/G72</f>
        <v>0.4761575674</v>
      </c>
      <c r="G82" s="156">
        <v>689.0</v>
      </c>
      <c r="H82" s="38">
        <f>I82/I72</f>
        <v>0.5091441112</v>
      </c>
      <c r="I82" s="155">
        <v>1392.0</v>
      </c>
      <c r="J82" s="38">
        <f>K82/K72</f>
        <v>0.4828543112</v>
      </c>
      <c r="K82" s="155">
        <v>2436.0</v>
      </c>
      <c r="L82" s="38">
        <f>M82/M72</f>
        <v>0.4743493305</v>
      </c>
      <c r="M82" s="155">
        <v>3153.0</v>
      </c>
      <c r="N82" s="38">
        <f>O82/O72</f>
        <v>0.5053763441</v>
      </c>
      <c r="O82" s="155">
        <v>1034.0</v>
      </c>
      <c r="P82" s="38">
        <f>Q82/Q72</f>
        <v>0.4862900809</v>
      </c>
      <c r="Q82" s="155">
        <v>6491.0</v>
      </c>
      <c r="R82" s="4" t="s">
        <v>101</v>
      </c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7">C83/$C$82</f>
        <v>0.1902938898</v>
      </c>
      <c r="C83" s="52">
        <v>42748.0</v>
      </c>
      <c r="D83" s="145">
        <f t="shared" ref="D83:D86" si="48">E83/$E$82</f>
        <v>0.1878249424</v>
      </c>
      <c r="E83" s="52">
        <v>2854.0</v>
      </c>
      <c r="F83" s="145">
        <f t="shared" ref="F83:F86" si="49">G83/$G$82</f>
        <v>0.114658926</v>
      </c>
      <c r="G83" s="146">
        <v>79.0</v>
      </c>
      <c r="H83" s="145">
        <f t="shared" ref="H83:H86" si="50">I83/$I$82</f>
        <v>0.1566091954</v>
      </c>
      <c r="I83" s="146">
        <v>218.0</v>
      </c>
      <c r="J83" s="145">
        <f t="shared" ref="J83:J86" si="51">K83/$K$82</f>
        <v>0.1728243021</v>
      </c>
      <c r="K83" s="146">
        <v>421.0</v>
      </c>
      <c r="L83" s="145">
        <f t="shared" ref="L83:L86" si="52">M83/$M$82</f>
        <v>0.1826831589</v>
      </c>
      <c r="M83" s="146">
        <v>576.0</v>
      </c>
      <c r="N83" s="145">
        <f t="shared" ref="N83:N86" si="53">O83/$O$82</f>
        <v>0.1411992263</v>
      </c>
      <c r="O83" s="146">
        <v>146.0</v>
      </c>
      <c r="P83" s="145">
        <f t="shared" ref="P83:P86" si="54">Q83/$Q$82</f>
        <v>0.2178400863</v>
      </c>
      <c r="Q83" s="52">
        <v>1414.0</v>
      </c>
      <c r="R83" s="4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7"/>
        <v>0.1934366681</v>
      </c>
      <c r="C84" s="52">
        <v>43454.0</v>
      </c>
      <c r="D84" s="148">
        <f t="shared" si="48"/>
        <v>0.2008555446</v>
      </c>
      <c r="E84" s="52">
        <v>3052.0</v>
      </c>
      <c r="F84" s="148">
        <f t="shared" si="49"/>
        <v>0.1741654572</v>
      </c>
      <c r="G84" s="146">
        <v>120.0</v>
      </c>
      <c r="H84" s="148">
        <f t="shared" si="50"/>
        <v>0.1300287356</v>
      </c>
      <c r="I84" s="146">
        <v>181.0</v>
      </c>
      <c r="J84" s="148">
        <f t="shared" si="51"/>
        <v>0.1896551724</v>
      </c>
      <c r="K84" s="146">
        <v>462.0</v>
      </c>
      <c r="L84" s="148">
        <f t="shared" si="52"/>
        <v>0.1906121154</v>
      </c>
      <c r="M84" s="146">
        <v>601.0</v>
      </c>
      <c r="N84" s="148">
        <f t="shared" si="53"/>
        <v>0.1760154739</v>
      </c>
      <c r="O84" s="146">
        <v>182.0</v>
      </c>
      <c r="P84" s="148">
        <f t="shared" si="54"/>
        <v>0.2320135572</v>
      </c>
      <c r="Q84" s="52">
        <v>1506.0</v>
      </c>
      <c r="R84" s="4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7"/>
        <v>0.3787982657</v>
      </c>
      <c r="C85" s="52">
        <v>85094.0</v>
      </c>
      <c r="D85" s="148">
        <f t="shared" si="48"/>
        <v>0.3785455742</v>
      </c>
      <c r="E85" s="52">
        <v>5752.0</v>
      </c>
      <c r="F85" s="148">
        <f t="shared" si="49"/>
        <v>0.4150943396</v>
      </c>
      <c r="G85" s="146">
        <v>286.0</v>
      </c>
      <c r="H85" s="148">
        <f t="shared" si="50"/>
        <v>0.382183908</v>
      </c>
      <c r="I85" s="146">
        <v>532.0</v>
      </c>
      <c r="J85" s="148">
        <f t="shared" si="51"/>
        <v>0.368226601</v>
      </c>
      <c r="K85" s="146">
        <v>897.0</v>
      </c>
      <c r="L85" s="148">
        <f t="shared" si="52"/>
        <v>0.38503013</v>
      </c>
      <c r="M85" s="52">
        <v>1214.0</v>
      </c>
      <c r="N85" s="148">
        <f t="shared" si="53"/>
        <v>0.3849129594</v>
      </c>
      <c r="O85" s="146">
        <v>398.0</v>
      </c>
      <c r="P85" s="148">
        <f t="shared" si="54"/>
        <v>0.3735942074</v>
      </c>
      <c r="Q85" s="52">
        <v>2425.0</v>
      </c>
      <c r="R85" s="4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7"/>
        <v>0.2374711764</v>
      </c>
      <c r="C86" s="152">
        <v>53346.0</v>
      </c>
      <c r="D86" s="151">
        <f t="shared" si="48"/>
        <v>0.2327739388</v>
      </c>
      <c r="E86" s="152">
        <v>3537.0</v>
      </c>
      <c r="F86" s="151">
        <f t="shared" si="49"/>
        <v>0.2960812772</v>
      </c>
      <c r="G86" s="153">
        <v>204.0</v>
      </c>
      <c r="H86" s="151">
        <f t="shared" si="50"/>
        <v>0.3311781609</v>
      </c>
      <c r="I86" s="153">
        <v>461.0</v>
      </c>
      <c r="J86" s="151">
        <f t="shared" si="51"/>
        <v>0.2692939245</v>
      </c>
      <c r="K86" s="153">
        <v>656.0</v>
      </c>
      <c r="L86" s="151">
        <f t="shared" si="52"/>
        <v>0.2416745956</v>
      </c>
      <c r="M86" s="153">
        <v>762.0</v>
      </c>
      <c r="N86" s="151">
        <f t="shared" si="53"/>
        <v>0.2978723404</v>
      </c>
      <c r="O86" s="153">
        <v>308.0</v>
      </c>
      <c r="P86" s="151">
        <f t="shared" si="54"/>
        <v>0.1765521491</v>
      </c>
      <c r="Q86" s="152">
        <v>1146.0</v>
      </c>
      <c r="R86" s="4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33347.0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29" t="s">
        <v>112</v>
      </c>
      <c r="S87" s="5"/>
      <c r="T87" s="5"/>
      <c r="U87" s="5"/>
      <c r="V87" s="5"/>
      <c r="W87" s="5"/>
      <c r="X87" s="5"/>
      <c r="Y87" s="5"/>
      <c r="Z87" s="5"/>
    </row>
    <row r="88" ht="21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33347.0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4" t="s">
        <v>112</v>
      </c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55">C89/$C$88</f>
        <v>0.435920034</v>
      </c>
      <c r="C89" s="171">
        <v>217137.0</v>
      </c>
      <c r="D89" s="145">
        <f t="shared" ref="D89:D99" si="56">E89/$E$88</f>
        <v>0.3418898252</v>
      </c>
      <c r="E89" s="172">
        <v>11401.0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4" t="s">
        <v>112</v>
      </c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55"/>
        <v>0.166819912</v>
      </c>
      <c r="C90" s="34">
        <v>83095.0</v>
      </c>
      <c r="D90" s="148">
        <f t="shared" si="56"/>
        <v>0.3717275917</v>
      </c>
      <c r="E90" s="35">
        <v>12396.0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4" t="s">
        <v>112</v>
      </c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55"/>
        <v>0.397260054</v>
      </c>
      <c r="C91" s="34">
        <v>197880.0</v>
      </c>
      <c r="D91" s="148">
        <f t="shared" si="56"/>
        <v>0.2863825831</v>
      </c>
      <c r="E91" s="35">
        <v>9550.0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4" t="s">
        <v>112</v>
      </c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56"/>
        <v>0.101868234</v>
      </c>
      <c r="E92" s="28">
        <v>3397.0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4" t="s">
        <v>112</v>
      </c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7">C93/$C$88</f>
        <v>0.03657209624</v>
      </c>
      <c r="C93" s="34">
        <v>18217.0</v>
      </c>
      <c r="D93" s="148">
        <f t="shared" si="56"/>
        <v>0.0124748853</v>
      </c>
      <c r="E93" s="49">
        <v>416.0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4" t="s">
        <v>112</v>
      </c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7"/>
        <v>0.007948011692</v>
      </c>
      <c r="C94" s="34">
        <v>3959.0</v>
      </c>
      <c r="D94" s="148">
        <f t="shared" si="56"/>
        <v>0.05181875431</v>
      </c>
      <c r="E94" s="35">
        <v>1728.0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4" t="s">
        <v>112</v>
      </c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7"/>
        <v>0.06960482783</v>
      </c>
      <c r="C95" s="34">
        <v>34671.0</v>
      </c>
      <c r="D95" s="148">
        <f t="shared" si="56"/>
        <v>0.03757459442</v>
      </c>
      <c r="E95" s="35">
        <v>1253.0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4" t="s">
        <v>112</v>
      </c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8">C96/$C$87</f>
        <v>0.03610031479</v>
      </c>
      <c r="C96" s="27">
        <v>17982.0</v>
      </c>
      <c r="D96" s="40">
        <f t="shared" si="56"/>
        <v>0.02593936486</v>
      </c>
      <c r="E96" s="178">
        <v>865.0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4" t="s">
        <v>112</v>
      </c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8"/>
        <v>0.01799996788</v>
      </c>
      <c r="C97" s="34">
        <v>8966.0</v>
      </c>
      <c r="D97" s="128">
        <f t="shared" si="56"/>
        <v>0.01529372957</v>
      </c>
      <c r="E97" s="49">
        <v>510.0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4" t="s">
        <v>112</v>
      </c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8"/>
        <v>0.0009295098291</v>
      </c>
      <c r="C98" s="48">
        <v>463.0</v>
      </c>
      <c r="D98" s="128">
        <f t="shared" si="56"/>
        <v>0.0002998770504</v>
      </c>
      <c r="E98" s="49">
        <v>10.0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4" t="s">
        <v>112</v>
      </c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8"/>
        <v>0.01717083708</v>
      </c>
      <c r="C99" s="180">
        <v>8553.0</v>
      </c>
      <c r="D99" s="136">
        <f t="shared" si="56"/>
        <v>0.01034575824</v>
      </c>
      <c r="E99" s="181">
        <v>345.0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4" t="s">
        <v>112</v>
      </c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3"/>
      <c r="R100" s="4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9">C101/(C$101+C$102+C$103+C$104+C$105+C$106)</f>
        <v>0.1896207894</v>
      </c>
      <c r="C101" s="186">
        <v>464588.0</v>
      </c>
      <c r="D101" s="185">
        <f t="shared" ref="D101:D106" si="60">E101/(E$101+E$102+E$103+E$104+E$105+E$106)</f>
        <v>0.1591308431</v>
      </c>
      <c r="E101" s="186">
        <v>21011.0</v>
      </c>
      <c r="F101" s="185">
        <f t="shared" ref="F101:F106" si="61">G101/(G$101+G$102+G$103+G$104+G$105+G$106)</f>
        <v>0.04071075124</v>
      </c>
      <c r="G101" s="186">
        <v>181.0</v>
      </c>
      <c r="H101" s="185">
        <f t="shared" ref="H101:H106" si="62">I101/(I$101+I$102+I$103+I$104+I$105+I$106)</f>
        <v>0.04817813765</v>
      </c>
      <c r="I101" s="186">
        <v>476.0</v>
      </c>
      <c r="J101" s="185">
        <f t="shared" ref="J101:J106" si="63">K101/(K$101+K$102+K$103+K$104+K$105+K$106)</f>
        <v>0.2076780759</v>
      </c>
      <c r="K101" s="186">
        <v>6735.0</v>
      </c>
      <c r="L101" s="185">
        <f t="shared" ref="L101:L106" si="64">M101/(M$101+M$102+M$103+M$104+M$105+M$106)</f>
        <v>0.2324567741</v>
      </c>
      <c r="M101" s="186">
        <v>9653.0</v>
      </c>
      <c r="N101" s="185">
        <f t="shared" ref="N101:N106" si="65">O101/(O$101+O$102+O$103+O$104+O$105+O$106)</f>
        <v>0.1828800409</v>
      </c>
      <c r="O101" s="186">
        <v>2145.0</v>
      </c>
      <c r="P101" s="185">
        <f t="shared" ref="P101:P106" si="66">Q101/(Q$101+Q$102+Q$103+Q$104+Q$105+Q$106)</f>
        <v>0.0568618267</v>
      </c>
      <c r="Q101" s="186">
        <v>1821.0</v>
      </c>
      <c r="R101" s="4" t="s">
        <v>121</v>
      </c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9"/>
        <v>0.2644727337</v>
      </c>
      <c r="C102" s="159">
        <v>647982.0</v>
      </c>
      <c r="D102" s="187">
        <f t="shared" si="60"/>
        <v>0.2265442758</v>
      </c>
      <c r="E102" s="159">
        <v>29912.0</v>
      </c>
      <c r="F102" s="187">
        <f t="shared" si="61"/>
        <v>0.1095366622</v>
      </c>
      <c r="G102" s="159">
        <v>487.0</v>
      </c>
      <c r="H102" s="187">
        <f t="shared" si="62"/>
        <v>0.1177125506</v>
      </c>
      <c r="I102" s="159">
        <v>1163.0</v>
      </c>
      <c r="J102" s="187">
        <f t="shared" si="63"/>
        <v>0.2546407647</v>
      </c>
      <c r="K102" s="159">
        <v>8258.0</v>
      </c>
      <c r="L102" s="187">
        <f t="shared" si="64"/>
        <v>0.3038337427</v>
      </c>
      <c r="M102" s="159">
        <v>12617.0</v>
      </c>
      <c r="N102" s="187">
        <f t="shared" si="65"/>
        <v>0.2706965641</v>
      </c>
      <c r="O102" s="159">
        <v>3175.0</v>
      </c>
      <c r="P102" s="187">
        <f t="shared" si="66"/>
        <v>0.1315222482</v>
      </c>
      <c r="Q102" s="159">
        <v>4212.0</v>
      </c>
      <c r="R102" s="4" t="s">
        <v>123</v>
      </c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9"/>
        <v>0.1909733928</v>
      </c>
      <c r="C103" s="159">
        <v>467902.0</v>
      </c>
      <c r="D103" s="187">
        <f t="shared" si="60"/>
        <v>0.2037323154</v>
      </c>
      <c r="E103" s="159">
        <v>26900.0</v>
      </c>
      <c r="F103" s="187">
        <f t="shared" si="61"/>
        <v>0.2073774179</v>
      </c>
      <c r="G103" s="159">
        <v>922.0</v>
      </c>
      <c r="H103" s="187">
        <f t="shared" si="62"/>
        <v>0.1882591093</v>
      </c>
      <c r="I103" s="159">
        <v>1860.0</v>
      </c>
      <c r="J103" s="187">
        <f t="shared" si="63"/>
        <v>0.2156953438</v>
      </c>
      <c r="K103" s="159">
        <v>6995.0</v>
      </c>
      <c r="L103" s="187">
        <f t="shared" si="64"/>
        <v>0.2038000289</v>
      </c>
      <c r="M103" s="159">
        <v>8463.0</v>
      </c>
      <c r="N103" s="187">
        <f t="shared" si="65"/>
        <v>0.2309659818</v>
      </c>
      <c r="O103" s="159">
        <v>2709.0</v>
      </c>
      <c r="P103" s="187">
        <f t="shared" si="66"/>
        <v>0.1858235753</v>
      </c>
      <c r="Q103" s="159">
        <v>5951.0</v>
      </c>
      <c r="R103" s="4" t="s">
        <v>125</v>
      </c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9"/>
        <v>0.09901717896</v>
      </c>
      <c r="C104" s="159">
        <v>242601.0</v>
      </c>
      <c r="D104" s="187">
        <f t="shared" si="60"/>
        <v>0.1155593929</v>
      </c>
      <c r="E104" s="159">
        <v>15258.0</v>
      </c>
      <c r="F104" s="187">
        <f t="shared" si="61"/>
        <v>0.1340530814</v>
      </c>
      <c r="G104" s="159">
        <v>596.0</v>
      </c>
      <c r="H104" s="187">
        <f t="shared" si="62"/>
        <v>0.1233805668</v>
      </c>
      <c r="I104" s="159">
        <v>1219.0</v>
      </c>
      <c r="J104" s="187">
        <f t="shared" si="63"/>
        <v>0.0992599445</v>
      </c>
      <c r="K104" s="159">
        <v>3219.0</v>
      </c>
      <c r="L104" s="187">
        <f t="shared" si="64"/>
        <v>0.08895631652</v>
      </c>
      <c r="M104" s="159">
        <v>3694.0</v>
      </c>
      <c r="N104" s="187">
        <f t="shared" si="65"/>
        <v>0.1032483588</v>
      </c>
      <c r="O104" s="159">
        <v>1211.0</v>
      </c>
      <c r="P104" s="187">
        <f t="shared" si="66"/>
        <v>0.166088993</v>
      </c>
      <c r="Q104" s="159">
        <v>5319.0</v>
      </c>
      <c r="R104" s="4" t="s">
        <v>127</v>
      </c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9"/>
        <v>0.2542241305</v>
      </c>
      <c r="C105" s="159">
        <v>622872.0</v>
      </c>
      <c r="D105" s="187">
        <f t="shared" si="60"/>
        <v>0.2939880033</v>
      </c>
      <c r="E105" s="159">
        <v>38817.0</v>
      </c>
      <c r="F105" s="187">
        <f t="shared" si="61"/>
        <v>0.5069725596</v>
      </c>
      <c r="G105" s="159">
        <v>2254.0</v>
      </c>
      <c r="H105" s="187">
        <f t="shared" si="62"/>
        <v>0.5212550607</v>
      </c>
      <c r="I105" s="159">
        <v>5150.0</v>
      </c>
      <c r="J105" s="187">
        <f t="shared" si="63"/>
        <v>0.2213074314</v>
      </c>
      <c r="K105" s="159">
        <v>7177.0</v>
      </c>
      <c r="L105" s="187">
        <f t="shared" si="64"/>
        <v>0.1699658046</v>
      </c>
      <c r="M105" s="159">
        <v>7058.0</v>
      </c>
      <c r="N105" s="187">
        <f t="shared" si="65"/>
        <v>0.210589138</v>
      </c>
      <c r="O105" s="159">
        <v>2470.0</v>
      </c>
      <c r="P105" s="187">
        <f t="shared" si="66"/>
        <v>0.4592661983</v>
      </c>
      <c r="Q105" s="159">
        <v>14708.0</v>
      </c>
      <c r="R105" s="4" t="s">
        <v>129</v>
      </c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9"/>
        <v>0.001691774588</v>
      </c>
      <c r="C106" s="190">
        <v>4145.0</v>
      </c>
      <c r="D106" s="189">
        <f t="shared" si="60"/>
        <v>0.001045169499</v>
      </c>
      <c r="E106" s="190">
        <v>138.0</v>
      </c>
      <c r="F106" s="189">
        <f t="shared" si="61"/>
        <v>0.001349527665</v>
      </c>
      <c r="G106" s="190">
        <v>6.0</v>
      </c>
      <c r="H106" s="189">
        <f t="shared" si="62"/>
        <v>0.001214574899</v>
      </c>
      <c r="I106" s="190">
        <v>12.0</v>
      </c>
      <c r="J106" s="189">
        <f t="shared" si="63"/>
        <v>0.001418439716</v>
      </c>
      <c r="K106" s="190">
        <v>46.0</v>
      </c>
      <c r="L106" s="189">
        <f t="shared" si="64"/>
        <v>0.000987333237</v>
      </c>
      <c r="M106" s="190">
        <v>41.0</v>
      </c>
      <c r="N106" s="189">
        <f t="shared" si="65"/>
        <v>0.001619916446</v>
      </c>
      <c r="O106" s="190">
        <v>19.0</v>
      </c>
      <c r="P106" s="189">
        <f t="shared" si="66"/>
        <v>0.0004371584699</v>
      </c>
      <c r="Q106" s="190">
        <v>14.0</v>
      </c>
      <c r="R106" s="4" t="s">
        <v>131</v>
      </c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191" t="s">
        <v>132</v>
      </c>
      <c r="B107" s="192"/>
      <c r="C107" s="192"/>
      <c r="D107" s="192"/>
      <c r="E107" s="192"/>
      <c r="F107" s="192"/>
      <c r="G107" s="192"/>
      <c r="H107" s="192"/>
      <c r="I107" s="192"/>
      <c r="J107" s="192"/>
      <c r="K107" s="192"/>
      <c r="L107" s="192"/>
      <c r="M107" s="192"/>
      <c r="N107" s="192"/>
      <c r="O107" s="192"/>
      <c r="P107" s="192"/>
      <c r="Q107" s="193"/>
      <c r="R107" s="4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/>
      <c r="R108" s="4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0.04279332501</v>
      </c>
      <c r="E109" s="198">
        <v>7606.0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4" t="s">
        <v>135</v>
      </c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67">C110/$C$109</f>
        <v>0.4841445683</v>
      </c>
      <c r="C110" s="203">
        <v>83910.0</v>
      </c>
      <c r="D110" s="128">
        <f t="shared" ref="D110:D111" si="68">E110/$E$109</f>
        <v>0.5111753879</v>
      </c>
      <c r="E110" s="204">
        <v>3888.0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4" t="s">
        <v>135</v>
      </c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67"/>
        <v>0.5158554317</v>
      </c>
      <c r="C111" s="203">
        <v>89406.0</v>
      </c>
      <c r="D111" s="128">
        <f t="shared" si="68"/>
        <v>0.4888246121</v>
      </c>
      <c r="E111" s="204">
        <v>3718.0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4" t="s">
        <v>135</v>
      </c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44.04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4" t="s">
        <v>135</v>
      </c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47.45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4" t="s">
        <v>135</v>
      </c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40.96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4" t="s">
        <v>135</v>
      </c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95.63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4" t="s">
        <v>135</v>
      </c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3"/>
      <c r="R116" s="4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701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231"/>
      <c r="Q117" s="200"/>
      <c r="R117" s="4" t="s">
        <v>66</v>
      </c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702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4" t="s">
        <v>66</v>
      </c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702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4" t="s">
        <v>66</v>
      </c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702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4" t="s">
        <v>66</v>
      </c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702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4" t="s">
        <v>66</v>
      </c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702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4" t="s">
        <v>66</v>
      </c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702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4" t="s">
        <v>66</v>
      </c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702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4" t="s">
        <v>66</v>
      </c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702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4" t="s">
        <v>66</v>
      </c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702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4" t="s">
        <v>66</v>
      </c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702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4" t="s">
        <v>66</v>
      </c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702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4" t="s">
        <v>66</v>
      </c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702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4" t="s">
        <v>66</v>
      </c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702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4" t="s">
        <v>66</v>
      </c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704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4" t="s">
        <v>66</v>
      </c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3"/>
      <c r="R132" s="4" t="s">
        <v>155</v>
      </c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79.6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4" t="s">
        <v>155</v>
      </c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78.3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4" t="s">
        <v>158</v>
      </c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67.1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4" t="s">
        <v>155</v>
      </c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68.3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4" t="s">
        <v>158</v>
      </c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47.7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4" t="s">
        <v>155</v>
      </c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1"/>
      <c r="R138" s="4" t="s">
        <v>155</v>
      </c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71.9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4" t="s">
        <v>155</v>
      </c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80.4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4" t="s">
        <v>155</v>
      </c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52.5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4" t="s">
        <v>155</v>
      </c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65.6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4" t="s">
        <v>155</v>
      </c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0.067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4" t="s">
        <v>155</v>
      </c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0.142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4" t="s">
        <v>155</v>
      </c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1"/>
      <c r="R145" s="4" t="s">
        <v>155</v>
      </c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550">
        <v>6.7</v>
      </c>
      <c r="C146" s="47"/>
      <c r="D146" s="470">
        <v>6.5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4" t="s">
        <v>155</v>
      </c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550">
        <v>4.1</v>
      </c>
      <c r="C147" s="47"/>
      <c r="D147" s="470">
        <v>2.3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4" t="s">
        <v>155</v>
      </c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550">
        <v>4.5</v>
      </c>
      <c r="C148" s="47"/>
      <c r="D148" s="470">
        <v>3.6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4" t="s">
        <v>155</v>
      </c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585">
        <v>4.7</v>
      </c>
      <c r="C149" s="255"/>
      <c r="D149" s="674">
        <v>3.7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205"/>
      <c r="P149" s="134"/>
      <c r="Q149" s="135"/>
      <c r="R149" s="4" t="s">
        <v>155</v>
      </c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3"/>
      <c r="R150" s="4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3"/>
      <c r="R151" s="4" t="s">
        <v>176</v>
      </c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9">E152/C152</f>
        <v>0.03981189203</v>
      </c>
      <c r="E152" s="172">
        <v>2472.0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4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9"/>
        <v>0.03957197874</v>
      </c>
      <c r="E153" s="35">
        <v>22174.0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4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3"/>
      <c r="R154" s="4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70">C155/$C$155</f>
        <v>1</v>
      </c>
      <c r="C155" s="172">
        <v>1530955.0</v>
      </c>
      <c r="D155" s="262">
        <f>E155/C155</f>
        <v>0.04894330663</v>
      </c>
      <c r="E155" s="172">
        <v>74930.0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4" t="s">
        <v>181</v>
      </c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70"/>
        <v>0.6935703531</v>
      </c>
      <c r="C156" s="172">
        <v>1061825.0</v>
      </c>
      <c r="D156" s="262">
        <f t="shared" ref="D156:D161" si="71">E156/$E$155</f>
        <v>0.5457093287</v>
      </c>
      <c r="E156" s="172">
        <v>40890.0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4" t="s">
        <v>181</v>
      </c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70"/>
        <v>0.002250229432</v>
      </c>
      <c r="C157" s="35">
        <v>3445.0</v>
      </c>
      <c r="D157" s="187">
        <f t="shared" si="71"/>
        <v>0.001601494728</v>
      </c>
      <c r="E157" s="35">
        <v>120.0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4" t="s">
        <v>181</v>
      </c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70"/>
        <v>0.008298741635</v>
      </c>
      <c r="C158" s="35">
        <v>12705.0</v>
      </c>
      <c r="D158" s="187">
        <f t="shared" si="71"/>
        <v>0.009809155212</v>
      </c>
      <c r="E158" s="35">
        <v>735.0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4" t="s">
        <v>181</v>
      </c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70"/>
        <v>0.04361656613</v>
      </c>
      <c r="C159" s="35">
        <v>66775.0</v>
      </c>
      <c r="D159" s="187">
        <f t="shared" si="71"/>
        <v>0.02135326305</v>
      </c>
      <c r="E159" s="35">
        <v>1600.0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4" t="s">
        <v>181</v>
      </c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70"/>
        <v>0.927698724</v>
      </c>
      <c r="C160" s="35">
        <v>1420265.0</v>
      </c>
      <c r="D160" s="187">
        <f t="shared" si="71"/>
        <v>0.938342453</v>
      </c>
      <c r="E160" s="35">
        <v>70310.0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4" t="s">
        <v>181</v>
      </c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70"/>
        <v>0.01813900474</v>
      </c>
      <c r="C161" s="35">
        <v>27770.0</v>
      </c>
      <c r="D161" s="187">
        <f t="shared" si="71"/>
        <v>0.02896036301</v>
      </c>
      <c r="E161" s="35">
        <v>2170.0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4" t="s">
        <v>181</v>
      </c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190695.7987</v>
      </c>
      <c r="H162" s="60"/>
      <c r="I162" s="81">
        <v>247209.1487</v>
      </c>
      <c r="J162" s="60"/>
      <c r="K162" s="81">
        <v>122585.7325</v>
      </c>
      <c r="L162" s="60"/>
      <c r="M162" s="81">
        <v>96045.2055</v>
      </c>
      <c r="N162" s="60"/>
      <c r="O162" s="81">
        <v>127238.961</v>
      </c>
      <c r="P162" s="60"/>
      <c r="Q162" s="81">
        <v>146645.306</v>
      </c>
      <c r="R162" s="4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0.9907781584</v>
      </c>
      <c r="E163" s="267">
        <v>131581.19734769998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183"/>
      <c r="Q163" s="135"/>
      <c r="R163" s="4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106.97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29" t="s">
        <v>191</v>
      </c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266.0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4" t="s">
        <v>193</v>
      </c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  <c r="R166" s="4" t="s">
        <v>195</v>
      </c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72">C167/$C$167</f>
        <v>1</v>
      </c>
      <c r="C167" s="473">
        <v>1378931.0</v>
      </c>
      <c r="D167" s="262">
        <f t="shared" ref="D167:D171" si="73">E167/$E$167</f>
        <v>1</v>
      </c>
      <c r="E167" s="473">
        <v>59635.0</v>
      </c>
      <c r="F167" s="262">
        <f t="shared" ref="F167:F171" si="74">G167/$G$167</f>
        <v>1</v>
      </c>
      <c r="G167" s="473">
        <v>1831.0</v>
      </c>
      <c r="H167" s="262">
        <f t="shared" ref="H167:H171" si="75">I167/$I$167</f>
        <v>1</v>
      </c>
      <c r="I167" s="473">
        <v>5366.0</v>
      </c>
      <c r="J167" s="262">
        <f t="shared" ref="J167:J171" si="76">K167/$K$167</f>
        <v>1</v>
      </c>
      <c r="K167" s="473">
        <v>17541.0</v>
      </c>
      <c r="L167" s="262">
        <f t="shared" ref="L167:L171" si="77">M167/$M$167</f>
        <v>1</v>
      </c>
      <c r="M167" s="473">
        <v>24733.0</v>
      </c>
      <c r="N167" s="262">
        <f t="shared" ref="N167:N171" si="78">O167/$O$167</f>
        <v>1</v>
      </c>
      <c r="O167" s="473">
        <v>6541.0</v>
      </c>
      <c r="P167" s="262">
        <f t="shared" ref="P167:P171" si="79">Q167/$Q$167</f>
        <v>1</v>
      </c>
      <c r="Q167" s="473">
        <v>3623.0</v>
      </c>
      <c r="R167" s="275"/>
      <c r="S167" s="5"/>
      <c r="T167" s="276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72"/>
        <v>0.7834373148</v>
      </c>
      <c r="C168" s="159">
        <v>1080306.0</v>
      </c>
      <c r="D168" s="187">
        <f t="shared" si="73"/>
        <v>0.8297308627</v>
      </c>
      <c r="E168" s="159">
        <v>49481.0</v>
      </c>
      <c r="F168" s="187">
        <f t="shared" si="74"/>
        <v>0.7662479519</v>
      </c>
      <c r="G168" s="159">
        <v>1403.0</v>
      </c>
      <c r="H168" s="187">
        <f t="shared" si="75"/>
        <v>0.7102124488</v>
      </c>
      <c r="I168" s="159">
        <v>3811.0</v>
      </c>
      <c r="J168" s="187">
        <f t="shared" si="76"/>
        <v>0.8557664899</v>
      </c>
      <c r="K168" s="159">
        <v>15011.0</v>
      </c>
      <c r="L168" s="187">
        <f t="shared" si="77"/>
        <v>0.8343508673</v>
      </c>
      <c r="M168" s="159">
        <v>20636.0</v>
      </c>
      <c r="N168" s="187">
        <f t="shared" si="78"/>
        <v>0.8747897875</v>
      </c>
      <c r="O168" s="159">
        <v>5722.0</v>
      </c>
      <c r="P168" s="187">
        <f t="shared" si="79"/>
        <v>0.7998895943</v>
      </c>
      <c r="Q168" s="159">
        <v>2898.0</v>
      </c>
      <c r="R168" s="4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72"/>
        <v>0.07701037978</v>
      </c>
      <c r="C169" s="159">
        <v>106192.0</v>
      </c>
      <c r="D169" s="187">
        <f t="shared" si="73"/>
        <v>0.07104888069</v>
      </c>
      <c r="E169" s="159">
        <v>4237.0</v>
      </c>
      <c r="F169" s="187">
        <f t="shared" si="74"/>
        <v>0.167667941</v>
      </c>
      <c r="G169" s="159">
        <v>307.0</v>
      </c>
      <c r="H169" s="187">
        <f t="shared" si="75"/>
        <v>0.2139396198</v>
      </c>
      <c r="I169" s="159">
        <v>1148.0</v>
      </c>
      <c r="J169" s="187">
        <f t="shared" si="76"/>
        <v>0.04982612166</v>
      </c>
      <c r="K169" s="159">
        <v>874.0</v>
      </c>
      <c r="L169" s="187">
        <f t="shared" si="77"/>
        <v>0.06311405814</v>
      </c>
      <c r="M169" s="159">
        <v>1561.0</v>
      </c>
      <c r="N169" s="187">
        <f t="shared" si="78"/>
        <v>0.03959639199</v>
      </c>
      <c r="O169" s="159">
        <v>259.0</v>
      </c>
      <c r="P169" s="187">
        <f t="shared" si="79"/>
        <v>0.02428926304</v>
      </c>
      <c r="Q169" s="159">
        <v>88.0</v>
      </c>
      <c r="R169" s="4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72"/>
        <v>0.1293589019</v>
      </c>
      <c r="C170" s="159">
        <v>178377.0</v>
      </c>
      <c r="D170" s="187">
        <f t="shared" si="73"/>
        <v>0.09241217406</v>
      </c>
      <c r="E170" s="159">
        <v>5511.0</v>
      </c>
      <c r="F170" s="187">
        <f t="shared" si="74"/>
        <v>0.06499180776</v>
      </c>
      <c r="G170" s="159">
        <v>119.0</v>
      </c>
      <c r="H170" s="187">
        <f t="shared" si="75"/>
        <v>0.07417070444</v>
      </c>
      <c r="I170" s="159">
        <v>398.0</v>
      </c>
      <c r="J170" s="187">
        <f t="shared" si="76"/>
        <v>0.08169431617</v>
      </c>
      <c r="K170" s="159">
        <v>1433.0</v>
      </c>
      <c r="L170" s="187">
        <f t="shared" si="77"/>
        <v>0.0984110298</v>
      </c>
      <c r="M170" s="159">
        <v>2434.0</v>
      </c>
      <c r="N170" s="187">
        <f t="shared" si="78"/>
        <v>0.07812261122</v>
      </c>
      <c r="O170" s="159">
        <v>511.0</v>
      </c>
      <c r="P170" s="187">
        <f t="shared" si="79"/>
        <v>0.1700248413</v>
      </c>
      <c r="Q170" s="159">
        <v>616.0</v>
      </c>
      <c r="R170" s="4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72"/>
        <v>0.01015134187</v>
      </c>
      <c r="C171" s="159">
        <v>13998.0</v>
      </c>
      <c r="D171" s="187">
        <f t="shared" si="73"/>
        <v>0.006657164417</v>
      </c>
      <c r="E171" s="159">
        <v>397.0</v>
      </c>
      <c r="F171" s="187">
        <f t="shared" si="74"/>
        <v>0.00109229929</v>
      </c>
      <c r="G171" s="159">
        <v>2.0</v>
      </c>
      <c r="H171" s="187">
        <f t="shared" si="75"/>
        <v>0.001677226985</v>
      </c>
      <c r="I171" s="159">
        <v>9.0</v>
      </c>
      <c r="J171" s="187">
        <f t="shared" si="76"/>
        <v>0.01271307223</v>
      </c>
      <c r="K171" s="159">
        <v>223.0</v>
      </c>
      <c r="L171" s="187">
        <f t="shared" si="77"/>
        <v>0.004124044798</v>
      </c>
      <c r="M171" s="159">
        <v>102.0</v>
      </c>
      <c r="N171" s="187">
        <f t="shared" si="78"/>
        <v>0.007491209295</v>
      </c>
      <c r="O171" s="159">
        <v>49.0</v>
      </c>
      <c r="P171" s="187">
        <f t="shared" si="79"/>
        <v>0.003312172233</v>
      </c>
      <c r="Q171" s="159">
        <v>12.0</v>
      </c>
      <c r="R171" s="4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9"/>
      <c r="R172" s="4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3"/>
      <c r="R173" s="4" t="s">
        <v>202</v>
      </c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57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248"/>
      <c r="Q174" s="174"/>
      <c r="R174" s="4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248"/>
      <c r="Q175" s="135"/>
      <c r="R175" s="4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248"/>
      <c r="Q176" s="135"/>
      <c r="R176" s="4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248"/>
      <c r="Q177" s="135"/>
      <c r="R177" s="4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248"/>
      <c r="Q178" s="135"/>
      <c r="R178" s="4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248"/>
      <c r="Q179" s="135"/>
      <c r="R179" s="4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248"/>
      <c r="Q180" s="135"/>
      <c r="R180" s="4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248"/>
      <c r="Q181" s="135"/>
      <c r="R181" s="4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248"/>
      <c r="Q182" s="135"/>
      <c r="R182" s="4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248"/>
      <c r="Q183" s="135"/>
      <c r="R183" s="4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248"/>
      <c r="Q184" s="184"/>
      <c r="R184" s="4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3"/>
      <c r="R185" s="29" t="s">
        <v>221</v>
      </c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3"/>
      <c r="R186" s="4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299">
        <v>401.0</v>
      </c>
      <c r="D187" s="298"/>
      <c r="E187" s="586">
        <v>556.0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4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1"/>
      <c r="R188" s="29" t="s">
        <v>225</v>
      </c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308">
        <v>326.29</v>
      </c>
      <c r="D189" s="306"/>
      <c r="E189" s="621">
        <v>294.063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4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617">
        <v>0.806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4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3"/>
      <c r="R191" s="4" t="s">
        <v>229</v>
      </c>
      <c r="S191" s="5"/>
      <c r="T191" s="5"/>
      <c r="U191" s="5"/>
      <c r="V191" s="5"/>
      <c r="W191" s="5"/>
      <c r="X191" s="5"/>
      <c r="Y191" s="5"/>
      <c r="Z191" s="5"/>
    </row>
    <row r="192" ht="21.0" customHeight="1">
      <c r="A192" s="313" t="s">
        <v>230</v>
      </c>
      <c r="B192" s="314">
        <f t="shared" ref="B192:B222" si="80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174"/>
      <c r="R192" s="4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80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135"/>
      <c r="R193" s="4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80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135"/>
      <c r="R194" s="4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80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135"/>
      <c r="R195" s="4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80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135"/>
      <c r="R196" s="4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80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135"/>
      <c r="R197" s="4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80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135"/>
      <c r="R198" s="4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80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135"/>
      <c r="R199" s="4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80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135"/>
      <c r="R200" s="4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80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135"/>
      <c r="R201" s="4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80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135"/>
      <c r="R202" s="4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80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135"/>
      <c r="R203" s="4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80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135"/>
      <c r="R204" s="4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80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135"/>
      <c r="R205" s="4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80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135"/>
      <c r="R206" s="4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80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135"/>
      <c r="R207" s="4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80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135"/>
      <c r="R208" s="4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80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135"/>
      <c r="R209" s="4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80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135"/>
      <c r="R210" s="4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80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135"/>
      <c r="R211" s="4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80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135"/>
      <c r="R212" s="4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80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135"/>
      <c r="R213" s="4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80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135"/>
      <c r="R214" s="4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80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135"/>
      <c r="R215" s="4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80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135"/>
      <c r="R216" s="4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80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135"/>
      <c r="R217" s="4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80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135"/>
      <c r="R218" s="4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80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135"/>
      <c r="R219" s="4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80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135"/>
      <c r="R220" s="4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80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135"/>
      <c r="R221" s="4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80"/>
        <v>0.0002497424531</v>
      </c>
      <c r="C222" s="32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184"/>
      <c r="R222" s="4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23" t="s">
        <v>261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3"/>
      <c r="R223" s="4" t="s">
        <v>262</v>
      </c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81">C224/$C$224</f>
        <v>1</v>
      </c>
      <c r="C224" s="329">
        <v>2388047.0</v>
      </c>
      <c r="D224" s="334">
        <f t="shared" ref="D224:D231" si="82">E224/E$224</f>
        <v>1</v>
      </c>
      <c r="E224" s="332">
        <v>132490.0</v>
      </c>
      <c r="F224" s="331">
        <f t="shared" ref="F224:F231" si="83">G224/G$224</f>
        <v>1</v>
      </c>
      <c r="G224" s="332">
        <v>4735.0</v>
      </c>
      <c r="H224" s="331">
        <f t="shared" ref="H224:H231" si="84">I224/I$224</f>
        <v>1</v>
      </c>
      <c r="I224" s="332">
        <v>10080.0</v>
      </c>
      <c r="J224" s="331">
        <f t="shared" ref="J224:J231" si="85">K224/K$224</f>
        <v>1</v>
      </c>
      <c r="K224" s="332">
        <v>33145.0</v>
      </c>
      <c r="L224" s="331">
        <f t="shared" ref="L224:L231" si="86">M224/M$224</f>
        <v>1</v>
      </c>
      <c r="M224" s="332">
        <v>42113.0</v>
      </c>
      <c r="N224" s="331">
        <f t="shared" ref="N224:N231" si="87">O224/O$224</f>
        <v>1</v>
      </c>
      <c r="O224" s="332">
        <v>12190.0</v>
      </c>
      <c r="P224" s="331">
        <f t="shared" ref="P224:P231" si="88">Q224/Q$224</f>
        <v>1</v>
      </c>
      <c r="Q224" s="332">
        <v>30227.0</v>
      </c>
      <c r="R224" s="4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81"/>
        <v>0.3115323945</v>
      </c>
      <c r="C225" s="335">
        <v>743954.0</v>
      </c>
      <c r="D225" s="334">
        <f t="shared" si="82"/>
        <v>0.2880670239</v>
      </c>
      <c r="E225" s="332">
        <v>38166.0</v>
      </c>
      <c r="F225" s="336">
        <f t="shared" si="83"/>
        <v>0.2411826822</v>
      </c>
      <c r="G225" s="332">
        <v>1142.0</v>
      </c>
      <c r="H225" s="336">
        <f t="shared" si="84"/>
        <v>0.278968254</v>
      </c>
      <c r="I225" s="332">
        <v>2812.0</v>
      </c>
      <c r="J225" s="336">
        <f t="shared" si="85"/>
        <v>0.2796198522</v>
      </c>
      <c r="K225" s="332">
        <v>9268.0</v>
      </c>
      <c r="L225" s="336">
        <f t="shared" si="86"/>
        <v>0.307292285</v>
      </c>
      <c r="M225" s="332">
        <v>12941.0</v>
      </c>
      <c r="N225" s="336">
        <f t="shared" si="87"/>
        <v>0.3183757178</v>
      </c>
      <c r="O225" s="332">
        <v>3881.0</v>
      </c>
      <c r="P225" s="336">
        <f t="shared" si="88"/>
        <v>0.2687001687</v>
      </c>
      <c r="Q225" s="332">
        <v>8122.0</v>
      </c>
      <c r="R225" s="4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81"/>
        <v>0.006626753996</v>
      </c>
      <c r="C226" s="335">
        <v>15825.0</v>
      </c>
      <c r="D226" s="334">
        <f t="shared" si="82"/>
        <v>0.007676051023</v>
      </c>
      <c r="E226" s="332">
        <v>1017.0</v>
      </c>
      <c r="F226" s="337">
        <f t="shared" si="83"/>
        <v>0.009081309398</v>
      </c>
      <c r="G226" s="332">
        <v>43.0</v>
      </c>
      <c r="H226" s="337">
        <f t="shared" si="84"/>
        <v>0.005555555556</v>
      </c>
      <c r="I226" s="332">
        <v>56.0</v>
      </c>
      <c r="J226" s="337">
        <f t="shared" si="85"/>
        <v>0.007542615779</v>
      </c>
      <c r="K226" s="332">
        <v>250.0</v>
      </c>
      <c r="L226" s="337">
        <f t="shared" si="86"/>
        <v>0.007361147389</v>
      </c>
      <c r="M226" s="332">
        <v>310.0</v>
      </c>
      <c r="N226" s="337">
        <f t="shared" si="87"/>
        <v>0.006480721903</v>
      </c>
      <c r="O226" s="332">
        <v>79.0</v>
      </c>
      <c r="P226" s="337">
        <f t="shared" si="88"/>
        <v>0.009230158468</v>
      </c>
      <c r="Q226" s="332">
        <v>279.0</v>
      </c>
      <c r="R226" s="4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81"/>
        <v>0.6767944685</v>
      </c>
      <c r="C227" s="257">
        <v>1616217.0</v>
      </c>
      <c r="D227" s="334">
        <f t="shared" si="82"/>
        <v>0.6989659597</v>
      </c>
      <c r="E227" s="35">
        <v>92606.0</v>
      </c>
      <c r="F227" s="337">
        <f t="shared" si="83"/>
        <v>0.7467793031</v>
      </c>
      <c r="G227" s="35">
        <v>3536.0</v>
      </c>
      <c r="H227" s="337">
        <f t="shared" si="84"/>
        <v>0.7123015873</v>
      </c>
      <c r="I227" s="35">
        <v>7180.0</v>
      </c>
      <c r="J227" s="337">
        <f t="shared" si="85"/>
        <v>0.7077990647</v>
      </c>
      <c r="K227" s="35">
        <v>23460.0</v>
      </c>
      <c r="L227" s="337">
        <f t="shared" si="86"/>
        <v>0.6786265524</v>
      </c>
      <c r="M227" s="35">
        <v>28579.0</v>
      </c>
      <c r="N227" s="337">
        <f t="shared" si="87"/>
        <v>0.6699753897</v>
      </c>
      <c r="O227" s="35">
        <v>8167.0</v>
      </c>
      <c r="P227" s="337">
        <f t="shared" si="88"/>
        <v>0.7173718861</v>
      </c>
      <c r="Q227" s="35">
        <v>21684.0</v>
      </c>
      <c r="R227" s="4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81"/>
        <v>0.236240744</v>
      </c>
      <c r="C228" s="340">
        <v>564154.0</v>
      </c>
      <c r="D228" s="38">
        <f t="shared" si="82"/>
        <v>0.253649332</v>
      </c>
      <c r="E228" s="340">
        <v>33606.0</v>
      </c>
      <c r="F228" s="341">
        <f t="shared" si="83"/>
        <v>0.4038014784</v>
      </c>
      <c r="G228" s="340">
        <v>1912.0</v>
      </c>
      <c r="H228" s="341">
        <f t="shared" si="84"/>
        <v>0.3726190476</v>
      </c>
      <c r="I228" s="340">
        <v>3756.0</v>
      </c>
      <c r="J228" s="341">
        <f t="shared" si="85"/>
        <v>0.2232915975</v>
      </c>
      <c r="K228" s="340">
        <v>7401.0</v>
      </c>
      <c r="L228" s="341">
        <f t="shared" si="86"/>
        <v>0.21872106</v>
      </c>
      <c r="M228" s="340">
        <v>9211.0</v>
      </c>
      <c r="N228" s="341">
        <f t="shared" si="87"/>
        <v>0.2307629204</v>
      </c>
      <c r="O228" s="340">
        <v>2813.0</v>
      </c>
      <c r="P228" s="341">
        <f t="shared" si="88"/>
        <v>0.2816356238</v>
      </c>
      <c r="Q228" s="340">
        <v>8513.0</v>
      </c>
      <c r="R228" s="4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81"/>
        <v>0.1043890677</v>
      </c>
      <c r="C229" s="340">
        <v>249286.0</v>
      </c>
      <c r="D229" s="38">
        <f t="shared" si="82"/>
        <v>0.1029738093</v>
      </c>
      <c r="E229" s="340">
        <v>13643.0</v>
      </c>
      <c r="F229" s="341">
        <f t="shared" si="83"/>
        <v>0.05638859556</v>
      </c>
      <c r="G229" s="340">
        <v>267.0</v>
      </c>
      <c r="H229" s="341">
        <f t="shared" si="84"/>
        <v>0.05386904762</v>
      </c>
      <c r="I229" s="340">
        <v>543.0</v>
      </c>
      <c r="J229" s="341">
        <f t="shared" si="85"/>
        <v>0.125539297</v>
      </c>
      <c r="K229" s="340">
        <v>4161.0</v>
      </c>
      <c r="L229" s="341">
        <f t="shared" si="86"/>
        <v>0.1259706029</v>
      </c>
      <c r="M229" s="340">
        <v>5305.0</v>
      </c>
      <c r="N229" s="341">
        <f t="shared" si="87"/>
        <v>0.1050041017</v>
      </c>
      <c r="O229" s="340">
        <v>1280.0</v>
      </c>
      <c r="P229" s="341">
        <f t="shared" si="88"/>
        <v>0.06904423198</v>
      </c>
      <c r="Q229" s="340">
        <v>2087.0</v>
      </c>
      <c r="R229" s="4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81"/>
        <v>0.2176343263</v>
      </c>
      <c r="C230" s="340">
        <v>519721.0</v>
      </c>
      <c r="D230" s="38">
        <f t="shared" si="82"/>
        <v>0.2007094875</v>
      </c>
      <c r="E230" s="340">
        <v>26592.0</v>
      </c>
      <c r="F230" s="341">
        <f t="shared" si="83"/>
        <v>0.1146779303</v>
      </c>
      <c r="G230" s="340">
        <v>543.0</v>
      </c>
      <c r="H230" s="341">
        <f t="shared" si="84"/>
        <v>0.1381944444</v>
      </c>
      <c r="I230" s="340">
        <v>1393.0</v>
      </c>
      <c r="J230" s="341">
        <f t="shared" si="85"/>
        <v>0.2329763162</v>
      </c>
      <c r="K230" s="340">
        <v>7722.0</v>
      </c>
      <c r="L230" s="341">
        <f t="shared" si="86"/>
        <v>0.2158240923</v>
      </c>
      <c r="M230" s="340">
        <v>9089.0</v>
      </c>
      <c r="N230" s="341">
        <f t="shared" si="87"/>
        <v>0.209926169</v>
      </c>
      <c r="O230" s="340">
        <v>2559.0</v>
      </c>
      <c r="P230" s="341">
        <f t="shared" si="88"/>
        <v>0.1748767658</v>
      </c>
      <c r="Q230" s="340">
        <v>5286.0</v>
      </c>
      <c r="R230" s="4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81"/>
        <v>0.0780918466</v>
      </c>
      <c r="C231" s="343">
        <v>186487.0</v>
      </c>
      <c r="D231" s="342">
        <f t="shared" si="82"/>
        <v>0.1020529851</v>
      </c>
      <c r="E231" s="345">
        <v>13521.0</v>
      </c>
      <c r="F231" s="344">
        <f t="shared" si="83"/>
        <v>0.1393875396</v>
      </c>
      <c r="G231" s="345">
        <v>660.0</v>
      </c>
      <c r="H231" s="344">
        <f t="shared" si="84"/>
        <v>0.1222222222</v>
      </c>
      <c r="I231" s="345">
        <v>1232.0</v>
      </c>
      <c r="J231" s="344">
        <f t="shared" si="85"/>
        <v>0.0836023533</v>
      </c>
      <c r="K231" s="345">
        <v>2771.0</v>
      </c>
      <c r="L231" s="344">
        <f t="shared" si="86"/>
        <v>0.0771733194</v>
      </c>
      <c r="M231" s="345">
        <v>3250.0</v>
      </c>
      <c r="N231" s="344">
        <f t="shared" si="87"/>
        <v>0.07842493847</v>
      </c>
      <c r="O231" s="345">
        <v>956.0</v>
      </c>
      <c r="P231" s="344">
        <f t="shared" si="88"/>
        <v>0.1539021405</v>
      </c>
      <c r="Q231" s="345">
        <v>4652.0</v>
      </c>
      <c r="R231" s="4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3"/>
      <c r="R232" s="4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3"/>
      <c r="R233" s="4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89">E234/C234</f>
        <v>0.05128205128</v>
      </c>
      <c r="E234" s="259">
        <v>2.0</v>
      </c>
      <c r="F234" s="56"/>
      <c r="G234" s="259">
        <v>0.0</v>
      </c>
      <c r="H234" s="56"/>
      <c r="I234" s="259">
        <v>0.0</v>
      </c>
      <c r="J234" s="56"/>
      <c r="K234" s="259">
        <v>1.0</v>
      </c>
      <c r="L234" s="56"/>
      <c r="M234" s="259">
        <v>0.0</v>
      </c>
      <c r="N234" s="56"/>
      <c r="O234" s="349">
        <v>1.0</v>
      </c>
      <c r="P234" s="56"/>
      <c r="Q234" s="259">
        <v>0.0</v>
      </c>
      <c r="R234" s="4" t="s">
        <v>274</v>
      </c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89"/>
        <v>0.07865168539</v>
      </c>
      <c r="E235" s="35">
        <v>7.0</v>
      </c>
      <c r="F235" s="60"/>
      <c r="G235" s="35">
        <v>0.0</v>
      </c>
      <c r="H235" s="60"/>
      <c r="I235" s="35">
        <v>0.0</v>
      </c>
      <c r="J235" s="60"/>
      <c r="K235" s="35">
        <v>3.0</v>
      </c>
      <c r="L235" s="60"/>
      <c r="M235" s="35">
        <v>3.0</v>
      </c>
      <c r="N235" s="60"/>
      <c r="O235" s="34">
        <v>1.0</v>
      </c>
      <c r="P235" s="60"/>
      <c r="Q235" s="35">
        <v>0.0</v>
      </c>
      <c r="R235" s="29" t="s">
        <v>276</v>
      </c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89"/>
        <v>0.0202020202</v>
      </c>
      <c r="E236" s="35">
        <v>2.0</v>
      </c>
      <c r="F236" s="60"/>
      <c r="G236" s="35">
        <v>0.0</v>
      </c>
      <c r="H236" s="60"/>
      <c r="I236" s="35">
        <v>0.0</v>
      </c>
      <c r="J236" s="60"/>
      <c r="K236" s="35">
        <v>1.0</v>
      </c>
      <c r="L236" s="60"/>
      <c r="M236" s="35">
        <v>0.0</v>
      </c>
      <c r="N236" s="60"/>
      <c r="O236" s="34">
        <v>1.0</v>
      </c>
      <c r="P236" s="60"/>
      <c r="Q236" s="35">
        <v>0.0</v>
      </c>
      <c r="R236" s="4" t="s">
        <v>278</v>
      </c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8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4" t="s">
        <v>280</v>
      </c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8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60"/>
      <c r="Q238" s="35">
        <v>0.0</v>
      </c>
      <c r="R238" s="4" t="s">
        <v>282</v>
      </c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89"/>
        <v>0.09090909091</v>
      </c>
      <c r="E239" s="271">
        <v>1.0</v>
      </c>
      <c r="F239" s="354"/>
      <c r="G239" s="355">
        <v>0.0</v>
      </c>
      <c r="H239" s="354"/>
      <c r="I239" s="355">
        <v>1.0</v>
      </c>
      <c r="J239" s="354"/>
      <c r="K239" s="355">
        <v>0.0</v>
      </c>
      <c r="L239" s="354"/>
      <c r="M239" s="355">
        <v>0.0</v>
      </c>
      <c r="N239" s="354"/>
      <c r="O239" s="355">
        <v>0.0</v>
      </c>
      <c r="P239" s="354"/>
      <c r="Q239" s="355">
        <v>0.0</v>
      </c>
      <c r="R239" s="4" t="s">
        <v>284</v>
      </c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3"/>
      <c r="R240" s="4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90">E241/C241</f>
        <v>0.03225806452</v>
      </c>
      <c r="E241" s="172">
        <v>1.0</v>
      </c>
      <c r="F241" s="92"/>
      <c r="G241" s="35">
        <v>0.0</v>
      </c>
      <c r="H241" s="92"/>
      <c r="I241" s="172">
        <v>0.0</v>
      </c>
      <c r="J241" s="92"/>
      <c r="K241" s="172">
        <v>0.0</v>
      </c>
      <c r="L241" s="92"/>
      <c r="M241" s="172">
        <v>1.0</v>
      </c>
      <c r="N241" s="92"/>
      <c r="O241" s="171">
        <v>0.0</v>
      </c>
      <c r="P241" s="92"/>
      <c r="Q241" s="172">
        <v>0.0</v>
      </c>
      <c r="R241" s="4" t="s">
        <v>287</v>
      </c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90"/>
        <v>0.0625</v>
      </c>
      <c r="E242" s="35">
        <v>1.0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1.0</v>
      </c>
      <c r="N242" s="60"/>
      <c r="O242" s="34">
        <v>0.0</v>
      </c>
      <c r="P242" s="60"/>
      <c r="Q242" s="35">
        <v>0.0</v>
      </c>
      <c r="R242" s="29" t="s">
        <v>289</v>
      </c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90"/>
        <v>0.05263157895</v>
      </c>
      <c r="E243" s="355">
        <v>6.0</v>
      </c>
      <c r="F243" s="354"/>
      <c r="G243" s="355">
        <v>0.0</v>
      </c>
      <c r="H243" s="354"/>
      <c r="I243" s="355">
        <v>0.0</v>
      </c>
      <c r="J243" s="354"/>
      <c r="K243" s="355">
        <v>2.0</v>
      </c>
      <c r="L243" s="354"/>
      <c r="M243" s="355">
        <v>2.0</v>
      </c>
      <c r="N243" s="354"/>
      <c r="O243" s="356">
        <v>1.0</v>
      </c>
      <c r="P243" s="354"/>
      <c r="Q243" s="355">
        <v>1.0</v>
      </c>
      <c r="R243" s="29" t="s">
        <v>291</v>
      </c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3"/>
      <c r="R244" s="4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91">E245/C245</f>
        <v>0.04347826087</v>
      </c>
      <c r="E245" s="588">
        <f t="shared" ref="E245:E250" si="92">SUM(G245,I245,K245,M245,O245,Q245)</f>
        <v>3</v>
      </c>
      <c r="F245" s="92"/>
      <c r="G245" s="172">
        <v>1.0</v>
      </c>
      <c r="H245" s="92"/>
      <c r="I245" s="172">
        <v>0.0</v>
      </c>
      <c r="J245" s="92"/>
      <c r="K245" s="172">
        <v>1.0</v>
      </c>
      <c r="L245" s="92"/>
      <c r="M245" s="172">
        <v>0.0</v>
      </c>
      <c r="N245" s="92"/>
      <c r="O245" s="171">
        <v>1.0</v>
      </c>
      <c r="P245" s="92"/>
      <c r="Q245" s="172">
        <v>0.0</v>
      </c>
      <c r="R245" s="29" t="s">
        <v>294</v>
      </c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91"/>
        <v>0.03571428571</v>
      </c>
      <c r="E246" s="131">
        <f t="shared" si="92"/>
        <v>2</v>
      </c>
      <c r="F246" s="60"/>
      <c r="G246" s="35">
        <v>0.0</v>
      </c>
      <c r="H246" s="60"/>
      <c r="I246" s="35">
        <v>0.0</v>
      </c>
      <c r="J246" s="60"/>
      <c r="K246" s="35">
        <v>1.0</v>
      </c>
      <c r="L246" s="60"/>
      <c r="M246" s="35">
        <v>0.0</v>
      </c>
      <c r="N246" s="60"/>
      <c r="O246" s="34">
        <v>1.0</v>
      </c>
      <c r="P246" s="60"/>
      <c r="Q246" s="35">
        <v>0.0</v>
      </c>
      <c r="R246" s="29" t="s">
        <v>294</v>
      </c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91"/>
        <v>0.07692307692</v>
      </c>
      <c r="E247" s="131">
        <f t="shared" si="92"/>
        <v>1</v>
      </c>
      <c r="F247" s="60"/>
      <c r="G247" s="35">
        <v>1.0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0.0</v>
      </c>
      <c r="P247" s="60"/>
      <c r="Q247" s="35">
        <v>0.0</v>
      </c>
      <c r="R247" s="29" t="s">
        <v>294</v>
      </c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91"/>
        <v>0.0579506818</v>
      </c>
      <c r="E248" s="35">
        <f t="shared" si="92"/>
        <v>114456</v>
      </c>
      <c r="F248" s="60"/>
      <c r="G248" s="35">
        <v>6000.0</v>
      </c>
      <c r="H248" s="60"/>
      <c r="I248" s="35">
        <v>0.0</v>
      </c>
      <c r="J248" s="60"/>
      <c r="K248" s="35">
        <v>61500.0</v>
      </c>
      <c r="L248" s="60"/>
      <c r="M248" s="35">
        <v>0.0</v>
      </c>
      <c r="N248" s="60"/>
      <c r="O248" s="34">
        <v>46956.0</v>
      </c>
      <c r="P248" s="60"/>
      <c r="Q248" s="35">
        <v>0.0</v>
      </c>
      <c r="R248" s="29" t="s">
        <v>298</v>
      </c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91"/>
        <v>0.05809684307</v>
      </c>
      <c r="E249" s="35">
        <f t="shared" si="92"/>
        <v>108456</v>
      </c>
      <c r="F249" s="60"/>
      <c r="G249" s="35">
        <v>0.0</v>
      </c>
      <c r="H249" s="60"/>
      <c r="I249" s="35">
        <v>0.0</v>
      </c>
      <c r="J249" s="60"/>
      <c r="K249" s="35">
        <v>61500.0</v>
      </c>
      <c r="L249" s="60"/>
      <c r="M249" s="35">
        <v>0.0</v>
      </c>
      <c r="N249" s="60"/>
      <c r="O249" s="34">
        <v>46956.0</v>
      </c>
      <c r="P249" s="60"/>
      <c r="Q249" s="35">
        <v>0.0</v>
      </c>
      <c r="R249" s="29" t="s">
        <v>298</v>
      </c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91"/>
        <v>0.05542995026</v>
      </c>
      <c r="E250" s="35">
        <f t="shared" si="92"/>
        <v>6000</v>
      </c>
      <c r="F250" s="60"/>
      <c r="G250" s="35">
        <v>6000.0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0.0</v>
      </c>
      <c r="P250" s="60"/>
      <c r="Q250" s="35">
        <v>0.0</v>
      </c>
      <c r="R250" s="29" t="s">
        <v>301</v>
      </c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91"/>
        <v>0.1295116773</v>
      </c>
      <c r="E251" s="613">
        <v>61.0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29" t="s">
        <v>298</v>
      </c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91"/>
        <v>0.1041666667</v>
      </c>
      <c r="E252" s="351">
        <v>10.0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29" t="s">
        <v>298</v>
      </c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91"/>
        <v>0.09261629653</v>
      </c>
      <c r="E253" s="35">
        <v>75250.0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29" t="s">
        <v>298</v>
      </c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91"/>
        <v>0.136</v>
      </c>
      <c r="E254" s="35">
        <v>51.0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29" t="s">
        <v>298</v>
      </c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91"/>
        <v>0.07766179807</v>
      </c>
      <c r="E255" s="35">
        <v>60935.0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29" t="s">
        <v>298</v>
      </c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91"/>
        <v>0.1</v>
      </c>
      <c r="E256" s="351">
        <v>2.0</v>
      </c>
      <c r="F256" s="60"/>
      <c r="G256" s="34">
        <v>0.0</v>
      </c>
      <c r="H256" s="60"/>
      <c r="I256" s="34">
        <v>0.0</v>
      </c>
      <c r="J256" s="60"/>
      <c r="K256" s="34">
        <v>1.0</v>
      </c>
      <c r="L256" s="60"/>
      <c r="M256" s="34">
        <v>0.0</v>
      </c>
      <c r="N256" s="60"/>
      <c r="O256" s="34">
        <v>1.0</v>
      </c>
      <c r="P256" s="60"/>
      <c r="Q256" s="35">
        <v>0.0</v>
      </c>
      <c r="R256" s="4" t="s">
        <v>308</v>
      </c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91"/>
        <v>0</v>
      </c>
      <c r="E257" s="351">
        <v>0.0</v>
      </c>
      <c r="F257" s="60"/>
      <c r="G257" s="34">
        <v>0.0</v>
      </c>
      <c r="H257" s="60"/>
      <c r="I257" s="34">
        <v>0.0</v>
      </c>
      <c r="J257" s="60"/>
      <c r="K257" s="34">
        <v>0.0</v>
      </c>
      <c r="L257" s="60"/>
      <c r="M257" s="34">
        <v>0.0</v>
      </c>
      <c r="N257" s="60"/>
      <c r="O257" s="34">
        <v>0.0</v>
      </c>
      <c r="P257" s="60"/>
      <c r="Q257" s="35">
        <v>0.0</v>
      </c>
      <c r="R257" s="4" t="s">
        <v>310</v>
      </c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91"/>
        <v>0.0652173913</v>
      </c>
      <c r="E258" s="351">
        <v>3.0</v>
      </c>
      <c r="F258" s="60"/>
      <c r="G258" s="34">
        <v>1.0</v>
      </c>
      <c r="H258" s="60"/>
      <c r="I258" s="34">
        <v>0.0</v>
      </c>
      <c r="J258" s="60"/>
      <c r="K258" s="34">
        <v>1.0</v>
      </c>
      <c r="L258" s="60"/>
      <c r="M258" s="34">
        <v>0.0</v>
      </c>
      <c r="N258" s="60"/>
      <c r="O258" s="34">
        <v>1.0</v>
      </c>
      <c r="P258" s="60"/>
      <c r="Q258" s="35">
        <v>0.0</v>
      </c>
      <c r="R258" s="29" t="s">
        <v>312</v>
      </c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91"/>
        <v>0.08695652174</v>
      </c>
      <c r="E259" s="591">
        <v>2.0</v>
      </c>
      <c r="F259" s="354"/>
      <c r="G259" s="355">
        <v>0.0</v>
      </c>
      <c r="H259" s="354"/>
      <c r="I259" s="355">
        <v>0.0</v>
      </c>
      <c r="J259" s="354"/>
      <c r="K259" s="355">
        <v>1.0</v>
      </c>
      <c r="L259" s="354"/>
      <c r="M259" s="355">
        <v>0.0</v>
      </c>
      <c r="N259" s="354"/>
      <c r="O259" s="356">
        <v>1.0</v>
      </c>
      <c r="P259" s="354"/>
      <c r="Q259" s="355">
        <v>0.0</v>
      </c>
      <c r="R259" s="29" t="s">
        <v>314</v>
      </c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3"/>
      <c r="R260" s="4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370">
        <f>E261/C261</f>
        <v>0.1064422937</v>
      </c>
      <c r="E261" s="592">
        <v>641.83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4" t="s">
        <v>317</v>
      </c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37.16337106626907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4"/>
      <c r="S262" s="5"/>
      <c r="T262" s="378"/>
      <c r="U262" s="378"/>
      <c r="V262" s="378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3"/>
      <c r="R263" s="4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93">E264/C264</f>
        <v>0.05357142857</v>
      </c>
      <c r="E264" s="750">
        <v>3.0</v>
      </c>
      <c r="F264" s="92"/>
      <c r="G264" s="172">
        <v>0.0</v>
      </c>
      <c r="H264" s="92"/>
      <c r="I264" s="172">
        <v>0.0</v>
      </c>
      <c r="J264" s="92"/>
      <c r="K264" s="172">
        <v>1.0</v>
      </c>
      <c r="L264" s="92"/>
      <c r="M264" s="172">
        <v>0.0</v>
      </c>
      <c r="N264" s="92"/>
      <c r="O264" s="172">
        <v>0.0</v>
      </c>
      <c r="P264" s="92"/>
      <c r="Q264" s="172">
        <v>2.0</v>
      </c>
      <c r="R264" s="4" t="s">
        <v>321</v>
      </c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93"/>
        <v>0.06617647059</v>
      </c>
      <c r="E265" s="35">
        <v>9.0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" t="s">
        <v>323</v>
      </c>
      <c r="S265" s="5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93"/>
        <v>0.104368932</v>
      </c>
      <c r="E266" s="35">
        <v>43.0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" t="s">
        <v>323</v>
      </c>
      <c r="S266" s="5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93"/>
        <v>0.0612244898</v>
      </c>
      <c r="E267" s="35">
        <v>15.0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" t="s">
        <v>323</v>
      </c>
      <c r="S267" s="5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93"/>
        <v>0.06306306306</v>
      </c>
      <c r="E268" s="35">
        <v>7.0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" t="s">
        <v>323</v>
      </c>
      <c r="S268" s="5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93"/>
        <v>0.07954545455</v>
      </c>
      <c r="E269" s="35">
        <v>7.0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" t="s">
        <v>323</v>
      </c>
      <c r="S269" s="5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93"/>
        <v>0.05839416058</v>
      </c>
      <c r="E270" s="271">
        <v>16.0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93"/>
      <c r="Q270" s="567"/>
      <c r="R270" s="4" t="s">
        <v>323</v>
      </c>
      <c r="S270" s="5"/>
      <c r="T270" s="378"/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3"/>
      <c r="R271" s="4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</v>
      </c>
      <c r="E272" s="750">
        <v>0.0</v>
      </c>
      <c r="F272" s="92"/>
      <c r="G272" s="172">
        <v>0.0</v>
      </c>
      <c r="H272" s="92"/>
      <c r="I272" s="172">
        <v>0.0</v>
      </c>
      <c r="J272" s="92"/>
      <c r="K272" s="172">
        <v>0.0</v>
      </c>
      <c r="L272" s="92"/>
      <c r="M272" s="172">
        <v>0.0</v>
      </c>
      <c r="N272" s="92"/>
      <c r="O272" s="172">
        <v>0.0</v>
      </c>
      <c r="P272" s="92"/>
      <c r="Q272" s="172">
        <v>0.0</v>
      </c>
      <c r="R272" s="4" t="s">
        <v>331</v>
      </c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3"/>
      <c r="R273" s="4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94">E274/C274</f>
        <v>0.0456796918</v>
      </c>
      <c r="E274" s="594">
        <v>83.0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4" t="s">
        <v>334</v>
      </c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94"/>
        <v>0.04115226337</v>
      </c>
      <c r="E275" s="49">
        <v>10.0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4" t="s">
        <v>334</v>
      </c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94"/>
        <v>0.06111111111</v>
      </c>
      <c r="E276" s="181">
        <v>11.0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4" t="s">
        <v>334</v>
      </c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751"/>
      <c r="B277" s="751"/>
      <c r="C277" s="751"/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4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752"/>
      <c r="B278" s="752"/>
      <c r="C278" s="752"/>
      <c r="D278" s="752"/>
      <c r="E278" s="752"/>
      <c r="F278" s="752"/>
      <c r="G278" s="752"/>
      <c r="H278" s="752"/>
      <c r="I278" s="752"/>
      <c r="J278" s="752"/>
      <c r="K278" s="752"/>
      <c r="L278" s="752"/>
      <c r="M278" s="752"/>
      <c r="N278" s="752"/>
      <c r="O278" s="752"/>
      <c r="P278" s="752"/>
      <c r="Q278" s="752"/>
      <c r="R278" s="4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20000.0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95">SUM(C282:P282)</f>
        <v>20000</v>
      </c>
      <c r="R282" s="4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95"/>
        <v>0</v>
      </c>
      <c r="R283" s="4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209600.0</v>
      </c>
      <c r="F284" s="397"/>
      <c r="G284" s="402"/>
      <c r="H284" s="397"/>
      <c r="I284" s="402">
        <v>258523.0</v>
      </c>
      <c r="J284" s="397"/>
      <c r="K284" s="402"/>
      <c r="L284" s="397"/>
      <c r="M284" s="402"/>
      <c r="N284" s="397"/>
      <c r="O284" s="402"/>
      <c r="P284" s="397"/>
      <c r="Q284" s="569">
        <f t="shared" si="95"/>
        <v>468123</v>
      </c>
      <c r="R284" s="4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6663806.0</v>
      </c>
      <c r="F285" s="397"/>
      <c r="G285" s="408"/>
      <c r="H285" s="397"/>
      <c r="I285" s="408">
        <v>15000.0</v>
      </c>
      <c r="J285" s="397"/>
      <c r="K285" s="408"/>
      <c r="L285" s="397"/>
      <c r="M285" s="408"/>
      <c r="N285" s="397"/>
      <c r="O285" s="408">
        <v>28221.0</v>
      </c>
      <c r="P285" s="397"/>
      <c r="Q285" s="570">
        <f t="shared" si="95"/>
        <v>6707027</v>
      </c>
      <c r="R285" s="4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1541169.0</v>
      </c>
      <c r="D286" s="397"/>
      <c r="E286" s="402">
        <v>39600.0</v>
      </c>
      <c r="F286" s="397"/>
      <c r="G286" s="402"/>
      <c r="H286" s="397"/>
      <c r="I286" s="402">
        <v>37700.0</v>
      </c>
      <c r="J286" s="397"/>
      <c r="K286" s="402"/>
      <c r="L286" s="397"/>
      <c r="M286" s="402"/>
      <c r="N286" s="397"/>
      <c r="O286" s="402">
        <v>5000.0</v>
      </c>
      <c r="P286" s="397"/>
      <c r="Q286" s="569">
        <f t="shared" si="95"/>
        <v>1623469</v>
      </c>
      <c r="R286" s="4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173330.0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95"/>
        <v>173330</v>
      </c>
      <c r="R287" s="4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375300.0</v>
      </c>
      <c r="D288" s="397"/>
      <c r="E288" s="402">
        <v>27214.0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95"/>
        <v>402514</v>
      </c>
      <c r="R288" s="4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2499551.0</v>
      </c>
      <c r="F289" s="397"/>
      <c r="G289" s="408"/>
      <c r="H289" s="397"/>
      <c r="I289" s="408"/>
      <c r="J289" s="397"/>
      <c r="K289" s="408"/>
      <c r="L289" s="397"/>
      <c r="M289" s="408">
        <v>581466.0</v>
      </c>
      <c r="N289" s="397"/>
      <c r="O289" s="408"/>
      <c r="P289" s="397"/>
      <c r="Q289" s="570">
        <f t="shared" si="95"/>
        <v>3081017</v>
      </c>
      <c r="R289" s="4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19700.0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95"/>
        <v>19700</v>
      </c>
      <c r="R290" s="4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124789.0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95"/>
        <v>124789</v>
      </c>
      <c r="R291" s="4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516713.0</v>
      </c>
      <c r="D292" s="397"/>
      <c r="E292" s="402">
        <v>774966.0</v>
      </c>
      <c r="F292" s="397"/>
      <c r="G292" s="402"/>
      <c r="H292" s="397"/>
      <c r="I292" s="402">
        <v>4000.0</v>
      </c>
      <c r="J292" s="397"/>
      <c r="K292" s="402"/>
      <c r="L292" s="397"/>
      <c r="M292" s="402"/>
      <c r="N292" s="397"/>
      <c r="O292" s="402"/>
      <c r="P292" s="397"/>
      <c r="Q292" s="569">
        <f t="shared" si="95"/>
        <v>1295679</v>
      </c>
      <c r="R292" s="4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87064.0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95"/>
        <v>87064</v>
      </c>
      <c r="R293" s="4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4092201.0</v>
      </c>
      <c r="D294" s="397"/>
      <c r="E294" s="402">
        <v>412915.0</v>
      </c>
      <c r="F294" s="397"/>
      <c r="G294" s="402"/>
      <c r="H294" s="397"/>
      <c r="I294" s="402"/>
      <c r="J294" s="397"/>
      <c r="K294" s="402"/>
      <c r="L294" s="397"/>
      <c r="M294" s="402">
        <v>584116.0</v>
      </c>
      <c r="N294" s="397"/>
      <c r="O294" s="402"/>
      <c r="P294" s="397"/>
      <c r="Q294" s="569">
        <f t="shared" si="95"/>
        <v>5089232</v>
      </c>
      <c r="R294" s="4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198191.0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95"/>
        <v>198191</v>
      </c>
      <c r="R295" s="4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178220.0</v>
      </c>
      <c r="D296" s="397"/>
      <c r="E296" s="402">
        <v>3267.0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95"/>
        <v>181487</v>
      </c>
      <c r="R296" s="4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2653503.0</v>
      </c>
      <c r="D297" s="397"/>
      <c r="E297" s="408">
        <v>264050.0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95"/>
        <v>2917553</v>
      </c>
      <c r="R297" s="4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24325.0</v>
      </c>
      <c r="J298" s="397"/>
      <c r="K298" s="402"/>
      <c r="L298" s="397"/>
      <c r="M298" s="402"/>
      <c r="N298" s="397"/>
      <c r="O298" s="402"/>
      <c r="P298" s="397"/>
      <c r="Q298" s="569">
        <f t="shared" si="95"/>
        <v>24325</v>
      </c>
      <c r="R298" s="4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1442977.0</v>
      </c>
      <c r="F299" s="397"/>
      <c r="G299" s="408"/>
      <c r="H299" s="397"/>
      <c r="I299" s="408"/>
      <c r="J299" s="397"/>
      <c r="K299" s="408"/>
      <c r="L299" s="397"/>
      <c r="M299" s="408">
        <v>53000.0</v>
      </c>
      <c r="N299" s="397"/>
      <c r="O299" s="408"/>
      <c r="P299" s="397"/>
      <c r="Q299" s="570">
        <f t="shared" si="95"/>
        <v>1495977</v>
      </c>
      <c r="R299" s="4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9555297</v>
      </c>
      <c r="D300" s="397"/>
      <c r="E300" s="411">
        <f>SUM(E282:F299)</f>
        <v>12762829</v>
      </c>
      <c r="F300" s="397"/>
      <c r="G300" s="411">
        <f>SUM(G282:H299)</f>
        <v>0</v>
      </c>
      <c r="H300" s="397"/>
      <c r="I300" s="411">
        <f>SUM(I282:J299)</f>
        <v>339548</v>
      </c>
      <c r="J300" s="397"/>
      <c r="K300" s="411">
        <f>SUM(K282:L299)</f>
        <v>0</v>
      </c>
      <c r="L300" s="397"/>
      <c r="M300" s="411">
        <f>SUM(M282:N299)</f>
        <v>1218582</v>
      </c>
      <c r="N300" s="397"/>
      <c r="O300" s="411">
        <f>SUM(O282:P299)</f>
        <v>33221</v>
      </c>
      <c r="P300" s="397"/>
      <c r="Q300" s="571">
        <f>SUM(Q282:Q299)</f>
        <v>23909477</v>
      </c>
      <c r="R300" s="4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576</v>
      </c>
      <c r="B301" s="414"/>
      <c r="C301" s="415">
        <f>SUM(C282:D299)</f>
        <v>9555297</v>
      </c>
      <c r="D301" s="416"/>
      <c r="E301" s="415">
        <f>SUM(E282:F299)</f>
        <v>12762829</v>
      </c>
      <c r="F301" s="416"/>
      <c r="G301" s="415">
        <f>SUM(G282:H299)</f>
        <v>0</v>
      </c>
      <c r="H301" s="416"/>
      <c r="I301" s="415">
        <f>SUM(I282:J299)</f>
        <v>339548</v>
      </c>
      <c r="J301" s="416"/>
      <c r="K301" s="415">
        <f>SUM(K282:L299)</f>
        <v>0</v>
      </c>
      <c r="L301" s="416"/>
      <c r="M301" s="415">
        <f>SUM(M282:N299)</f>
        <v>1218582</v>
      </c>
      <c r="N301" s="416"/>
      <c r="O301" s="415">
        <f>SUM(O282:P299)</f>
        <v>33221</v>
      </c>
      <c r="P301" s="416"/>
      <c r="Q301" s="572">
        <f>SUM(Q282:Q299)</f>
        <v>23909477</v>
      </c>
      <c r="R301" s="4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206">
    <mergeCell ref="A150:Q150"/>
    <mergeCell ref="A151:Q151"/>
    <mergeCell ref="A154:Q154"/>
    <mergeCell ref="A166:Q166"/>
    <mergeCell ref="A172:Q172"/>
    <mergeCell ref="A173:Q173"/>
    <mergeCell ref="A185:Q185"/>
    <mergeCell ref="A186:Q186"/>
    <mergeCell ref="A188:Q188"/>
    <mergeCell ref="A191:Q191"/>
    <mergeCell ref="A223:Q223"/>
    <mergeCell ref="A232:Q232"/>
    <mergeCell ref="A233:Q233"/>
    <mergeCell ref="A240:Q240"/>
    <mergeCell ref="C293:D293"/>
    <mergeCell ref="E294:F294"/>
    <mergeCell ref="G294:H294"/>
    <mergeCell ref="I294:J294"/>
    <mergeCell ref="K294:L294"/>
    <mergeCell ref="M294:N294"/>
    <mergeCell ref="O294:P294"/>
    <mergeCell ref="C294:D294"/>
    <mergeCell ref="E295:F295"/>
    <mergeCell ref="G295:H295"/>
    <mergeCell ref="I295:J295"/>
    <mergeCell ref="K295:L295"/>
    <mergeCell ref="M295:N295"/>
    <mergeCell ref="O295:P295"/>
    <mergeCell ref="C295:D295"/>
    <mergeCell ref="E296:F296"/>
    <mergeCell ref="G296:H296"/>
    <mergeCell ref="I296:J296"/>
    <mergeCell ref="K296:L296"/>
    <mergeCell ref="M296:N296"/>
    <mergeCell ref="O296:P296"/>
    <mergeCell ref="C296:D296"/>
    <mergeCell ref="E297:F297"/>
    <mergeCell ref="G297:H297"/>
    <mergeCell ref="I297:J297"/>
    <mergeCell ref="K297:L297"/>
    <mergeCell ref="M297:N297"/>
    <mergeCell ref="O297:P297"/>
    <mergeCell ref="C297:D297"/>
    <mergeCell ref="E298:F298"/>
    <mergeCell ref="G298:H298"/>
    <mergeCell ref="I298:J298"/>
    <mergeCell ref="K298:L298"/>
    <mergeCell ref="M298:N298"/>
    <mergeCell ref="O298:P298"/>
    <mergeCell ref="C298:D298"/>
    <mergeCell ref="E299:F299"/>
    <mergeCell ref="G299:H299"/>
    <mergeCell ref="I299:J299"/>
    <mergeCell ref="K299:L299"/>
    <mergeCell ref="M299:N299"/>
    <mergeCell ref="O299:P299"/>
    <mergeCell ref="N2:O2"/>
    <mergeCell ref="P2:Q2"/>
    <mergeCell ref="A1:Q1"/>
    <mergeCell ref="B2:C2"/>
    <mergeCell ref="D2:E2"/>
    <mergeCell ref="F2:G2"/>
    <mergeCell ref="H2:I2"/>
    <mergeCell ref="J2:K2"/>
    <mergeCell ref="L2:M2"/>
    <mergeCell ref="D4:E4"/>
    <mergeCell ref="F4:G4"/>
    <mergeCell ref="H4:I4"/>
    <mergeCell ref="J4:K4"/>
    <mergeCell ref="L4:M4"/>
    <mergeCell ref="N4:O4"/>
    <mergeCell ref="P4:Q4"/>
    <mergeCell ref="D5:E5"/>
    <mergeCell ref="F5:G5"/>
    <mergeCell ref="H5:I5"/>
    <mergeCell ref="J5:K5"/>
    <mergeCell ref="L5:M5"/>
    <mergeCell ref="N5:O5"/>
    <mergeCell ref="P5:Q5"/>
    <mergeCell ref="A6:Q6"/>
    <mergeCell ref="A7:Q7"/>
    <mergeCell ref="A28:Q28"/>
    <mergeCell ref="A35:Q35"/>
    <mergeCell ref="A42:Q42"/>
    <mergeCell ref="A48:Q48"/>
    <mergeCell ref="A71:Q71"/>
    <mergeCell ref="A100:Q100"/>
    <mergeCell ref="A107:Q107"/>
    <mergeCell ref="A108:Q108"/>
    <mergeCell ref="A116:Q116"/>
    <mergeCell ref="A132:Q132"/>
    <mergeCell ref="A138:Q138"/>
    <mergeCell ref="A145:Q145"/>
    <mergeCell ref="C300:D300"/>
    <mergeCell ref="C301:D301"/>
    <mergeCell ref="E301:F301"/>
    <mergeCell ref="G301:H301"/>
    <mergeCell ref="I301:J301"/>
    <mergeCell ref="K301:L301"/>
    <mergeCell ref="M301:N301"/>
    <mergeCell ref="O301:P301"/>
    <mergeCell ref="C299:D299"/>
    <mergeCell ref="E300:F300"/>
    <mergeCell ref="G300:H300"/>
    <mergeCell ref="I300:J300"/>
    <mergeCell ref="K300:L300"/>
    <mergeCell ref="M300:N300"/>
    <mergeCell ref="O300:P300"/>
    <mergeCell ref="A244:Q244"/>
    <mergeCell ref="A260:Q260"/>
    <mergeCell ref="A263:Q263"/>
    <mergeCell ref="A271:Q271"/>
    <mergeCell ref="A273:Q273"/>
    <mergeCell ref="A279:Q279"/>
    <mergeCell ref="C280:Q280"/>
    <mergeCell ref="A280:A281"/>
    <mergeCell ref="E281:F281"/>
    <mergeCell ref="G281:H281"/>
    <mergeCell ref="I281:J281"/>
    <mergeCell ref="K281:L281"/>
    <mergeCell ref="M281:N281"/>
    <mergeCell ref="O281:P281"/>
    <mergeCell ref="C281:D281"/>
    <mergeCell ref="E282:F282"/>
    <mergeCell ref="G282:H282"/>
    <mergeCell ref="I282:J282"/>
    <mergeCell ref="K282:L282"/>
    <mergeCell ref="M282:N282"/>
    <mergeCell ref="O282:P282"/>
    <mergeCell ref="C282:D282"/>
    <mergeCell ref="E283:F283"/>
    <mergeCell ref="G283:H283"/>
    <mergeCell ref="I283:J283"/>
    <mergeCell ref="K283:L283"/>
    <mergeCell ref="M283:N283"/>
    <mergeCell ref="O283:P283"/>
    <mergeCell ref="C283:D283"/>
    <mergeCell ref="E284:F284"/>
    <mergeCell ref="G284:H284"/>
    <mergeCell ref="I284:J284"/>
    <mergeCell ref="K284:L284"/>
    <mergeCell ref="M284:N284"/>
    <mergeCell ref="O284:P284"/>
    <mergeCell ref="C284:D284"/>
    <mergeCell ref="E285:F285"/>
    <mergeCell ref="G285:H285"/>
    <mergeCell ref="I285:J285"/>
    <mergeCell ref="K285:L285"/>
    <mergeCell ref="M285:N285"/>
    <mergeCell ref="O285:P285"/>
    <mergeCell ref="C285:D285"/>
    <mergeCell ref="E286:F286"/>
    <mergeCell ref="G286:H286"/>
    <mergeCell ref="I286:J286"/>
    <mergeCell ref="K286:L286"/>
    <mergeCell ref="M286:N286"/>
    <mergeCell ref="O286:P286"/>
    <mergeCell ref="C286:D286"/>
    <mergeCell ref="E287:F287"/>
    <mergeCell ref="G287:H287"/>
    <mergeCell ref="I287:J287"/>
    <mergeCell ref="K287:L287"/>
    <mergeCell ref="M287:N287"/>
    <mergeCell ref="O287:P287"/>
    <mergeCell ref="C287:D287"/>
    <mergeCell ref="E288:F288"/>
    <mergeCell ref="G288:H288"/>
    <mergeCell ref="I288:J288"/>
    <mergeCell ref="K288:L288"/>
    <mergeCell ref="M288:N288"/>
    <mergeCell ref="O288:P288"/>
    <mergeCell ref="C288:D288"/>
    <mergeCell ref="E289:F289"/>
    <mergeCell ref="G289:H289"/>
    <mergeCell ref="I289:J289"/>
    <mergeCell ref="K289:L289"/>
    <mergeCell ref="M289:N289"/>
    <mergeCell ref="O289:P289"/>
    <mergeCell ref="C289:D289"/>
    <mergeCell ref="E290:F290"/>
    <mergeCell ref="G290:H290"/>
    <mergeCell ref="I290:J290"/>
    <mergeCell ref="K290:L290"/>
    <mergeCell ref="M290:N290"/>
    <mergeCell ref="O290:P290"/>
    <mergeCell ref="C290:D290"/>
    <mergeCell ref="E291:F291"/>
    <mergeCell ref="G291:H291"/>
    <mergeCell ref="I291:J291"/>
    <mergeCell ref="K291:L291"/>
    <mergeCell ref="M291:N291"/>
    <mergeCell ref="O291:P291"/>
    <mergeCell ref="C291:D291"/>
    <mergeCell ref="E292:F292"/>
    <mergeCell ref="G292:H292"/>
    <mergeCell ref="I292:J292"/>
    <mergeCell ref="K292:L292"/>
    <mergeCell ref="M292:N292"/>
    <mergeCell ref="O292:P292"/>
    <mergeCell ref="C292:D292"/>
    <mergeCell ref="E293:F293"/>
    <mergeCell ref="G293:H293"/>
    <mergeCell ref="I293:J293"/>
    <mergeCell ref="K293:L293"/>
    <mergeCell ref="M293:N293"/>
    <mergeCell ref="O293:P293"/>
  </mergeCells>
  <hyperlinks>
    <hyperlink r:id="rId1" ref="A4"/>
    <hyperlink r:id="rId2" ref="A5"/>
    <hyperlink r:id="rId3" ref="A8"/>
    <hyperlink r:id="rId4" ref="A9"/>
    <hyperlink r:id="rId5" ref="R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R17"/>
    <hyperlink r:id="rId14" ref="A18"/>
    <hyperlink r:id="rId15" ref="A19"/>
    <hyperlink r:id="rId16" ref="A20"/>
    <hyperlink r:id="rId17" ref="A21"/>
    <hyperlink r:id="rId18" ref="R21"/>
    <hyperlink r:id="rId19" ref="A22"/>
    <hyperlink r:id="rId20" ref="A23"/>
    <hyperlink r:id="rId21" ref="R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R43"/>
    <hyperlink r:id="rId39" ref="A44"/>
    <hyperlink r:id="rId40" ref="A45"/>
    <hyperlink r:id="rId41" ref="A46"/>
    <hyperlink r:id="rId42" ref="A47"/>
    <hyperlink r:id="rId43" ref="R49"/>
    <hyperlink r:id="rId44" ref="A52"/>
    <hyperlink r:id="rId45" ref="A53"/>
    <hyperlink r:id="rId46" ref="R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R62"/>
    <hyperlink r:id="rId57" ref="A63"/>
    <hyperlink r:id="rId58" ref="R63"/>
    <hyperlink r:id="rId59" ref="A64"/>
    <hyperlink r:id="rId60" ref="R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R72"/>
    <hyperlink r:id="rId69" ref="A77"/>
    <hyperlink r:id="rId70" ref="R77"/>
    <hyperlink r:id="rId71" ref="A82"/>
    <hyperlink r:id="rId72" ref="A87"/>
    <hyperlink r:id="rId73" ref="R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R164"/>
    <hyperlink r:id="rId132" ref="A165"/>
    <hyperlink r:id="rId133" ref="R185"/>
    <hyperlink r:id="rId134" ref="R188"/>
    <hyperlink r:id="rId135" ref="A234"/>
    <hyperlink r:id="rId136" ref="A235"/>
    <hyperlink r:id="rId137" ref="R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R242"/>
    <hyperlink r:id="rId145" ref="A243"/>
    <hyperlink r:id="rId146" ref="R243"/>
    <hyperlink r:id="rId147" ref="A245"/>
    <hyperlink r:id="rId148" ref="R245"/>
    <hyperlink r:id="rId149" ref="A246"/>
    <hyperlink r:id="rId150" ref="R246"/>
    <hyperlink r:id="rId151" ref="A247"/>
    <hyperlink r:id="rId152" ref="R247"/>
    <hyperlink r:id="rId153" ref="A248"/>
    <hyperlink r:id="rId154" ref="R248"/>
    <hyperlink r:id="rId155" ref="A249"/>
    <hyperlink r:id="rId156" ref="R249"/>
    <hyperlink r:id="rId157" ref="A250"/>
    <hyperlink r:id="rId158" ref="R250"/>
    <hyperlink r:id="rId159" ref="A251"/>
    <hyperlink r:id="rId160" ref="R251"/>
    <hyperlink r:id="rId161" ref="A252"/>
    <hyperlink r:id="rId162" ref="R252"/>
    <hyperlink r:id="rId163" ref="A253"/>
    <hyperlink r:id="rId164" ref="R253"/>
    <hyperlink r:id="rId165" ref="A254"/>
    <hyperlink r:id="rId166" ref="R254"/>
    <hyperlink r:id="rId167" ref="A255"/>
    <hyperlink r:id="rId168" ref="R255"/>
    <hyperlink r:id="rId169" ref="A256"/>
    <hyperlink r:id="rId170" ref="A257"/>
    <hyperlink r:id="rId171" ref="A258"/>
    <hyperlink r:id="rId172" ref="R258"/>
    <hyperlink r:id="rId173" ref="A259"/>
    <hyperlink r:id="rId174" ref="R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1.57"/>
    <col customWidth="1" min="2" max="2" width="10.43"/>
    <col customWidth="1" min="3" max="3" width="11.0"/>
    <col customWidth="1" min="4" max="4" width="6.43"/>
    <col customWidth="1" min="5" max="5" width="11.0"/>
    <col customWidth="1" min="6" max="6" width="6.43"/>
    <col customWidth="1" min="7" max="7" width="11.0"/>
    <col customWidth="1" min="8" max="8" width="6.43"/>
    <col customWidth="1" min="9" max="9" width="11.0"/>
    <col customWidth="1" min="10" max="10" width="6.43"/>
    <col customWidth="1" min="11" max="11" width="11.0"/>
    <col customWidth="1" min="12" max="12" width="6.43"/>
    <col customWidth="1" min="13" max="13" width="11.0"/>
    <col customWidth="1" min="14" max="14" width="6.43"/>
    <col customWidth="1" min="15" max="15" width="11.0"/>
    <col customWidth="1" min="16" max="16" width="5.29"/>
    <col customWidth="1" min="17" max="17" width="11.0"/>
    <col customWidth="1" min="18" max="19" width="11.43"/>
    <col customWidth="1" min="20" max="26" width="10.0"/>
  </cols>
  <sheetData>
    <row r="1" ht="18.75" customHeight="1">
      <c r="A1" s="1" t="s">
        <v>577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  <c r="P1" s="4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</v>
      </c>
      <c r="B2" s="7" t="s">
        <v>2</v>
      </c>
      <c r="C2" s="3"/>
      <c r="D2" s="8" t="s">
        <v>578</v>
      </c>
      <c r="E2" s="3"/>
      <c r="F2" s="8" t="s">
        <v>579</v>
      </c>
      <c r="G2" s="3"/>
      <c r="H2" s="8" t="s">
        <v>580</v>
      </c>
      <c r="I2" s="3"/>
      <c r="J2" s="8" t="s">
        <v>581</v>
      </c>
      <c r="K2" s="3"/>
      <c r="L2" s="8" t="s">
        <v>582</v>
      </c>
      <c r="M2" s="3"/>
      <c r="N2" s="8" t="s">
        <v>583</v>
      </c>
      <c r="O2" s="3"/>
      <c r="P2" s="4"/>
      <c r="Q2" s="5"/>
      <c r="R2" s="5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1"/>
      <c r="P3" s="4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229"/>
      <c r="C4" s="698">
        <v>60436.69</v>
      </c>
      <c r="D4" s="420">
        <v>2018.15</v>
      </c>
      <c r="E4" s="393"/>
      <c r="F4" s="516">
        <v>925.46</v>
      </c>
      <c r="G4" s="393"/>
      <c r="H4" s="516">
        <v>108.25</v>
      </c>
      <c r="I4" s="393"/>
      <c r="J4" s="516">
        <v>636.84</v>
      </c>
      <c r="K4" s="393"/>
      <c r="L4" s="517">
        <v>154.08</v>
      </c>
      <c r="M4" s="16"/>
      <c r="N4" s="517">
        <v>193.53</v>
      </c>
      <c r="O4" s="16"/>
      <c r="P4" s="4" t="s">
        <v>12</v>
      </c>
      <c r="Q4" s="5"/>
      <c r="R4" s="5"/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51"/>
      <c r="C5" s="718">
        <v>52.38</v>
      </c>
      <c r="D5" s="20">
        <v>70.06</v>
      </c>
      <c r="E5" s="21"/>
      <c r="F5" s="22">
        <v>46.64</v>
      </c>
      <c r="G5" s="21"/>
      <c r="H5" s="22">
        <v>139.56</v>
      </c>
      <c r="I5" s="21"/>
      <c r="J5" s="22">
        <v>26.05</v>
      </c>
      <c r="K5" s="21"/>
      <c r="L5" s="22">
        <v>235.88</v>
      </c>
      <c r="M5" s="21"/>
      <c r="N5" s="22">
        <v>156.19</v>
      </c>
      <c r="O5" s="21"/>
      <c r="P5" s="4" t="s">
        <v>12</v>
      </c>
      <c r="Q5" s="5"/>
      <c r="R5" s="5"/>
      <c r="S5" s="5"/>
      <c r="T5" s="5"/>
      <c r="U5" s="5"/>
      <c r="V5" s="5"/>
      <c r="W5" s="5"/>
      <c r="X5" s="5"/>
      <c r="Y5" s="5"/>
      <c r="Z5" s="5"/>
    </row>
    <row r="6" ht="15.0" customHeight="1">
      <c r="A6" s="9" t="s">
        <v>14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1"/>
      <c r="P6" s="4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346" t="s">
        <v>15</v>
      </c>
      <c r="B7" s="753"/>
      <c r="C7" s="753"/>
      <c r="D7" s="753"/>
      <c r="E7" s="753"/>
      <c r="F7" s="753"/>
      <c r="G7" s="753"/>
      <c r="H7" s="753"/>
      <c r="I7" s="753"/>
      <c r="J7" s="753"/>
      <c r="K7" s="753"/>
      <c r="L7" s="753"/>
      <c r="M7" s="753"/>
      <c r="N7" s="753"/>
      <c r="O7" s="754"/>
      <c r="P7" s="4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141442.0</v>
      </c>
      <c r="F8" s="51"/>
      <c r="G8" s="626">
        <v>43158.0</v>
      </c>
      <c r="H8" s="51"/>
      <c r="I8" s="626">
        <v>15107.0</v>
      </c>
      <c r="J8" s="51"/>
      <c r="K8" s="626">
        <v>16607.0</v>
      </c>
      <c r="L8" s="51"/>
      <c r="M8" s="626">
        <v>36343.0</v>
      </c>
      <c r="N8" s="51"/>
      <c r="O8" s="627">
        <v>30227.0</v>
      </c>
      <c r="P8" s="4" t="s">
        <v>17</v>
      </c>
      <c r="Q8" s="5"/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41.93</v>
      </c>
      <c r="F9" s="26"/>
      <c r="G9" s="30">
        <v>42.06</v>
      </c>
      <c r="H9" s="26"/>
      <c r="I9" s="30">
        <v>39.26</v>
      </c>
      <c r="J9" s="26"/>
      <c r="K9" s="30">
        <v>35.13</v>
      </c>
      <c r="L9" s="26"/>
      <c r="M9" s="30">
        <v>41.5</v>
      </c>
      <c r="N9" s="26"/>
      <c r="O9" s="31">
        <v>47.34</v>
      </c>
      <c r="P9" s="29" t="s">
        <v>17</v>
      </c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0.1600443998</v>
      </c>
      <c r="E10" s="34">
        <v>22637.0</v>
      </c>
      <c r="F10" s="33">
        <f t="shared" ref="F10:F16" si="3">G10/$G$8</f>
        <v>0.1542240141</v>
      </c>
      <c r="G10" s="34">
        <v>6656.0</v>
      </c>
      <c r="H10" s="33">
        <f t="shared" ref="H10:H16" si="4">I10/$I$8</f>
        <v>0.1842854306</v>
      </c>
      <c r="I10" s="34">
        <v>2784.0</v>
      </c>
      <c r="J10" s="33">
        <f t="shared" ref="J10:J16" si="5">K10/$K$8</f>
        <v>0.2406214247</v>
      </c>
      <c r="K10" s="34">
        <v>3996.0</v>
      </c>
      <c r="L10" s="33">
        <f t="shared" ref="L10:L16" si="6">M10/$M$8</f>
        <v>0.1571141623</v>
      </c>
      <c r="M10" s="34">
        <v>5710.0</v>
      </c>
      <c r="N10" s="33">
        <f t="shared" ref="N10:N16" si="7">O10/$O$8</f>
        <v>0.1154927714</v>
      </c>
      <c r="O10" s="35">
        <v>3491.0</v>
      </c>
      <c r="P10" s="4" t="s">
        <v>20</v>
      </c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0.1565376621</v>
      </c>
      <c r="E11" s="34">
        <v>22141.0</v>
      </c>
      <c r="F11" s="33">
        <f t="shared" si="3"/>
        <v>0.1643727698</v>
      </c>
      <c r="G11" s="34">
        <v>7094.0</v>
      </c>
      <c r="H11" s="33">
        <f t="shared" si="4"/>
        <v>0.1852783478</v>
      </c>
      <c r="I11" s="34">
        <v>2799.0</v>
      </c>
      <c r="J11" s="33">
        <f t="shared" si="5"/>
        <v>0.1195279099</v>
      </c>
      <c r="K11" s="34">
        <v>1985.0</v>
      </c>
      <c r="L11" s="33">
        <f t="shared" si="6"/>
        <v>0.1612415046</v>
      </c>
      <c r="M11" s="34">
        <v>5860.0</v>
      </c>
      <c r="N11" s="33">
        <f t="shared" si="7"/>
        <v>0.1456644722</v>
      </c>
      <c r="O11" s="35">
        <v>4403.0</v>
      </c>
      <c r="P11" s="4" t="s">
        <v>20</v>
      </c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0.2373411009</v>
      </c>
      <c r="E12" s="34">
        <v>33570.0</v>
      </c>
      <c r="F12" s="33">
        <f t="shared" si="3"/>
        <v>0.2292970017</v>
      </c>
      <c r="G12" s="34">
        <v>9896.0</v>
      </c>
      <c r="H12" s="33">
        <f t="shared" si="4"/>
        <v>0.2398225988</v>
      </c>
      <c r="I12" s="34">
        <v>3623.0</v>
      </c>
      <c r="J12" s="33">
        <f t="shared" si="5"/>
        <v>0.348286867</v>
      </c>
      <c r="K12" s="34">
        <v>5784.0</v>
      </c>
      <c r="L12" s="33">
        <f t="shared" si="6"/>
        <v>0.2257381064</v>
      </c>
      <c r="M12" s="34">
        <v>8204.0</v>
      </c>
      <c r="N12" s="33">
        <f t="shared" si="7"/>
        <v>0.2005822609</v>
      </c>
      <c r="O12" s="35">
        <v>6063.0</v>
      </c>
      <c r="P12" s="4" t="s">
        <v>584</v>
      </c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0.2645395286</v>
      </c>
      <c r="E13" s="34">
        <v>37417.0</v>
      </c>
      <c r="F13" s="33">
        <f t="shared" si="3"/>
        <v>0.2722322628</v>
      </c>
      <c r="G13" s="34">
        <v>11749.0</v>
      </c>
      <c r="H13" s="33">
        <f t="shared" si="4"/>
        <v>0.2414774608</v>
      </c>
      <c r="I13" s="34">
        <v>3648.0</v>
      </c>
      <c r="J13" s="33">
        <f t="shared" si="5"/>
        <v>0.2075630758</v>
      </c>
      <c r="K13" s="34">
        <v>3447.0</v>
      </c>
      <c r="L13" s="33">
        <f t="shared" si="6"/>
        <v>0.2908125361</v>
      </c>
      <c r="M13" s="34">
        <v>10569.0</v>
      </c>
      <c r="N13" s="33">
        <f t="shared" si="7"/>
        <v>0.2647963741</v>
      </c>
      <c r="O13" s="35">
        <v>8004.0</v>
      </c>
      <c r="P13" s="4" t="s">
        <v>584</v>
      </c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0.1175393447</v>
      </c>
      <c r="E14" s="34">
        <v>16625.0</v>
      </c>
      <c r="F14" s="33">
        <f t="shared" si="3"/>
        <v>0.114926549</v>
      </c>
      <c r="G14" s="34">
        <v>4960.0</v>
      </c>
      <c r="H14" s="33">
        <f t="shared" si="4"/>
        <v>0.07188720461</v>
      </c>
      <c r="I14" s="34">
        <v>1086.0</v>
      </c>
      <c r="J14" s="33">
        <f t="shared" si="5"/>
        <v>0.0639489372</v>
      </c>
      <c r="K14" s="34">
        <v>1062.0</v>
      </c>
      <c r="L14" s="33">
        <f t="shared" si="6"/>
        <v>0.1163360207</v>
      </c>
      <c r="M14" s="34">
        <v>4228.0</v>
      </c>
      <c r="N14" s="33">
        <f t="shared" si="7"/>
        <v>0.1749760148</v>
      </c>
      <c r="O14" s="35">
        <v>5289.0</v>
      </c>
      <c r="P14" s="4" t="s">
        <v>584</v>
      </c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0.06399796383</v>
      </c>
      <c r="E15" s="34">
        <v>9052.0</v>
      </c>
      <c r="F15" s="33">
        <f t="shared" si="3"/>
        <v>0.06494740257</v>
      </c>
      <c r="G15" s="34">
        <v>2803.0</v>
      </c>
      <c r="H15" s="33">
        <f t="shared" si="4"/>
        <v>0.07724895744</v>
      </c>
      <c r="I15" s="34">
        <v>1167.0</v>
      </c>
      <c r="J15" s="33">
        <f t="shared" si="5"/>
        <v>0.02005178539</v>
      </c>
      <c r="K15" s="34">
        <v>333.0</v>
      </c>
      <c r="L15" s="33">
        <f t="shared" si="6"/>
        <v>0.04875766998</v>
      </c>
      <c r="M15" s="34">
        <v>1772.0</v>
      </c>
      <c r="N15" s="33">
        <f t="shared" si="7"/>
        <v>0.09848810666</v>
      </c>
      <c r="O15" s="35">
        <v>2977.0</v>
      </c>
      <c r="P15" s="4" t="s">
        <v>584</v>
      </c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0.1815373086</v>
      </c>
      <c r="E16" s="34">
        <f>E14+E15</f>
        <v>25677</v>
      </c>
      <c r="F16" s="33">
        <f t="shared" si="3"/>
        <v>0.1798739515</v>
      </c>
      <c r="G16" s="34">
        <f>G14+G15</f>
        <v>7763</v>
      </c>
      <c r="H16" s="33">
        <f t="shared" si="4"/>
        <v>0.149136162</v>
      </c>
      <c r="I16" s="34">
        <f>I14+I15</f>
        <v>2253</v>
      </c>
      <c r="J16" s="33">
        <f t="shared" si="5"/>
        <v>0.08400072259</v>
      </c>
      <c r="K16" s="34">
        <f>K14+K15</f>
        <v>1395</v>
      </c>
      <c r="L16" s="33">
        <f t="shared" si="6"/>
        <v>0.1650936907</v>
      </c>
      <c r="M16" s="34">
        <f>M14+M15</f>
        <v>6000</v>
      </c>
      <c r="N16" s="33">
        <f t="shared" si="7"/>
        <v>0.2734641215</v>
      </c>
      <c r="O16" s="35">
        <f>O14+O15</f>
        <v>8266</v>
      </c>
      <c r="P16" s="4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0.1400786188</v>
      </c>
      <c r="E17" s="427">
        <v>19813.0</v>
      </c>
      <c r="F17" s="40">
        <f>G17/G8</f>
        <v>0.1355021085</v>
      </c>
      <c r="G17" s="427">
        <v>5848.0</v>
      </c>
      <c r="H17" s="40">
        <f>I17/I8</f>
        <v>0.1537035811</v>
      </c>
      <c r="I17" s="427">
        <v>2322.0</v>
      </c>
      <c r="J17" s="40">
        <f>K17/K8</f>
        <v>0.2055157464</v>
      </c>
      <c r="K17" s="427">
        <v>3413.0</v>
      </c>
      <c r="L17" s="40">
        <f>M17/M8</f>
        <v>0.1416503866</v>
      </c>
      <c r="M17" s="427">
        <v>5148.0</v>
      </c>
      <c r="N17" s="40">
        <f>O17/O8</f>
        <v>0.1019618222</v>
      </c>
      <c r="O17" s="364">
        <v>3082.0</v>
      </c>
      <c r="P17" s="29" t="s">
        <v>28</v>
      </c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0.16940000000000002</v>
      </c>
      <c r="E18" s="44"/>
      <c r="F18" s="40">
        <v>0.16399999999999998</v>
      </c>
      <c r="G18" s="44"/>
      <c r="H18" s="40">
        <v>0.19390000000000002</v>
      </c>
      <c r="I18" s="44"/>
      <c r="J18" s="40">
        <v>0.2494</v>
      </c>
      <c r="K18" s="44"/>
      <c r="L18" s="40">
        <v>0.1677</v>
      </c>
      <c r="M18" s="44"/>
      <c r="N18" s="40">
        <v>0.1231</v>
      </c>
      <c r="O18" s="44"/>
      <c r="P18" s="4" t="s">
        <v>30</v>
      </c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0.1815</v>
      </c>
      <c r="E19" s="44"/>
      <c r="F19" s="40">
        <v>0.17989999999999998</v>
      </c>
      <c r="G19" s="44"/>
      <c r="H19" s="40">
        <v>0.1491</v>
      </c>
      <c r="I19" s="44"/>
      <c r="J19" s="40">
        <v>0.084</v>
      </c>
      <c r="K19" s="44"/>
      <c r="L19" s="40">
        <v>0.16510000000000002</v>
      </c>
      <c r="M19" s="44"/>
      <c r="N19" s="40">
        <v>0.2735</v>
      </c>
      <c r="O19" s="44"/>
      <c r="P19" s="4" t="s">
        <v>30</v>
      </c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0.3525</v>
      </c>
      <c r="E20" s="44"/>
      <c r="F20" s="40">
        <v>0.3611</v>
      </c>
      <c r="G20" s="44"/>
      <c r="H20" s="40">
        <v>0.518</v>
      </c>
      <c r="I20" s="44"/>
      <c r="J20" s="40">
        <v>0.23870000000000002</v>
      </c>
      <c r="K20" s="44"/>
      <c r="L20" s="40">
        <v>0.2953</v>
      </c>
      <c r="M20" s="44"/>
      <c r="N20" s="40">
        <v>0.3602</v>
      </c>
      <c r="O20" s="44"/>
      <c r="P20" s="4" t="s">
        <v>30</v>
      </c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0.5407</v>
      </c>
      <c r="E21" s="44"/>
      <c r="F21" s="40">
        <v>0.524</v>
      </c>
      <c r="G21" s="44"/>
      <c r="H21" s="40">
        <v>0.5223</v>
      </c>
      <c r="I21" s="44"/>
      <c r="J21" s="40">
        <v>0.5</v>
      </c>
      <c r="K21" s="44"/>
      <c r="L21" s="40">
        <v>0.4988</v>
      </c>
      <c r="M21" s="44"/>
      <c r="N21" s="40">
        <v>0.6572</v>
      </c>
      <c r="O21" s="44"/>
      <c r="P21" s="29" t="s">
        <v>30</v>
      </c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8">C22/$C$8</f>
        <v>0.8780953055</v>
      </c>
      <c r="C22" s="34">
        <v>2779947.0</v>
      </c>
      <c r="D22" s="33">
        <f t="shared" ref="D22:D23" si="9">E22/$E$8</f>
        <v>0.8366114733</v>
      </c>
      <c r="E22" s="34">
        <v>118332.0</v>
      </c>
      <c r="F22" s="33">
        <f t="shared" ref="F22:F23" si="10">G22/$G$8</f>
        <v>0.8348857686</v>
      </c>
      <c r="G22" s="34">
        <v>36032.0</v>
      </c>
      <c r="H22" s="33">
        <f t="shared" ref="H22:H23" si="11">I22/$I$8</f>
        <v>0.7250281327</v>
      </c>
      <c r="I22" s="34">
        <v>10953.0</v>
      </c>
      <c r="J22" s="33">
        <f t="shared" ref="J22:J23" si="12">K22/$K$8</f>
        <v>0.8823387728</v>
      </c>
      <c r="K22" s="34">
        <v>14653.0</v>
      </c>
      <c r="L22" s="33">
        <f t="shared" ref="L22:L23" si="13">M22/$M$8</f>
        <v>0.8381806675</v>
      </c>
      <c r="M22" s="34">
        <v>30462.0</v>
      </c>
      <c r="N22" s="33">
        <f t="shared" ref="N22:N23" si="14">O22/$O$8</f>
        <v>0.867833394</v>
      </c>
      <c r="O22" s="35">
        <v>26232.0</v>
      </c>
      <c r="P22" s="4" t="s">
        <v>35</v>
      </c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8"/>
        <v>0.1218974296</v>
      </c>
      <c r="C23" s="34">
        <v>385913.0</v>
      </c>
      <c r="D23" s="33">
        <f t="shared" si="9"/>
        <v>0.1633673166</v>
      </c>
      <c r="E23" s="34">
        <v>23107.0</v>
      </c>
      <c r="F23" s="33">
        <f t="shared" si="10"/>
        <v>0.1650678901</v>
      </c>
      <c r="G23" s="34">
        <v>7124.0</v>
      </c>
      <c r="H23" s="33">
        <f t="shared" si="11"/>
        <v>0.2749718673</v>
      </c>
      <c r="I23" s="34">
        <v>4154.0</v>
      </c>
      <c r="J23" s="33">
        <f t="shared" si="12"/>
        <v>0.1176612272</v>
      </c>
      <c r="K23" s="34">
        <v>1954.0</v>
      </c>
      <c r="L23" s="33">
        <f t="shared" si="13"/>
        <v>0.1617918169</v>
      </c>
      <c r="M23" s="34">
        <v>5880.0</v>
      </c>
      <c r="N23" s="33">
        <f t="shared" si="14"/>
        <v>0.132166606</v>
      </c>
      <c r="O23" s="35">
        <v>3995.0</v>
      </c>
      <c r="P23" s="29" t="s">
        <v>37</v>
      </c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0.1247</v>
      </c>
      <c r="E24" s="46"/>
      <c r="F24" s="33">
        <v>0.1222</v>
      </c>
      <c r="G24" s="46"/>
      <c r="H24" s="33">
        <v>0.2402</v>
      </c>
      <c r="I24" s="46"/>
      <c r="J24" s="33">
        <v>0.0803</v>
      </c>
      <c r="K24" s="46"/>
      <c r="L24" s="33">
        <v>0.121</v>
      </c>
      <c r="M24" s="46"/>
      <c r="N24" s="33">
        <v>0.0992</v>
      </c>
      <c r="O24" s="47"/>
      <c r="P24" s="4" t="s">
        <v>39</v>
      </c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5">E25/$E$23</f>
        <v>0.1509066517</v>
      </c>
      <c r="E25" s="34">
        <v>3487.0</v>
      </c>
      <c r="F25" s="33">
        <f t="shared" ref="F25:F27" si="16">G25/$G$23</f>
        <v>0.1822010107</v>
      </c>
      <c r="G25" s="34">
        <v>1298.0</v>
      </c>
      <c r="H25" s="33">
        <f t="shared" ref="H25:H27" si="17">I25/$I$23</f>
        <v>0.07414540202</v>
      </c>
      <c r="I25" s="48">
        <v>308.0</v>
      </c>
      <c r="J25" s="33">
        <f t="shared" ref="J25:J27" si="18">K25/$K$23</f>
        <v>0.1571136131</v>
      </c>
      <c r="K25" s="48">
        <v>307.0</v>
      </c>
      <c r="L25" s="33">
        <f t="shared" ref="L25:L27" si="19">M25/$M$23</f>
        <v>0.1586734694</v>
      </c>
      <c r="M25" s="48">
        <v>933.0</v>
      </c>
      <c r="N25" s="33">
        <f t="shared" ref="N25:N27" si="20">O25/$O$23</f>
        <v>0.1604505632</v>
      </c>
      <c r="O25" s="49">
        <v>641.0</v>
      </c>
      <c r="P25" s="4" t="s">
        <v>41</v>
      </c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467</v>
      </c>
      <c r="B26" s="33">
        <f>C26/C23</f>
        <v>0.1221104239</v>
      </c>
      <c r="C26" s="34">
        <v>47124.0</v>
      </c>
      <c r="D26" s="33">
        <f t="shared" si="15"/>
        <v>0.1509066517</v>
      </c>
      <c r="E26" s="34">
        <v>3487.0</v>
      </c>
      <c r="F26" s="33">
        <f t="shared" si="16"/>
        <v>0.1822010107</v>
      </c>
      <c r="G26" s="34">
        <v>1298.0</v>
      </c>
      <c r="H26" s="33">
        <f t="shared" si="17"/>
        <v>0.07414540202</v>
      </c>
      <c r="I26" s="48">
        <v>308.0</v>
      </c>
      <c r="J26" s="33">
        <f t="shared" si="18"/>
        <v>0.1571136131</v>
      </c>
      <c r="K26" s="48">
        <v>307.0</v>
      </c>
      <c r="L26" s="33">
        <f t="shared" si="19"/>
        <v>0.1586734694</v>
      </c>
      <c r="M26" s="48">
        <v>933.0</v>
      </c>
      <c r="N26" s="33">
        <f t="shared" si="20"/>
        <v>0.1604505632</v>
      </c>
      <c r="O26" s="49">
        <v>641.0</v>
      </c>
      <c r="P26" s="4" t="s">
        <v>41</v>
      </c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585</v>
      </c>
      <c r="B27" s="33">
        <f>C27/C23</f>
        <v>0.05592711311</v>
      </c>
      <c r="C27" s="34">
        <v>21583.0</v>
      </c>
      <c r="D27" s="33">
        <f t="shared" si="15"/>
        <v>0.1315618644</v>
      </c>
      <c r="E27" s="34">
        <v>3040.0</v>
      </c>
      <c r="F27" s="33">
        <f t="shared" si="16"/>
        <v>0.1306850084</v>
      </c>
      <c r="G27" s="34">
        <v>931.0</v>
      </c>
      <c r="H27" s="33">
        <f t="shared" si="17"/>
        <v>0.2286952335</v>
      </c>
      <c r="I27" s="48">
        <v>950.0</v>
      </c>
      <c r="J27" s="33">
        <f t="shared" si="18"/>
        <v>0.08495394063</v>
      </c>
      <c r="K27" s="48">
        <v>166.0</v>
      </c>
      <c r="L27" s="33">
        <f t="shared" si="19"/>
        <v>0.1192176871</v>
      </c>
      <c r="M27" s="48">
        <v>701.0</v>
      </c>
      <c r="N27" s="33">
        <f t="shared" si="20"/>
        <v>0.07234042553</v>
      </c>
      <c r="O27" s="49">
        <v>289.0</v>
      </c>
      <c r="P27" s="4" t="s">
        <v>41</v>
      </c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0" customHeight="1">
      <c r="A28" s="346" t="s">
        <v>44</v>
      </c>
      <c r="B28" s="753"/>
      <c r="C28" s="753"/>
      <c r="D28" s="753"/>
      <c r="E28" s="753"/>
      <c r="F28" s="753"/>
      <c r="G28" s="753"/>
      <c r="H28" s="753"/>
      <c r="I28" s="753"/>
      <c r="J28" s="753"/>
      <c r="K28" s="753"/>
      <c r="L28" s="753"/>
      <c r="M28" s="753"/>
      <c r="N28" s="753"/>
      <c r="O28" s="754"/>
      <c r="P28" s="4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51369.0</v>
      </c>
      <c r="F29" s="51"/>
      <c r="G29" s="52">
        <v>15855.0</v>
      </c>
      <c r="H29" s="51"/>
      <c r="I29" s="52">
        <v>4991.0</v>
      </c>
      <c r="J29" s="51"/>
      <c r="K29" s="52">
        <v>5859.0</v>
      </c>
      <c r="L29" s="51"/>
      <c r="M29" s="52">
        <v>12896.0</v>
      </c>
      <c r="N29" s="51"/>
      <c r="O29" s="52">
        <v>11768.0</v>
      </c>
      <c r="P29" s="4" t="s">
        <v>46</v>
      </c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3">
        <v>2.75</v>
      </c>
      <c r="F30" s="51"/>
      <c r="G30" s="53">
        <v>2.72</v>
      </c>
      <c r="H30" s="51"/>
      <c r="I30" s="53">
        <v>3.03</v>
      </c>
      <c r="J30" s="51"/>
      <c r="K30" s="53">
        <v>2.83</v>
      </c>
      <c r="L30" s="51"/>
      <c r="M30" s="53">
        <v>2.82</v>
      </c>
      <c r="N30" s="51"/>
      <c r="O30" s="53">
        <v>2.57</v>
      </c>
      <c r="P30" s="4" t="s">
        <v>48</v>
      </c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1">E31/$E$29</f>
        <v>0.09011271389</v>
      </c>
      <c r="E31" s="34">
        <v>4629.0</v>
      </c>
      <c r="F31" s="33">
        <f t="shared" ref="F31:F34" si="22">G31/$G$29</f>
        <v>0.09000315358</v>
      </c>
      <c r="G31" s="34">
        <v>1427.0</v>
      </c>
      <c r="H31" s="33">
        <f t="shared" ref="H31:H34" si="23">I31/$I$29</f>
        <v>0.1112001603</v>
      </c>
      <c r="I31" s="34">
        <v>555.0</v>
      </c>
      <c r="J31" s="33">
        <f t="shared" ref="J31:J34" si="24">K31/$K$29</f>
        <v>0.03123399898</v>
      </c>
      <c r="K31" s="34">
        <v>183.0</v>
      </c>
      <c r="L31" s="33">
        <f t="shared" ref="L31:L34" si="25">M31/$M$29</f>
        <v>0.07234801489</v>
      </c>
      <c r="M31" s="34">
        <v>933.0</v>
      </c>
      <c r="N31" s="33">
        <f t="shared" ref="N31:N34" si="26">O31/$O$29</f>
        <v>0.1300985724</v>
      </c>
      <c r="O31" s="35">
        <v>1531.0</v>
      </c>
      <c r="P31" s="4" t="s">
        <v>50</v>
      </c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1"/>
        <v>0.02499561993</v>
      </c>
      <c r="E32" s="34">
        <v>1284.0</v>
      </c>
      <c r="F32" s="33">
        <f t="shared" si="22"/>
        <v>0.02346263009</v>
      </c>
      <c r="G32" s="34">
        <v>372.0</v>
      </c>
      <c r="H32" s="33">
        <f t="shared" si="23"/>
        <v>0.03125626127</v>
      </c>
      <c r="I32" s="34">
        <v>156.0</v>
      </c>
      <c r="J32" s="33">
        <f t="shared" si="24"/>
        <v>0.01263014166</v>
      </c>
      <c r="K32" s="34">
        <v>74.0</v>
      </c>
      <c r="L32" s="33">
        <f t="shared" si="25"/>
        <v>0.02310794045</v>
      </c>
      <c r="M32" s="34">
        <v>298.0</v>
      </c>
      <c r="N32" s="33">
        <f t="shared" si="26"/>
        <v>0.03263086336</v>
      </c>
      <c r="O32" s="35">
        <v>384.0</v>
      </c>
      <c r="P32" s="4" t="s">
        <v>52</v>
      </c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1"/>
        <v>0.02408067122</v>
      </c>
      <c r="E33" s="34">
        <v>1237.0</v>
      </c>
      <c r="F33" s="33">
        <f t="shared" si="22"/>
        <v>0.02510249133</v>
      </c>
      <c r="G33" s="34">
        <v>398.0</v>
      </c>
      <c r="H33" s="33">
        <f t="shared" si="23"/>
        <v>0.0236425566</v>
      </c>
      <c r="I33" s="34">
        <v>118.0</v>
      </c>
      <c r="J33" s="33">
        <f t="shared" si="24"/>
        <v>0.03908516812</v>
      </c>
      <c r="K33" s="34">
        <v>229.0</v>
      </c>
      <c r="L33" s="33">
        <f t="shared" si="25"/>
        <v>0.0226426799</v>
      </c>
      <c r="M33" s="34">
        <v>292.0</v>
      </c>
      <c r="N33" s="33">
        <f t="shared" si="26"/>
        <v>0.01699524133</v>
      </c>
      <c r="O33" s="35">
        <v>200.0</v>
      </c>
      <c r="P33" s="4" t="s">
        <v>54</v>
      </c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1"/>
        <v>0.004204870642</v>
      </c>
      <c r="E34" s="356">
        <v>216.0</v>
      </c>
      <c r="F34" s="433">
        <f t="shared" si="22"/>
        <v>0.003595080416</v>
      </c>
      <c r="G34" s="356">
        <v>57.0</v>
      </c>
      <c r="H34" s="433">
        <f t="shared" si="23"/>
        <v>0.004207573633</v>
      </c>
      <c r="I34" s="356">
        <v>21.0</v>
      </c>
      <c r="J34" s="433">
        <f t="shared" si="24"/>
        <v>0.008192524322</v>
      </c>
      <c r="K34" s="356">
        <v>48.0</v>
      </c>
      <c r="L34" s="433">
        <f t="shared" si="25"/>
        <v>0.005040322581</v>
      </c>
      <c r="M34" s="356">
        <v>65.0</v>
      </c>
      <c r="N34" s="433">
        <f t="shared" si="26"/>
        <v>0.002124405167</v>
      </c>
      <c r="O34" s="355">
        <v>25.0</v>
      </c>
      <c r="P34" s="4" t="s">
        <v>56</v>
      </c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0" customHeight="1">
      <c r="A35" s="346" t="s">
        <v>57</v>
      </c>
      <c r="B35" s="753"/>
      <c r="C35" s="753"/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4"/>
      <c r="P35" s="4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51"/>
      <c r="E36" s="630">
        <v>9.9</v>
      </c>
      <c r="F36" s="51"/>
      <c r="G36" s="631">
        <v>9.35</v>
      </c>
      <c r="H36" s="92"/>
      <c r="I36" s="631">
        <v>13.76</v>
      </c>
      <c r="J36" s="92"/>
      <c r="K36" s="631">
        <v>13.21</v>
      </c>
      <c r="L36" s="92"/>
      <c r="M36" s="631">
        <v>9.43</v>
      </c>
      <c r="N36" s="92"/>
      <c r="O36" s="631">
        <v>7.53</v>
      </c>
      <c r="P36" s="4" t="s">
        <v>59</v>
      </c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26"/>
      <c r="E37" s="55">
        <v>2.0900000000000007</v>
      </c>
      <c r="F37" s="26"/>
      <c r="G37" s="521">
        <v>1.42</v>
      </c>
      <c r="H37" s="60"/>
      <c r="I37" s="521">
        <v>5.25</v>
      </c>
      <c r="J37" s="60"/>
      <c r="K37" s="521">
        <v>9.190000000000001</v>
      </c>
      <c r="L37" s="60"/>
      <c r="M37" s="521">
        <v>2.7299999999999995</v>
      </c>
      <c r="N37" s="60"/>
      <c r="O37" s="521">
        <v>-3.169999999999999</v>
      </c>
      <c r="P37" s="4" t="s">
        <v>61</v>
      </c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85.37</v>
      </c>
      <c r="F38" s="63"/>
      <c r="G38" s="521">
        <v>85.08</v>
      </c>
      <c r="H38" s="63"/>
      <c r="I38" s="521">
        <v>83.01</v>
      </c>
      <c r="J38" s="63"/>
      <c r="K38" s="521">
        <v>84.29</v>
      </c>
      <c r="L38" s="63"/>
      <c r="M38" s="521">
        <v>85.88</v>
      </c>
      <c r="N38" s="63"/>
      <c r="O38" s="521">
        <v>86.68</v>
      </c>
      <c r="P38" s="4" t="s">
        <v>63</v>
      </c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79.51</v>
      </c>
      <c r="F39" s="63"/>
      <c r="G39" s="521">
        <v>78.73</v>
      </c>
      <c r="H39" s="63"/>
      <c r="I39" s="521">
        <v>79.23</v>
      </c>
      <c r="J39" s="63"/>
      <c r="K39" s="521">
        <v>79.51</v>
      </c>
      <c r="L39" s="63"/>
      <c r="M39" s="521">
        <v>80.44</v>
      </c>
      <c r="N39" s="63"/>
      <c r="O39" s="521">
        <v>79.51</v>
      </c>
      <c r="P39" s="4" t="s">
        <v>63</v>
      </c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24.06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4" t="s">
        <v>66</v>
      </c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19.16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4" t="s">
        <v>66</v>
      </c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  <c r="P42" s="4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23657.757813624678</v>
      </c>
      <c r="H43" s="56"/>
      <c r="I43" s="522">
        <v>18121.612327044026</v>
      </c>
      <c r="J43" s="56"/>
      <c r="K43" s="522">
        <v>27423.20473497537</v>
      </c>
      <c r="L43" s="56"/>
      <c r="M43" s="522">
        <v>27157.83102467685</v>
      </c>
      <c r="N43" s="56"/>
      <c r="O43" s="522">
        <v>27544.195225795414</v>
      </c>
      <c r="P43" s="29" t="s">
        <v>70</v>
      </c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15946.476251680158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4" t="s">
        <v>72</v>
      </c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-710.7485718635162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4" t="s">
        <v>72</v>
      </c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1222.93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4" t="s">
        <v>75</v>
      </c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703.97</v>
      </c>
      <c r="F47" s="85"/>
      <c r="G47" s="86"/>
      <c r="H47" s="101"/>
      <c r="I47" s="102"/>
      <c r="J47" s="103"/>
      <c r="K47" s="104"/>
      <c r="L47" s="101"/>
      <c r="M47" s="102"/>
      <c r="N47" s="101"/>
      <c r="O47" s="102"/>
      <c r="P47" s="4" t="s">
        <v>77</v>
      </c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  <c r="P48" s="4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29" t="s">
        <v>80</v>
      </c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4" t="s">
        <v>80</v>
      </c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4" t="s">
        <v>80</v>
      </c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0.06337704106</v>
      </c>
      <c r="E52" s="39">
        <v>12533.0</v>
      </c>
      <c r="F52" s="26"/>
      <c r="G52" s="39">
        <v>4245.0</v>
      </c>
      <c r="H52" s="26"/>
      <c r="I52" s="39">
        <v>1751.0</v>
      </c>
      <c r="J52" s="26"/>
      <c r="K52" s="39">
        <v>1136.0</v>
      </c>
      <c r="L52" s="26"/>
      <c r="M52" s="39">
        <v>2973.0</v>
      </c>
      <c r="N52" s="26"/>
      <c r="O52" s="39">
        <v>2248.0</v>
      </c>
      <c r="P52" s="29" t="s">
        <v>84</v>
      </c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9">
        <v>0.1469</v>
      </c>
      <c r="F53" s="26"/>
      <c r="G53" s="119">
        <v>0.162</v>
      </c>
      <c r="H53" s="26"/>
      <c r="I53" s="119">
        <v>0.1954</v>
      </c>
      <c r="J53" s="26"/>
      <c r="K53" s="119">
        <v>0.11220000000000001</v>
      </c>
      <c r="L53" s="26"/>
      <c r="M53" s="119">
        <v>0.13449999999999998</v>
      </c>
      <c r="N53" s="26"/>
      <c r="O53" s="119">
        <v>0.1346</v>
      </c>
      <c r="P53" s="29" t="s">
        <v>86</v>
      </c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9">
        <v>0.1477</v>
      </c>
      <c r="F54" s="60"/>
      <c r="G54" s="119">
        <v>0.1611</v>
      </c>
      <c r="H54" s="60"/>
      <c r="I54" s="119">
        <v>0.1784</v>
      </c>
      <c r="J54" s="60"/>
      <c r="K54" s="119">
        <v>0.1283</v>
      </c>
      <c r="L54" s="60"/>
      <c r="M54" s="119">
        <v>0.1369</v>
      </c>
      <c r="N54" s="60"/>
      <c r="O54" s="119">
        <v>0.13720000000000002</v>
      </c>
      <c r="P54" s="29" t="s">
        <v>86</v>
      </c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3">
        <v>0.0964</v>
      </c>
      <c r="F55" s="60"/>
      <c r="G55" s="123">
        <v>0.1226</v>
      </c>
      <c r="H55" s="60"/>
      <c r="I55" s="123">
        <v>0.1025</v>
      </c>
      <c r="J55" s="60"/>
      <c r="K55" s="123">
        <v>0.0699</v>
      </c>
      <c r="L55" s="60"/>
      <c r="M55" s="123">
        <v>0.0866</v>
      </c>
      <c r="N55" s="60"/>
      <c r="O55" s="123">
        <v>0.0727</v>
      </c>
      <c r="P55" s="29" t="s">
        <v>86</v>
      </c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3">
        <v>0.1535</v>
      </c>
      <c r="F56" s="60"/>
      <c r="G56" s="123">
        <v>0.1696</v>
      </c>
      <c r="H56" s="60"/>
      <c r="I56" s="123">
        <v>0.1953</v>
      </c>
      <c r="J56" s="60"/>
      <c r="K56" s="123">
        <v>0.1295</v>
      </c>
      <c r="L56" s="60"/>
      <c r="M56" s="123">
        <v>0.1425</v>
      </c>
      <c r="N56" s="60"/>
      <c r="O56" s="123">
        <v>0.1384</v>
      </c>
      <c r="P56" s="29" t="s">
        <v>86</v>
      </c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3">
        <v>0.15839999999999999</v>
      </c>
      <c r="F57" s="60"/>
      <c r="G57" s="123">
        <v>0.16510000000000002</v>
      </c>
      <c r="H57" s="60"/>
      <c r="I57" s="123">
        <v>0.1929</v>
      </c>
      <c r="J57" s="60"/>
      <c r="K57" s="123">
        <v>0.1435</v>
      </c>
      <c r="L57" s="60"/>
      <c r="M57" s="123">
        <v>0.1475</v>
      </c>
      <c r="N57" s="60"/>
      <c r="O57" s="123">
        <v>0.1542</v>
      </c>
      <c r="P57" s="29" t="s">
        <v>86</v>
      </c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9">
        <v>0.146</v>
      </c>
      <c r="F58" s="26"/>
      <c r="G58" s="119">
        <v>0.1629</v>
      </c>
      <c r="H58" s="26"/>
      <c r="I58" s="119">
        <v>0.2122</v>
      </c>
      <c r="J58" s="26"/>
      <c r="K58" s="119">
        <v>0.0955</v>
      </c>
      <c r="L58" s="26"/>
      <c r="M58" s="119">
        <v>0.132</v>
      </c>
      <c r="N58" s="26"/>
      <c r="O58" s="119">
        <v>0.1318</v>
      </c>
      <c r="P58" s="29" t="s">
        <v>86</v>
      </c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3">
        <v>0.1009</v>
      </c>
      <c r="F59" s="60"/>
      <c r="G59" s="123">
        <v>0.1175</v>
      </c>
      <c r="H59" s="60"/>
      <c r="I59" s="123">
        <v>0.11289999999999999</v>
      </c>
      <c r="J59" s="60"/>
      <c r="K59" s="123">
        <v>0.10710000000000001</v>
      </c>
      <c r="L59" s="60"/>
      <c r="M59" s="123">
        <v>0.0935</v>
      </c>
      <c r="N59" s="60"/>
      <c r="O59" s="123">
        <v>0.0759</v>
      </c>
      <c r="P59" s="29" t="s">
        <v>86</v>
      </c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3">
        <v>0.1369</v>
      </c>
      <c r="F60" s="60"/>
      <c r="G60" s="123">
        <v>0.1558</v>
      </c>
      <c r="H60" s="60"/>
      <c r="I60" s="123">
        <v>0.2078</v>
      </c>
      <c r="J60" s="60"/>
      <c r="K60" s="123">
        <v>0.0791</v>
      </c>
      <c r="L60" s="60"/>
      <c r="M60" s="123">
        <v>0.1246</v>
      </c>
      <c r="N60" s="60"/>
      <c r="O60" s="123">
        <v>0.1264</v>
      </c>
      <c r="P60" s="29" t="s">
        <v>86</v>
      </c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3">
        <v>0.17190000000000003</v>
      </c>
      <c r="F61" s="60"/>
      <c r="G61" s="123">
        <v>0.1857</v>
      </c>
      <c r="H61" s="60"/>
      <c r="I61" s="123">
        <v>0.2608</v>
      </c>
      <c r="J61" s="60"/>
      <c r="K61" s="123">
        <v>0.12179999999999999</v>
      </c>
      <c r="L61" s="60"/>
      <c r="M61" s="123">
        <v>0.1522</v>
      </c>
      <c r="N61" s="60"/>
      <c r="O61" s="123">
        <v>0.1563</v>
      </c>
      <c r="P61" s="29" t="s">
        <v>86</v>
      </c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0.4504907045</v>
      </c>
      <c r="E62" s="28">
        <v>5646.0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29" t="s">
        <v>93</v>
      </c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0.4431455898</v>
      </c>
      <c r="E63" s="35">
        <v>2502.0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29" t="s">
        <v>93</v>
      </c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0.5568544102</v>
      </c>
      <c r="E64" s="35">
        <v>3144.0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29" t="s">
        <v>93</v>
      </c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0.3608074683</v>
      </c>
      <c r="E65" s="130">
        <v>4522.0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4" t="s">
        <v>97</v>
      </c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0.5311808934</v>
      </c>
      <c r="E66" s="131">
        <v>2402.0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4" t="s">
        <v>97</v>
      </c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0.4688191066</v>
      </c>
      <c r="E67" s="133">
        <v>2120.0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4" t="s">
        <v>97</v>
      </c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0.6391925317</v>
      </c>
      <c r="E68" s="130">
        <v>8011.0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4" t="s">
        <v>97</v>
      </c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0.4397703158</v>
      </c>
      <c r="E69" s="131">
        <v>3523.0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4" t="s">
        <v>97</v>
      </c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0.5602296842</v>
      </c>
      <c r="E70" s="131">
        <v>4488.0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4" t="s">
        <v>97</v>
      </c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  <c r="P71" s="4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23964.0</v>
      </c>
      <c r="F72" s="141">
        <v>1.0</v>
      </c>
      <c r="G72" s="142">
        <v>7077.0</v>
      </c>
      <c r="H72" s="141">
        <v>1.0</v>
      </c>
      <c r="I72" s="142">
        <v>2930.0</v>
      </c>
      <c r="J72" s="141">
        <v>1.0</v>
      </c>
      <c r="K72" s="142">
        <v>4141.0</v>
      </c>
      <c r="L72" s="141">
        <v>1.0</v>
      </c>
      <c r="M72" s="142">
        <v>6095.0</v>
      </c>
      <c r="N72" s="141">
        <v>1.0</v>
      </c>
      <c r="O72" s="142">
        <v>3721.0</v>
      </c>
      <c r="P72" s="29" t="s">
        <v>101</v>
      </c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27">C73/$C$72</f>
        <v>0.1907931105</v>
      </c>
      <c r="C73" s="52">
        <v>87666.0</v>
      </c>
      <c r="D73" s="145">
        <f t="shared" ref="D73:D76" si="28">E73/$E$72</f>
        <v>0.1732181606</v>
      </c>
      <c r="E73" s="52">
        <v>4151.0</v>
      </c>
      <c r="F73" s="145">
        <f t="shared" ref="F73:F76" si="29">G73/$G$72</f>
        <v>0.1736611559</v>
      </c>
      <c r="G73" s="52">
        <v>1229.0</v>
      </c>
      <c r="H73" s="145">
        <f t="shared" ref="H73:H76" si="30">I73/$I$72</f>
        <v>0.2075085324</v>
      </c>
      <c r="I73" s="146">
        <v>608.0</v>
      </c>
      <c r="J73" s="145">
        <f t="shared" ref="J73:J76" si="31">K73/$K$72</f>
        <v>0.1758029461</v>
      </c>
      <c r="K73" s="146">
        <v>728.0</v>
      </c>
      <c r="L73" s="145">
        <f t="shared" ref="L73:L76" si="32">M73/$M$72</f>
        <v>0.1553732568</v>
      </c>
      <c r="M73" s="146">
        <v>947.0</v>
      </c>
      <c r="N73" s="145">
        <f t="shared" ref="N73:N76" si="33">O73/$O$72</f>
        <v>0.1717280301</v>
      </c>
      <c r="O73" s="146">
        <v>639.0</v>
      </c>
      <c r="P73" s="4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27"/>
        <v>0.1931065852</v>
      </c>
      <c r="C74" s="52">
        <v>88729.0</v>
      </c>
      <c r="D74" s="148">
        <f t="shared" si="28"/>
        <v>0.1922884326</v>
      </c>
      <c r="E74" s="52">
        <v>4608.0</v>
      </c>
      <c r="F74" s="148">
        <f t="shared" si="29"/>
        <v>0.1921718242</v>
      </c>
      <c r="G74" s="52">
        <v>1360.0</v>
      </c>
      <c r="H74" s="148">
        <f t="shared" si="30"/>
        <v>0.1928327645</v>
      </c>
      <c r="I74" s="146">
        <v>565.0</v>
      </c>
      <c r="J74" s="148">
        <f t="shared" si="31"/>
        <v>0.222893021</v>
      </c>
      <c r="K74" s="146">
        <v>923.0</v>
      </c>
      <c r="L74" s="148">
        <f t="shared" si="32"/>
        <v>0.1780147662</v>
      </c>
      <c r="M74" s="52">
        <v>1085.0</v>
      </c>
      <c r="N74" s="148">
        <f t="shared" si="33"/>
        <v>0.1814028487</v>
      </c>
      <c r="O74" s="146">
        <v>675.0</v>
      </c>
      <c r="P74" s="4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27"/>
        <v>0.3794969117</v>
      </c>
      <c r="C75" s="52">
        <v>174372.0</v>
      </c>
      <c r="D75" s="148">
        <f t="shared" si="28"/>
        <v>0.4028960107</v>
      </c>
      <c r="E75" s="52">
        <v>9655.0</v>
      </c>
      <c r="F75" s="148">
        <f t="shared" si="29"/>
        <v>0.3935283312</v>
      </c>
      <c r="G75" s="52">
        <v>2785.0</v>
      </c>
      <c r="H75" s="148">
        <f t="shared" si="30"/>
        <v>0.3825938567</v>
      </c>
      <c r="I75" s="52">
        <v>1121.0</v>
      </c>
      <c r="J75" s="148">
        <f t="shared" si="31"/>
        <v>0.4455445545</v>
      </c>
      <c r="K75" s="52">
        <v>1845.0</v>
      </c>
      <c r="L75" s="148">
        <f t="shared" si="32"/>
        <v>0.3988515176</v>
      </c>
      <c r="M75" s="52">
        <v>2431.0</v>
      </c>
      <c r="N75" s="148">
        <f t="shared" si="33"/>
        <v>0.3958613276</v>
      </c>
      <c r="O75" s="52">
        <v>1473.0</v>
      </c>
      <c r="P75" s="4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27"/>
        <v>0.2366033925</v>
      </c>
      <c r="C76" s="152">
        <v>108715.0</v>
      </c>
      <c r="D76" s="151">
        <f t="shared" si="28"/>
        <v>0.2315973961</v>
      </c>
      <c r="E76" s="152">
        <v>5550.0</v>
      </c>
      <c r="F76" s="151">
        <f t="shared" si="29"/>
        <v>0.2406386887</v>
      </c>
      <c r="G76" s="152">
        <v>1703.0</v>
      </c>
      <c r="H76" s="151">
        <f t="shared" si="30"/>
        <v>0.2170648464</v>
      </c>
      <c r="I76" s="153">
        <v>636.0</v>
      </c>
      <c r="J76" s="151">
        <f t="shared" si="31"/>
        <v>0.1557594784</v>
      </c>
      <c r="K76" s="153">
        <v>645.0</v>
      </c>
      <c r="L76" s="151">
        <f t="shared" si="32"/>
        <v>0.2677604594</v>
      </c>
      <c r="M76" s="152">
        <v>1632.0</v>
      </c>
      <c r="N76" s="151">
        <f t="shared" si="33"/>
        <v>0.2510077936</v>
      </c>
      <c r="O76" s="153">
        <v>934.0</v>
      </c>
      <c r="P76" s="4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27"/>
        <v>0.5110972791</v>
      </c>
      <c r="C77" s="155">
        <v>234840.0</v>
      </c>
      <c r="D77" s="38">
        <f>E77/E72</f>
        <v>0.5156067434</v>
      </c>
      <c r="E77" s="155">
        <v>12356.0</v>
      </c>
      <c r="F77" s="38">
        <f>G77/G72</f>
        <v>0.5126466017</v>
      </c>
      <c r="G77" s="155">
        <v>3628.0</v>
      </c>
      <c r="H77" s="38">
        <f>I77/I72</f>
        <v>0.5249146758</v>
      </c>
      <c r="I77" s="155">
        <v>1538.0</v>
      </c>
      <c r="J77" s="38">
        <f>K77/K72</f>
        <v>0.5220961121</v>
      </c>
      <c r="K77" s="155">
        <v>2162.0</v>
      </c>
      <c r="L77" s="38">
        <f>M77/M72</f>
        <v>0.5166529943</v>
      </c>
      <c r="M77" s="155">
        <v>3149.0</v>
      </c>
      <c r="N77" s="38">
        <f>O77/O72</f>
        <v>0.5049717818</v>
      </c>
      <c r="O77" s="155">
        <v>1879.0</v>
      </c>
      <c r="P77" s="29" t="s">
        <v>101</v>
      </c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4">C78/$C$77</f>
        <v>0.1912706524</v>
      </c>
      <c r="C78" s="52">
        <v>44918.0</v>
      </c>
      <c r="D78" s="145">
        <f t="shared" ref="D78:D81" si="35">E78/$E$77</f>
        <v>0.1749757203</v>
      </c>
      <c r="E78" s="52">
        <v>2162.0</v>
      </c>
      <c r="F78" s="145">
        <f t="shared" ref="F78:F81" si="36">G78/$G$77</f>
        <v>0.1769570011</v>
      </c>
      <c r="G78" s="146">
        <v>642.0</v>
      </c>
      <c r="H78" s="145">
        <f t="shared" ref="H78:H81" si="37">I78/$I$77</f>
        <v>0.2210663199</v>
      </c>
      <c r="I78" s="146">
        <v>340.0</v>
      </c>
      <c r="J78" s="145">
        <f t="shared" ref="J78:J81" si="38">K78/$K$77</f>
        <v>0.1757631822</v>
      </c>
      <c r="K78" s="146">
        <v>380.0</v>
      </c>
      <c r="L78" s="145">
        <f t="shared" ref="L78:L81" si="39">M78/$M$77</f>
        <v>0.155604954</v>
      </c>
      <c r="M78" s="146">
        <v>490.0</v>
      </c>
      <c r="N78" s="145">
        <f t="shared" ref="N78:N81" si="40">O78/$O$77</f>
        <v>0.1649813731</v>
      </c>
      <c r="O78" s="146">
        <v>310.0</v>
      </c>
      <c r="P78" s="4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4"/>
        <v>0.1927908363</v>
      </c>
      <c r="C79" s="52">
        <v>45275.0</v>
      </c>
      <c r="D79" s="148">
        <f t="shared" si="35"/>
        <v>0.1915668501</v>
      </c>
      <c r="E79" s="52">
        <v>2367.0</v>
      </c>
      <c r="F79" s="148">
        <f t="shared" si="36"/>
        <v>0.1860529217</v>
      </c>
      <c r="G79" s="146">
        <v>675.0</v>
      </c>
      <c r="H79" s="148">
        <f t="shared" si="37"/>
        <v>0.1976592978</v>
      </c>
      <c r="I79" s="146">
        <v>304.0</v>
      </c>
      <c r="J79" s="148">
        <f t="shared" si="38"/>
        <v>0.2215541166</v>
      </c>
      <c r="K79" s="146">
        <v>479.0</v>
      </c>
      <c r="L79" s="148">
        <f t="shared" si="39"/>
        <v>0.180057161</v>
      </c>
      <c r="M79" s="146">
        <v>567.0</v>
      </c>
      <c r="N79" s="148">
        <f t="shared" si="40"/>
        <v>0.1820117084</v>
      </c>
      <c r="O79" s="146">
        <v>342.0</v>
      </c>
      <c r="P79" s="4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4"/>
        <v>0.3801652189</v>
      </c>
      <c r="C80" s="52">
        <v>89278.0</v>
      </c>
      <c r="D80" s="148">
        <f t="shared" si="35"/>
        <v>0.4061184849</v>
      </c>
      <c r="E80" s="52">
        <v>5018.0</v>
      </c>
      <c r="F80" s="148">
        <f t="shared" si="36"/>
        <v>0.4024255788</v>
      </c>
      <c r="G80" s="52">
        <v>1460.0</v>
      </c>
      <c r="H80" s="148">
        <f t="shared" si="37"/>
        <v>0.3680104031</v>
      </c>
      <c r="I80" s="146">
        <v>566.0</v>
      </c>
      <c r="J80" s="148">
        <f t="shared" si="38"/>
        <v>0.4523589269</v>
      </c>
      <c r="K80" s="146">
        <v>978.0</v>
      </c>
      <c r="L80" s="148">
        <f t="shared" si="39"/>
        <v>0.3934582407</v>
      </c>
      <c r="M80" s="52">
        <v>1239.0</v>
      </c>
      <c r="N80" s="148">
        <f t="shared" si="40"/>
        <v>0.4124534327</v>
      </c>
      <c r="O80" s="146">
        <v>775.0</v>
      </c>
      <c r="P80" s="4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4"/>
        <v>0.2357732925</v>
      </c>
      <c r="C81" s="152">
        <v>55369.0</v>
      </c>
      <c r="D81" s="151">
        <f t="shared" si="35"/>
        <v>0.2273389446</v>
      </c>
      <c r="E81" s="152">
        <v>2809.0</v>
      </c>
      <c r="F81" s="151">
        <f t="shared" si="36"/>
        <v>0.2345644983</v>
      </c>
      <c r="G81" s="153">
        <v>851.0</v>
      </c>
      <c r="H81" s="151">
        <f t="shared" si="37"/>
        <v>0.2132639792</v>
      </c>
      <c r="I81" s="153">
        <v>328.0</v>
      </c>
      <c r="J81" s="151">
        <f t="shared" si="38"/>
        <v>0.1503237743</v>
      </c>
      <c r="K81" s="153">
        <v>325.0</v>
      </c>
      <c r="L81" s="151">
        <f t="shared" si="39"/>
        <v>0.2708796443</v>
      </c>
      <c r="M81" s="153">
        <v>853.0</v>
      </c>
      <c r="N81" s="151">
        <f t="shared" si="40"/>
        <v>0.2405534859</v>
      </c>
      <c r="O81" s="153">
        <v>452.0</v>
      </c>
      <c r="P81" s="4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0.4843932566</v>
      </c>
      <c r="E82" s="155">
        <v>11608.0</v>
      </c>
      <c r="F82" s="38">
        <f>G82/G72</f>
        <v>0.4873533983</v>
      </c>
      <c r="G82" s="155">
        <v>3449.0</v>
      </c>
      <c r="H82" s="38">
        <f>I82/I72</f>
        <v>0.4750853242</v>
      </c>
      <c r="I82" s="155">
        <v>1392.0</v>
      </c>
      <c r="J82" s="38">
        <f>K82/K72</f>
        <v>0.4779038879</v>
      </c>
      <c r="K82" s="155">
        <v>1979.0</v>
      </c>
      <c r="L82" s="38">
        <f>M82/M72</f>
        <v>0.4833470057</v>
      </c>
      <c r="M82" s="155">
        <v>2946.0</v>
      </c>
      <c r="N82" s="38">
        <f>O82/O72</f>
        <v>0.4950282182</v>
      </c>
      <c r="O82" s="155">
        <v>1842.0</v>
      </c>
      <c r="P82" s="4" t="s">
        <v>101</v>
      </c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1">C83/$C$82</f>
        <v>0.1902938898</v>
      </c>
      <c r="C83" s="52">
        <v>42748.0</v>
      </c>
      <c r="D83" s="145">
        <f t="shared" ref="D83:D86" si="42">E83/$E$82</f>
        <v>0.1713473467</v>
      </c>
      <c r="E83" s="52">
        <v>1989.0</v>
      </c>
      <c r="F83" s="145">
        <f t="shared" ref="F83:F86" si="43">G83/$G$82</f>
        <v>0.1701942592</v>
      </c>
      <c r="G83" s="146">
        <v>587.0</v>
      </c>
      <c r="H83" s="145">
        <f t="shared" ref="H83:H86" si="44">I83/$I$82</f>
        <v>0.1925287356</v>
      </c>
      <c r="I83" s="146">
        <v>268.0</v>
      </c>
      <c r="J83" s="145">
        <f t="shared" ref="J83:J86" si="45">K83/$K$82</f>
        <v>0.1758463871</v>
      </c>
      <c r="K83" s="146">
        <v>348.0</v>
      </c>
      <c r="L83" s="145">
        <f t="shared" ref="L83:L86" si="46">M83/$M$82</f>
        <v>0.155125594</v>
      </c>
      <c r="M83" s="146">
        <v>457.0</v>
      </c>
      <c r="N83" s="145">
        <f t="shared" ref="N83:N86" si="47">O83/$O$82</f>
        <v>0.1786102063</v>
      </c>
      <c r="O83" s="146">
        <v>329.0</v>
      </c>
      <c r="P83" s="4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1"/>
        <v>0.1934366681</v>
      </c>
      <c r="C84" s="52">
        <v>43454.0</v>
      </c>
      <c r="D84" s="148">
        <f t="shared" si="42"/>
        <v>0.1930565127</v>
      </c>
      <c r="E84" s="52">
        <v>2241.0</v>
      </c>
      <c r="F84" s="148">
        <f t="shared" si="43"/>
        <v>0.1986082923</v>
      </c>
      <c r="G84" s="146">
        <v>685.0</v>
      </c>
      <c r="H84" s="148">
        <f t="shared" si="44"/>
        <v>0.1875</v>
      </c>
      <c r="I84" s="146">
        <v>261.0</v>
      </c>
      <c r="J84" s="148">
        <f t="shared" si="45"/>
        <v>0.2243557352</v>
      </c>
      <c r="K84" s="146">
        <v>444.0</v>
      </c>
      <c r="L84" s="148">
        <f t="shared" si="46"/>
        <v>0.1758316361</v>
      </c>
      <c r="M84" s="146">
        <v>518.0</v>
      </c>
      <c r="N84" s="148">
        <f t="shared" si="47"/>
        <v>0.180781759</v>
      </c>
      <c r="O84" s="146">
        <v>333.0</v>
      </c>
      <c r="P84" s="4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1"/>
        <v>0.3787982657</v>
      </c>
      <c r="C85" s="52">
        <v>85094.0</v>
      </c>
      <c r="D85" s="148">
        <f t="shared" si="42"/>
        <v>0.3994658856</v>
      </c>
      <c r="E85" s="52">
        <v>4637.0</v>
      </c>
      <c r="F85" s="148">
        <f t="shared" si="43"/>
        <v>0.3841693244</v>
      </c>
      <c r="G85" s="52">
        <v>1325.0</v>
      </c>
      <c r="H85" s="148">
        <f t="shared" si="44"/>
        <v>0.3987068966</v>
      </c>
      <c r="I85" s="146">
        <v>555.0</v>
      </c>
      <c r="J85" s="148">
        <f t="shared" si="45"/>
        <v>0.4381000505</v>
      </c>
      <c r="K85" s="146">
        <v>867.0</v>
      </c>
      <c r="L85" s="148">
        <f t="shared" si="46"/>
        <v>0.4046164291</v>
      </c>
      <c r="M85" s="52">
        <v>1192.0</v>
      </c>
      <c r="N85" s="148">
        <f t="shared" si="47"/>
        <v>0.3789359392</v>
      </c>
      <c r="O85" s="146">
        <v>698.0</v>
      </c>
      <c r="P85" s="4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1"/>
        <v>0.2374711764</v>
      </c>
      <c r="C86" s="152">
        <v>53346.0</v>
      </c>
      <c r="D86" s="151">
        <f t="shared" si="42"/>
        <v>0.236130255</v>
      </c>
      <c r="E86" s="152">
        <v>2741.0</v>
      </c>
      <c r="F86" s="151">
        <f t="shared" si="43"/>
        <v>0.2470281241</v>
      </c>
      <c r="G86" s="153">
        <v>852.0</v>
      </c>
      <c r="H86" s="151">
        <f t="shared" si="44"/>
        <v>0.2212643678</v>
      </c>
      <c r="I86" s="153">
        <v>308.0</v>
      </c>
      <c r="J86" s="151">
        <f t="shared" si="45"/>
        <v>0.1616978272</v>
      </c>
      <c r="K86" s="153">
        <v>320.0</v>
      </c>
      <c r="L86" s="151">
        <f t="shared" si="46"/>
        <v>0.2644263408</v>
      </c>
      <c r="M86" s="153">
        <v>779.0</v>
      </c>
      <c r="N86" s="151">
        <f t="shared" si="47"/>
        <v>0.2616720955</v>
      </c>
      <c r="O86" s="153">
        <v>482.0</v>
      </c>
      <c r="P86" s="4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22679.0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29" t="s">
        <v>112</v>
      </c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22679.0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4" t="s">
        <v>112</v>
      </c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48">C89/$C$88</f>
        <v>0.435920034</v>
      </c>
      <c r="C89" s="171">
        <v>217137.0</v>
      </c>
      <c r="D89" s="145">
        <f t="shared" ref="D89:D99" si="49">E89/$E$88</f>
        <v>0.3108161736</v>
      </c>
      <c r="E89" s="172">
        <v>7049.0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4" t="s">
        <v>112</v>
      </c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48"/>
        <v>0.166819912</v>
      </c>
      <c r="C90" s="34">
        <v>83095.0</v>
      </c>
      <c r="D90" s="148">
        <f t="shared" si="49"/>
        <v>0.06102561841</v>
      </c>
      <c r="E90" s="35">
        <v>1384.0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4" t="s">
        <v>112</v>
      </c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48"/>
        <v>0.397260054</v>
      </c>
      <c r="C91" s="34">
        <v>197880.0</v>
      </c>
      <c r="D91" s="148">
        <f t="shared" si="49"/>
        <v>0.628158208</v>
      </c>
      <c r="E91" s="35">
        <v>14246.0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4" t="s">
        <v>112</v>
      </c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49"/>
        <v>0.1814894837</v>
      </c>
      <c r="E92" s="28">
        <v>4116.0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4" t="s">
        <v>112</v>
      </c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0">C93/$C$88</f>
        <v>0.03657209624</v>
      </c>
      <c r="C93" s="34">
        <v>18217.0</v>
      </c>
      <c r="D93" s="148">
        <f t="shared" si="49"/>
        <v>0.05035495392</v>
      </c>
      <c r="E93" s="35">
        <v>1142.0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4" t="s">
        <v>112</v>
      </c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0"/>
        <v>0.007948011692</v>
      </c>
      <c r="C94" s="34">
        <v>3959.0</v>
      </c>
      <c r="D94" s="148">
        <f t="shared" si="49"/>
        <v>0.0004409365492</v>
      </c>
      <c r="E94" s="49">
        <v>10.0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4" t="s">
        <v>112</v>
      </c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0"/>
        <v>0.06960482783</v>
      </c>
      <c r="C95" s="34">
        <v>34671.0</v>
      </c>
      <c r="D95" s="148">
        <f t="shared" si="49"/>
        <v>0.1306935932</v>
      </c>
      <c r="E95" s="35">
        <v>2964.0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4" t="s">
        <v>112</v>
      </c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1">C96/$C$87</f>
        <v>0.03610031479</v>
      </c>
      <c r="C96" s="27">
        <v>17982.0</v>
      </c>
      <c r="D96" s="40">
        <f t="shared" si="49"/>
        <v>0.02998368535</v>
      </c>
      <c r="E96" s="178">
        <v>680.0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4" t="s">
        <v>112</v>
      </c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1"/>
        <v>0.01799996788</v>
      </c>
      <c r="C97" s="34">
        <v>8966.0</v>
      </c>
      <c r="D97" s="128">
        <f t="shared" si="49"/>
        <v>0.01053838353</v>
      </c>
      <c r="E97" s="49">
        <v>239.0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4" t="s">
        <v>112</v>
      </c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1"/>
        <v>0.0009295098291</v>
      </c>
      <c r="C98" s="48">
        <v>463.0</v>
      </c>
      <c r="D98" s="128">
        <f t="shared" si="49"/>
        <v>0.00008818730985</v>
      </c>
      <c r="E98" s="49">
        <v>2.0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4" t="s">
        <v>112</v>
      </c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1"/>
        <v>0.01717083708</v>
      </c>
      <c r="C99" s="180">
        <v>8553.0</v>
      </c>
      <c r="D99" s="136">
        <f t="shared" si="49"/>
        <v>0.01935711451</v>
      </c>
      <c r="E99" s="181">
        <v>439.0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4" t="s">
        <v>112</v>
      </c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0" customHeight="1">
      <c r="A100" s="346" t="s">
        <v>391</v>
      </c>
      <c r="B100" s="753"/>
      <c r="C100" s="753"/>
      <c r="D100" s="755"/>
      <c r="E100" s="755"/>
      <c r="F100" s="753"/>
      <c r="G100" s="753"/>
      <c r="H100" s="753"/>
      <c r="I100" s="753"/>
      <c r="J100" s="753"/>
      <c r="K100" s="753"/>
      <c r="L100" s="753"/>
      <c r="M100" s="753"/>
      <c r="N100" s="753"/>
      <c r="O100" s="754"/>
      <c r="P100" s="4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2">C101/(C$101+C$102+C$103+C$104+C$105+C$106)</f>
        <v>0.1896207894</v>
      </c>
      <c r="C101" s="186">
        <v>464588.0</v>
      </c>
      <c r="D101" s="185">
        <f t="shared" ref="D101:D106" si="53">E101/(E$101+E$102+E$103+E$104+E$105+E$106)</f>
        <v>0.2999169839</v>
      </c>
      <c r="E101" s="186">
        <v>31431.0</v>
      </c>
      <c r="F101" s="185">
        <f t="shared" ref="F101:F106" si="54">G101/(G$101+G$102+G$103+G$104+G$105+G$106)</f>
        <v>0.3306122449</v>
      </c>
      <c r="G101" s="186">
        <v>10611.0</v>
      </c>
      <c r="H101" s="185">
        <f t="shared" ref="H101:H106" si="55">I101/(I$101+I$102+I$103+I$104+I$105+I$106)</f>
        <v>0.3697486961</v>
      </c>
      <c r="I101" s="186">
        <v>3899.0</v>
      </c>
      <c r="J101" s="185">
        <f t="shared" ref="J101:J106" si="56">K101/(K$101+K$102+K$103+K$104+K$105+K$106)</f>
        <v>0.1764705882</v>
      </c>
      <c r="K101" s="186">
        <v>2010.0</v>
      </c>
      <c r="L101" s="185">
        <f t="shared" ref="L101:L106" si="57">M101/(M$101+M$102+M$103+M$104+M$105+M$106)</f>
        <v>0.2796261682</v>
      </c>
      <c r="M101" s="186">
        <v>7480.0</v>
      </c>
      <c r="N101" s="185">
        <f t="shared" ref="N101:N106" si="58">O101/(O$101+O$102+O$103+O$104+O$105+O$106)</f>
        <v>0.3093800741</v>
      </c>
      <c r="O101" s="186">
        <v>7431.0</v>
      </c>
      <c r="P101" s="4" t="s">
        <v>121</v>
      </c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2"/>
        <v>0.2644727337</v>
      </c>
      <c r="C102" s="159">
        <v>647982.0</v>
      </c>
      <c r="D102" s="187">
        <f t="shared" si="53"/>
        <v>0.3730283686</v>
      </c>
      <c r="E102" s="159">
        <v>39093.0</v>
      </c>
      <c r="F102" s="187">
        <f t="shared" si="54"/>
        <v>0.3794360492</v>
      </c>
      <c r="G102" s="159">
        <v>12178.0</v>
      </c>
      <c r="H102" s="187">
        <f t="shared" si="55"/>
        <v>0.4312944523</v>
      </c>
      <c r="I102" s="159">
        <v>4548.0</v>
      </c>
      <c r="J102" s="187">
        <f t="shared" si="56"/>
        <v>0.364881475</v>
      </c>
      <c r="K102" s="159">
        <v>4156.0</v>
      </c>
      <c r="L102" s="187">
        <f t="shared" si="57"/>
        <v>0.3696074766</v>
      </c>
      <c r="M102" s="159">
        <v>9887.0</v>
      </c>
      <c r="N102" s="187">
        <f t="shared" si="58"/>
        <v>0.3465589741</v>
      </c>
      <c r="O102" s="159">
        <v>8324.0</v>
      </c>
      <c r="P102" s="4" t="s">
        <v>123</v>
      </c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2"/>
        <v>0.1909733928</v>
      </c>
      <c r="C103" s="159">
        <v>467902.0</v>
      </c>
      <c r="D103" s="187">
        <f t="shared" si="53"/>
        <v>0.1806028683</v>
      </c>
      <c r="E103" s="159">
        <v>18927.0</v>
      </c>
      <c r="F103" s="187">
        <f t="shared" si="54"/>
        <v>0.1665368437</v>
      </c>
      <c r="G103" s="159">
        <v>5345.0</v>
      </c>
      <c r="H103" s="187">
        <f t="shared" si="55"/>
        <v>0.1294452347</v>
      </c>
      <c r="I103" s="159">
        <v>1365.0</v>
      </c>
      <c r="J103" s="187">
        <f t="shared" si="56"/>
        <v>0.2288849868</v>
      </c>
      <c r="K103" s="159">
        <v>2607.0</v>
      </c>
      <c r="L103" s="187">
        <f t="shared" si="57"/>
        <v>0.1904672897</v>
      </c>
      <c r="M103" s="159">
        <v>5095.0</v>
      </c>
      <c r="N103" s="187">
        <f t="shared" si="58"/>
        <v>0.1879761855</v>
      </c>
      <c r="O103" s="159">
        <v>4515.0</v>
      </c>
      <c r="P103" s="4" t="s">
        <v>125</v>
      </c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2"/>
        <v>0.09901717896</v>
      </c>
      <c r="C104" s="159">
        <v>242601.0</v>
      </c>
      <c r="D104" s="187">
        <f t="shared" si="53"/>
        <v>0.06234792317</v>
      </c>
      <c r="E104" s="159">
        <v>6534.0</v>
      </c>
      <c r="F104" s="187">
        <f t="shared" si="54"/>
        <v>0.05281196448</v>
      </c>
      <c r="G104" s="159">
        <v>1695.0</v>
      </c>
      <c r="H104" s="187">
        <f t="shared" si="55"/>
        <v>0.02854433381</v>
      </c>
      <c r="I104" s="159">
        <v>301.0</v>
      </c>
      <c r="J104" s="187">
        <f t="shared" si="56"/>
        <v>0.1024582968</v>
      </c>
      <c r="K104" s="159">
        <v>1167.0</v>
      </c>
      <c r="L104" s="187">
        <f t="shared" si="57"/>
        <v>0.0668411215</v>
      </c>
      <c r="M104" s="159">
        <v>1788.0</v>
      </c>
      <c r="N104" s="187">
        <f t="shared" si="58"/>
        <v>0.06590615763</v>
      </c>
      <c r="O104" s="159">
        <v>1583.0</v>
      </c>
      <c r="P104" s="4" t="s">
        <v>127</v>
      </c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2"/>
        <v>0.2542241305</v>
      </c>
      <c r="C105" s="159">
        <v>622872.0</v>
      </c>
      <c r="D105" s="187">
        <f t="shared" si="53"/>
        <v>0.0825866659</v>
      </c>
      <c r="E105" s="159">
        <v>8655.0</v>
      </c>
      <c r="F105" s="187">
        <f t="shared" si="54"/>
        <v>0.06876460508</v>
      </c>
      <c r="G105" s="159">
        <v>2207.0</v>
      </c>
      <c r="H105" s="187">
        <f t="shared" si="55"/>
        <v>0.03973447131</v>
      </c>
      <c r="I105" s="159">
        <v>419.0</v>
      </c>
      <c r="J105" s="187">
        <f t="shared" si="56"/>
        <v>0.1263388938</v>
      </c>
      <c r="K105" s="159">
        <v>1439.0</v>
      </c>
      <c r="L105" s="187">
        <f t="shared" si="57"/>
        <v>0.09222429907</v>
      </c>
      <c r="M105" s="159">
        <v>2467.0</v>
      </c>
      <c r="N105" s="187">
        <f t="shared" si="58"/>
        <v>0.08838835922</v>
      </c>
      <c r="O105" s="159">
        <v>2123.0</v>
      </c>
      <c r="P105" s="4" t="s">
        <v>129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2"/>
        <v>0.001691774588</v>
      </c>
      <c r="C106" s="190">
        <v>4145.0</v>
      </c>
      <c r="D106" s="189">
        <f t="shared" si="53"/>
        <v>0.00151719005</v>
      </c>
      <c r="E106" s="190">
        <v>159.0</v>
      </c>
      <c r="F106" s="189">
        <f t="shared" si="54"/>
        <v>0.001838292569</v>
      </c>
      <c r="G106" s="190">
        <v>59.0</v>
      </c>
      <c r="H106" s="189">
        <f t="shared" si="55"/>
        <v>0.001232811759</v>
      </c>
      <c r="I106" s="190">
        <v>13.0</v>
      </c>
      <c r="J106" s="189">
        <f t="shared" si="56"/>
        <v>0.0009657594381</v>
      </c>
      <c r="K106" s="190">
        <v>11.0</v>
      </c>
      <c r="L106" s="189">
        <f t="shared" si="57"/>
        <v>0.00123364486</v>
      </c>
      <c r="M106" s="190">
        <v>33.0</v>
      </c>
      <c r="N106" s="189">
        <f t="shared" si="58"/>
        <v>0.001790249386</v>
      </c>
      <c r="O106" s="190">
        <v>43.0</v>
      </c>
      <c r="P106" s="4" t="s">
        <v>131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9" t="s">
        <v>132</v>
      </c>
      <c r="B107" s="10"/>
      <c r="C107" s="10"/>
      <c r="D107" s="756"/>
      <c r="E107" s="756"/>
      <c r="F107" s="10"/>
      <c r="G107" s="10"/>
      <c r="H107" s="10"/>
      <c r="I107" s="10"/>
      <c r="J107" s="10"/>
      <c r="K107" s="10"/>
      <c r="L107" s="10"/>
      <c r="M107" s="10"/>
      <c r="N107" s="10"/>
      <c r="O107" s="11"/>
      <c r="P107" s="4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346" t="s">
        <v>133</v>
      </c>
      <c r="B108" s="753"/>
      <c r="C108" s="753"/>
      <c r="D108" s="753"/>
      <c r="E108" s="753"/>
      <c r="F108" s="753"/>
      <c r="G108" s="753"/>
      <c r="H108" s="753"/>
      <c r="I108" s="753"/>
      <c r="J108" s="753"/>
      <c r="K108" s="753"/>
      <c r="L108" s="753"/>
      <c r="M108" s="753"/>
      <c r="N108" s="753"/>
      <c r="O108" s="754"/>
      <c r="P108" s="4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0.06626744531</v>
      </c>
      <c r="E109" s="198">
        <v>9373.0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174"/>
      <c r="P109" s="4" t="s">
        <v>135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59">C110/$C$109</f>
        <v>0.4841445683</v>
      </c>
      <c r="C110" s="203">
        <v>83910.0</v>
      </c>
      <c r="D110" s="128">
        <f t="shared" ref="D110:D111" si="60">E110/$E$109</f>
        <v>0.5169102742</v>
      </c>
      <c r="E110" s="204">
        <v>4845.0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135"/>
      <c r="P110" s="4" t="s">
        <v>135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59"/>
        <v>0.5158554317</v>
      </c>
      <c r="C111" s="203">
        <v>89406.0</v>
      </c>
      <c r="D111" s="128">
        <f t="shared" si="60"/>
        <v>0.4830897258</v>
      </c>
      <c r="E111" s="204">
        <v>4528.0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07"/>
      <c r="P111" s="4" t="s">
        <v>135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65.99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135"/>
      <c r="P112" s="4" t="s">
        <v>135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70.82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07"/>
      <c r="P113" s="4" t="s">
        <v>135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61.5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135"/>
      <c r="P114" s="4" t="s">
        <v>135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93.46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184"/>
      <c r="P115" s="4" t="s">
        <v>135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346" t="s">
        <v>138</v>
      </c>
      <c r="B116" s="753"/>
      <c r="C116" s="753"/>
      <c r="D116" s="755"/>
      <c r="E116" s="755"/>
      <c r="F116" s="753"/>
      <c r="G116" s="753"/>
      <c r="H116" s="753"/>
      <c r="I116" s="753"/>
      <c r="J116" s="753"/>
      <c r="K116" s="753"/>
      <c r="L116" s="753"/>
      <c r="M116" s="753"/>
      <c r="N116" s="753"/>
      <c r="O116" s="754"/>
      <c r="P116" s="4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701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4" t="s">
        <v>66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702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4" t="s">
        <v>66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702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4" t="s">
        <v>66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702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4" t="s">
        <v>66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702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4" t="s">
        <v>66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702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4" t="s">
        <v>66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702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4" t="s">
        <v>66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702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4" t="s">
        <v>66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702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4" t="s">
        <v>66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702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4" t="s">
        <v>66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702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4" t="s">
        <v>66</v>
      </c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702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4" t="s">
        <v>66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702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4" t="s">
        <v>66</v>
      </c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702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4" t="s">
        <v>66</v>
      </c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704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4" t="s">
        <v>66</v>
      </c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9" t="s">
        <v>154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1"/>
      <c r="P132" s="4" t="s">
        <v>155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76.5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174"/>
      <c r="P133" s="4" t="s">
        <v>155</v>
      </c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56.7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135"/>
      <c r="P134" s="4" t="s">
        <v>158</v>
      </c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69.0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135"/>
      <c r="P135" s="4" t="s">
        <v>155</v>
      </c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58.3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135"/>
      <c r="P136" s="4" t="s">
        <v>158</v>
      </c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57.7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184"/>
      <c r="P137" s="4" t="s">
        <v>155</v>
      </c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757" t="s">
        <v>409</v>
      </c>
      <c r="B138" s="758"/>
      <c r="C138" s="758"/>
      <c r="D138" s="758"/>
      <c r="E138" s="758"/>
      <c r="F138" s="758"/>
      <c r="G138" s="758"/>
      <c r="H138" s="758"/>
      <c r="I138" s="758"/>
      <c r="J138" s="758"/>
      <c r="K138" s="758"/>
      <c r="L138" s="758"/>
      <c r="M138" s="758"/>
      <c r="N138" s="758"/>
      <c r="O138" s="759"/>
      <c r="P138" s="4" t="s">
        <v>155</v>
      </c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68.3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174"/>
      <c r="P139" s="4" t="s">
        <v>155</v>
      </c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62.5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135"/>
      <c r="P140" s="4" t="s">
        <v>155</v>
      </c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43.8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135"/>
      <c r="P141" s="4" t="s">
        <v>155</v>
      </c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38.8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135"/>
      <c r="P142" s="4" t="s">
        <v>155</v>
      </c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0.1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135"/>
      <c r="P143" s="4" t="s">
        <v>155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0.058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184"/>
      <c r="P144" s="4" t="s">
        <v>155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757" t="s">
        <v>169</v>
      </c>
      <c r="B145" s="758"/>
      <c r="C145" s="758"/>
      <c r="D145" s="758"/>
      <c r="E145" s="758"/>
      <c r="F145" s="758"/>
      <c r="G145" s="758"/>
      <c r="H145" s="758"/>
      <c r="I145" s="758"/>
      <c r="J145" s="758"/>
      <c r="K145" s="758"/>
      <c r="L145" s="758"/>
      <c r="M145" s="758"/>
      <c r="N145" s="758"/>
      <c r="O145" s="759"/>
      <c r="P145" s="4" t="s">
        <v>155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550">
        <v>6.7</v>
      </c>
      <c r="C146" s="47"/>
      <c r="D146" s="470">
        <v>7.2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174"/>
      <c r="P146" s="4" t="s">
        <v>155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550">
        <v>4.1</v>
      </c>
      <c r="C147" s="47"/>
      <c r="D147" s="470">
        <v>4.7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135"/>
      <c r="P147" s="4" t="s">
        <v>155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550">
        <v>4.5</v>
      </c>
      <c r="C148" s="47"/>
      <c r="D148" s="470">
        <v>5.3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135"/>
      <c r="P148" s="4" t="s">
        <v>155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585">
        <v>4.7</v>
      </c>
      <c r="C149" s="255"/>
      <c r="D149" s="674">
        <v>4.6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135"/>
      <c r="P149" s="4" t="s">
        <v>155</v>
      </c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9" t="s">
        <v>174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1"/>
      <c r="P150" s="4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346" t="s">
        <v>175</v>
      </c>
      <c r="B151" s="753"/>
      <c r="C151" s="753"/>
      <c r="D151" s="753"/>
      <c r="E151" s="753"/>
      <c r="F151" s="753"/>
      <c r="G151" s="753"/>
      <c r="H151" s="753"/>
      <c r="I151" s="753"/>
      <c r="J151" s="753"/>
      <c r="K151" s="753"/>
      <c r="L151" s="753"/>
      <c r="M151" s="753"/>
      <c r="N151" s="753"/>
      <c r="O151" s="754"/>
      <c r="P151" s="4" t="s">
        <v>176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1">E152/C152</f>
        <v>0.06628873285</v>
      </c>
      <c r="E152" s="172">
        <v>4116.0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174"/>
      <c r="P152" s="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61"/>
        <v>0.0744593519</v>
      </c>
      <c r="E153" s="35">
        <v>41723.0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135"/>
      <c r="P153" s="4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346" t="s">
        <v>179</v>
      </c>
      <c r="B154" s="753"/>
      <c r="C154" s="753"/>
      <c r="D154" s="753"/>
      <c r="E154" s="753"/>
      <c r="F154" s="753"/>
      <c r="G154" s="753"/>
      <c r="H154" s="753"/>
      <c r="I154" s="753"/>
      <c r="J154" s="753"/>
      <c r="K154" s="753"/>
      <c r="L154" s="753"/>
      <c r="M154" s="753"/>
      <c r="N154" s="753"/>
      <c r="O154" s="754"/>
      <c r="P154" s="4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62">C155/$C$155</f>
        <v>1</v>
      </c>
      <c r="C155" s="172">
        <v>1530955.0</v>
      </c>
      <c r="D155" s="262">
        <f>E155/C155</f>
        <v>0.04044534294</v>
      </c>
      <c r="E155" s="172">
        <v>61920.0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174"/>
      <c r="P155" s="4" t="s">
        <v>181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62"/>
        <v>0.6935703531</v>
      </c>
      <c r="C156" s="172">
        <v>1061825.0</v>
      </c>
      <c r="D156" s="262">
        <f t="shared" ref="D156:D161" si="63">E156/$E$155</f>
        <v>0.6536660207</v>
      </c>
      <c r="E156" s="172">
        <v>40475.0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174"/>
      <c r="P156" s="4" t="s">
        <v>181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62"/>
        <v>0.002250229432</v>
      </c>
      <c r="C157" s="35">
        <v>3445.0</v>
      </c>
      <c r="D157" s="187">
        <f t="shared" si="63"/>
        <v>0.002260981912</v>
      </c>
      <c r="E157" s="35">
        <v>140.0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135"/>
      <c r="P157" s="4" t="s">
        <v>181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62"/>
        <v>0.008298741635</v>
      </c>
      <c r="C158" s="35">
        <v>12705.0</v>
      </c>
      <c r="D158" s="187">
        <f t="shared" si="63"/>
        <v>0.01849160207</v>
      </c>
      <c r="E158" s="35">
        <v>1145.0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135"/>
      <c r="P158" s="4" t="s">
        <v>181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62"/>
        <v>0.04361656613</v>
      </c>
      <c r="C159" s="35">
        <v>66775.0</v>
      </c>
      <c r="D159" s="187">
        <f t="shared" si="63"/>
        <v>0.05902777778</v>
      </c>
      <c r="E159" s="35">
        <v>3655.0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135"/>
      <c r="P159" s="4" t="s">
        <v>181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62"/>
        <v>0.927698724</v>
      </c>
      <c r="C160" s="35">
        <v>1420265.0</v>
      </c>
      <c r="D160" s="187">
        <f t="shared" si="63"/>
        <v>0.8954295866</v>
      </c>
      <c r="E160" s="35">
        <v>55445.0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135"/>
      <c r="P160" s="4" t="s">
        <v>181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62"/>
        <v>0.01813900474</v>
      </c>
      <c r="C161" s="35">
        <v>27770.0</v>
      </c>
      <c r="D161" s="187">
        <f t="shared" si="63"/>
        <v>0.02479005168</v>
      </c>
      <c r="E161" s="35">
        <v>1535.0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135"/>
      <c r="P161" s="4" t="s">
        <v>181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76191.055</v>
      </c>
      <c r="H162" s="60"/>
      <c r="I162" s="81">
        <v>37968.4866</v>
      </c>
      <c r="J162" s="60"/>
      <c r="K162" s="81">
        <v>80031.6879</v>
      </c>
      <c r="L162" s="60"/>
      <c r="M162" s="81">
        <v>60406.7454</v>
      </c>
      <c r="N162" s="60"/>
      <c r="O162" s="81">
        <v>72640.4047</v>
      </c>
      <c r="P162" s="4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0.4875041545</v>
      </c>
      <c r="E163" s="267">
        <v>64743.43405110869</v>
      </c>
      <c r="F163" s="183"/>
      <c r="G163" s="135"/>
      <c r="H163" s="183"/>
      <c r="I163" s="135"/>
      <c r="J163" s="183"/>
      <c r="K163" s="135"/>
      <c r="L163" s="183"/>
      <c r="M163" s="135"/>
      <c r="N163" s="183"/>
      <c r="O163" s="135"/>
      <c r="P163" s="4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68.99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135"/>
      <c r="P164" s="29" t="s">
        <v>191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329.0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184"/>
      <c r="P165" s="4" t="s">
        <v>193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346" t="s">
        <v>194</v>
      </c>
      <c r="B166" s="753"/>
      <c r="C166" s="753"/>
      <c r="D166" s="753"/>
      <c r="E166" s="753"/>
      <c r="F166" s="753"/>
      <c r="G166" s="753"/>
      <c r="H166" s="753"/>
      <c r="I166" s="753"/>
      <c r="J166" s="753"/>
      <c r="K166" s="753"/>
      <c r="L166" s="753"/>
      <c r="M166" s="753"/>
      <c r="N166" s="753"/>
      <c r="O166" s="754"/>
      <c r="P166" s="4" t="s">
        <v>195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64">C167/$C$167</f>
        <v>1</v>
      </c>
      <c r="C167" s="473">
        <v>1378931.0</v>
      </c>
      <c r="D167" s="262">
        <f t="shared" ref="D167:D171" si="65">E167/$E$167</f>
        <v>1</v>
      </c>
      <c r="E167" s="473">
        <v>54624.0</v>
      </c>
      <c r="F167" s="262">
        <f t="shared" ref="F167:F171" si="66">G167/$G$167</f>
        <v>1</v>
      </c>
      <c r="G167" s="473">
        <v>17884.0</v>
      </c>
      <c r="H167" s="262">
        <f t="shared" ref="H167:H171" si="67">I167/$I$167</f>
        <v>1</v>
      </c>
      <c r="I167" s="473">
        <v>6286.0</v>
      </c>
      <c r="J167" s="262">
        <f t="shared" ref="J167:J171" si="68">K167/$K$167</f>
        <v>1</v>
      </c>
      <c r="K167" s="473">
        <v>3295.0</v>
      </c>
      <c r="L167" s="262">
        <f t="shared" ref="L167:L171" si="69">M167/$M$167</f>
        <v>1</v>
      </c>
      <c r="M167" s="473">
        <v>14060.0</v>
      </c>
      <c r="N167" s="262">
        <f t="shared" ref="N167:N171" si="70">O167/$O$167</f>
        <v>1</v>
      </c>
      <c r="O167" s="473">
        <v>13099.0</v>
      </c>
      <c r="P167" s="275"/>
      <c r="Q167" s="5"/>
      <c r="R167" s="5"/>
      <c r="S167" s="5"/>
      <c r="T167" s="276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64"/>
        <v>0.7834373148</v>
      </c>
      <c r="C168" s="159">
        <v>1080306.0</v>
      </c>
      <c r="D168" s="187">
        <f t="shared" si="65"/>
        <v>0.8147334505</v>
      </c>
      <c r="E168" s="159">
        <v>44504.0</v>
      </c>
      <c r="F168" s="187">
        <f t="shared" si="66"/>
        <v>0.7993737419</v>
      </c>
      <c r="G168" s="159">
        <v>14296.0</v>
      </c>
      <c r="H168" s="187">
        <f t="shared" si="67"/>
        <v>0.8027362393</v>
      </c>
      <c r="I168" s="159">
        <v>5046.0</v>
      </c>
      <c r="J168" s="187">
        <f t="shared" si="68"/>
        <v>0.7347496206</v>
      </c>
      <c r="K168" s="159">
        <v>2421.0</v>
      </c>
      <c r="L168" s="187">
        <f t="shared" si="69"/>
        <v>0.7974395448</v>
      </c>
      <c r="M168" s="159">
        <v>11212.0</v>
      </c>
      <c r="N168" s="187">
        <f t="shared" si="70"/>
        <v>0.8801435224</v>
      </c>
      <c r="O168" s="159">
        <v>11529.0</v>
      </c>
      <c r="P168" s="4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64"/>
        <v>0.07701037978</v>
      </c>
      <c r="C169" s="159">
        <v>106192.0</v>
      </c>
      <c r="D169" s="187">
        <f t="shared" si="65"/>
        <v>0.03952475103</v>
      </c>
      <c r="E169" s="159">
        <v>2159.0</v>
      </c>
      <c r="F169" s="187">
        <f t="shared" si="66"/>
        <v>0.06391187654</v>
      </c>
      <c r="G169" s="159">
        <v>1143.0</v>
      </c>
      <c r="H169" s="187">
        <f t="shared" si="67"/>
        <v>0.01638561884</v>
      </c>
      <c r="I169" s="159">
        <v>103.0</v>
      </c>
      <c r="J169" s="187">
        <f t="shared" si="68"/>
        <v>0.03368740516</v>
      </c>
      <c r="K169" s="159">
        <v>111.0</v>
      </c>
      <c r="L169" s="187">
        <f t="shared" si="69"/>
        <v>0.04544807966</v>
      </c>
      <c r="M169" s="159">
        <v>639.0</v>
      </c>
      <c r="N169" s="187">
        <f t="shared" si="70"/>
        <v>0.01244369799</v>
      </c>
      <c r="O169" s="159">
        <v>163.0</v>
      </c>
      <c r="P169" s="4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64"/>
        <v>0.1293589019</v>
      </c>
      <c r="C170" s="159">
        <v>178377.0</v>
      </c>
      <c r="D170" s="187">
        <f t="shared" si="65"/>
        <v>0.1446799941</v>
      </c>
      <c r="E170" s="159">
        <v>7903.0</v>
      </c>
      <c r="F170" s="187">
        <f t="shared" si="66"/>
        <v>0.1355960635</v>
      </c>
      <c r="G170" s="159">
        <v>2425.0</v>
      </c>
      <c r="H170" s="187">
        <f t="shared" si="67"/>
        <v>0.1808781419</v>
      </c>
      <c r="I170" s="159">
        <v>1137.0</v>
      </c>
      <c r="J170" s="187">
        <f t="shared" si="68"/>
        <v>0.2312594841</v>
      </c>
      <c r="K170" s="159">
        <v>762.0</v>
      </c>
      <c r="L170" s="187">
        <f t="shared" si="69"/>
        <v>0.1556187767</v>
      </c>
      <c r="M170" s="159">
        <v>2188.0</v>
      </c>
      <c r="N170" s="187">
        <f t="shared" si="70"/>
        <v>0.1061913123</v>
      </c>
      <c r="O170" s="159">
        <v>1391.0</v>
      </c>
      <c r="P170" s="4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64"/>
        <v>0.01015134187</v>
      </c>
      <c r="C171" s="159">
        <v>13998.0</v>
      </c>
      <c r="D171" s="187">
        <f t="shared" si="65"/>
        <v>0.001061804335</v>
      </c>
      <c r="E171" s="159">
        <v>58.0</v>
      </c>
      <c r="F171" s="187">
        <f t="shared" si="66"/>
        <v>0.00111831805</v>
      </c>
      <c r="G171" s="159">
        <v>20.0</v>
      </c>
      <c r="H171" s="187">
        <f t="shared" si="67"/>
        <v>0</v>
      </c>
      <c r="I171" s="159">
        <v>0.0</v>
      </c>
      <c r="J171" s="187">
        <f t="shared" si="68"/>
        <v>0.0003034901366</v>
      </c>
      <c r="K171" s="159">
        <v>1.0</v>
      </c>
      <c r="L171" s="187">
        <f t="shared" si="69"/>
        <v>0.001493598862</v>
      </c>
      <c r="M171" s="159">
        <v>21.0</v>
      </c>
      <c r="N171" s="187">
        <f t="shared" si="70"/>
        <v>0.001221467288</v>
      </c>
      <c r="O171" s="159">
        <v>16.0</v>
      </c>
      <c r="P171" s="4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760" t="s">
        <v>200</v>
      </c>
      <c r="B172" s="761"/>
      <c r="C172" s="761"/>
      <c r="D172" s="761"/>
      <c r="E172" s="761"/>
      <c r="F172" s="761"/>
      <c r="G172" s="761"/>
      <c r="H172" s="761"/>
      <c r="I172" s="761"/>
      <c r="J172" s="761"/>
      <c r="K172" s="761"/>
      <c r="L172" s="761"/>
      <c r="M172" s="761"/>
      <c r="N172" s="761"/>
      <c r="O172" s="762"/>
      <c r="P172" s="4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346" t="s">
        <v>201</v>
      </c>
      <c r="B173" s="753"/>
      <c r="C173" s="753"/>
      <c r="D173" s="753"/>
      <c r="E173" s="753"/>
      <c r="F173" s="753"/>
      <c r="G173" s="753"/>
      <c r="H173" s="753"/>
      <c r="I173" s="753"/>
      <c r="J173" s="753"/>
      <c r="K173" s="753"/>
      <c r="L173" s="753"/>
      <c r="M173" s="753"/>
      <c r="N173" s="753"/>
      <c r="O173" s="754"/>
      <c r="P173" s="4" t="s">
        <v>202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4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4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4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4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4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4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4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4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4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4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4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346" t="s">
        <v>220</v>
      </c>
      <c r="B185" s="753"/>
      <c r="C185" s="753"/>
      <c r="D185" s="753"/>
      <c r="E185" s="753"/>
      <c r="F185" s="753"/>
      <c r="G185" s="753"/>
      <c r="H185" s="753"/>
      <c r="I185" s="753"/>
      <c r="J185" s="753"/>
      <c r="K185" s="753"/>
      <c r="L185" s="753"/>
      <c r="M185" s="753"/>
      <c r="N185" s="753"/>
      <c r="O185" s="754"/>
      <c r="P185" s="29" t="s">
        <v>221</v>
      </c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763" t="s">
        <v>222</v>
      </c>
      <c r="B186" s="758"/>
      <c r="C186" s="758"/>
      <c r="D186" s="764"/>
      <c r="E186" s="764"/>
      <c r="F186" s="758"/>
      <c r="G186" s="758"/>
      <c r="H186" s="758"/>
      <c r="I186" s="758"/>
      <c r="J186" s="758"/>
      <c r="K186" s="758"/>
      <c r="L186" s="758"/>
      <c r="M186" s="758"/>
      <c r="N186" s="758"/>
      <c r="O186" s="759"/>
      <c r="P186" s="4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81"/>
      <c r="C187" s="69">
        <v>401.0</v>
      </c>
      <c r="D187" s="281"/>
      <c r="E187" s="616">
        <v>365.0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4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763" t="s">
        <v>224</v>
      </c>
      <c r="B188" s="758"/>
      <c r="C188" s="758"/>
      <c r="D188" s="765"/>
      <c r="E188" s="765"/>
      <c r="F188" s="758"/>
      <c r="G188" s="758"/>
      <c r="H188" s="758"/>
      <c r="I188" s="758"/>
      <c r="J188" s="758"/>
      <c r="K188" s="758"/>
      <c r="L188" s="758"/>
      <c r="M188" s="758"/>
      <c r="N188" s="758"/>
      <c r="O188" s="759"/>
      <c r="P188" s="29" t="s">
        <v>225</v>
      </c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281"/>
      <c r="C189" s="19">
        <v>326.29</v>
      </c>
      <c r="D189" s="281"/>
      <c r="E189" s="19">
        <v>289.568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4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310">
        <v>0.793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4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9" t="s">
        <v>228</v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1"/>
      <c r="P191" s="4" t="s">
        <v>229</v>
      </c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313" t="s">
        <v>230</v>
      </c>
      <c r="B192" s="314">
        <f t="shared" ref="B192:B222" si="71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174"/>
      <c r="P192" s="4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71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135"/>
      <c r="P193" s="4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71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135"/>
      <c r="P194" s="4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71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135"/>
      <c r="P195" s="4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71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135"/>
      <c r="P196" s="4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71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135"/>
      <c r="P197" s="4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71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135"/>
      <c r="P198" s="4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71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135"/>
      <c r="P199" s="4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71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135"/>
      <c r="P200" s="4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71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135"/>
      <c r="P201" s="4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71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135"/>
      <c r="P202" s="4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71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135"/>
      <c r="P203" s="4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71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135"/>
      <c r="P204" s="4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71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135"/>
      <c r="P205" s="4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71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135"/>
      <c r="P206" s="4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71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135"/>
      <c r="P207" s="4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71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135"/>
      <c r="P208" s="4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71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135"/>
      <c r="P209" s="4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71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135"/>
      <c r="P210" s="4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71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135"/>
      <c r="P211" s="4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71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135"/>
      <c r="P212" s="4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71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135"/>
      <c r="P213" s="4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71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135"/>
      <c r="P214" s="4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71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135"/>
      <c r="P215" s="4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71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135"/>
      <c r="P216" s="4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71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135"/>
      <c r="P217" s="4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71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135"/>
      <c r="P218" s="4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71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135"/>
      <c r="P219" s="4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71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135"/>
      <c r="P220" s="4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20.25" customHeight="1">
      <c r="A221" s="263" t="s">
        <v>259</v>
      </c>
      <c r="B221" s="321">
        <f t="shared" si="71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135"/>
      <c r="P221" s="4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263" t="s">
        <v>260</v>
      </c>
      <c r="B222" s="321">
        <f t="shared" si="71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135"/>
      <c r="P222" s="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766" t="s">
        <v>261</v>
      </c>
      <c r="B223" s="761"/>
      <c r="C223" s="761"/>
      <c r="D223" s="761"/>
      <c r="E223" s="761"/>
      <c r="F223" s="761"/>
      <c r="G223" s="761"/>
      <c r="H223" s="761"/>
      <c r="I223" s="761"/>
      <c r="J223" s="761"/>
      <c r="K223" s="761"/>
      <c r="L223" s="761"/>
      <c r="M223" s="761"/>
      <c r="N223" s="761"/>
      <c r="O223" s="762"/>
      <c r="P223" s="4" t="s">
        <v>262</v>
      </c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72">C224/$C$224</f>
        <v>1</v>
      </c>
      <c r="C224" s="329">
        <v>2388047.0</v>
      </c>
      <c r="D224" s="334">
        <f t="shared" ref="D224:D231" si="73">E224/E$224</f>
        <v>1</v>
      </c>
      <c r="E224" s="332">
        <v>98514.0</v>
      </c>
      <c r="F224" s="331">
        <f t="shared" ref="F224:F231" si="74">G224/G$224</f>
        <v>1</v>
      </c>
      <c r="G224" s="332">
        <v>30310.0</v>
      </c>
      <c r="H224" s="331">
        <f t="shared" ref="H224:H231" si="75">I224/I$224</f>
        <v>1</v>
      </c>
      <c r="I224" s="332">
        <v>8959.0</v>
      </c>
      <c r="J224" s="331">
        <f t="shared" ref="J224:J231" si="76">K224/K$224</f>
        <v>1</v>
      </c>
      <c r="K224" s="332">
        <v>10710.0</v>
      </c>
      <c r="L224" s="331">
        <f t="shared" ref="L224:L231" si="77">M224/M$224</f>
        <v>1</v>
      </c>
      <c r="M224" s="332">
        <v>25151.0</v>
      </c>
      <c r="N224" s="331">
        <f t="shared" ref="N224:N231" si="78">O224/O$224</f>
        <v>1</v>
      </c>
      <c r="O224" s="332">
        <v>23384.0</v>
      </c>
      <c r="P224" s="4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72"/>
        <v>0.3115323945</v>
      </c>
      <c r="C225" s="335">
        <v>743954.0</v>
      </c>
      <c r="D225" s="334">
        <f t="shared" si="73"/>
        <v>0.3589642081</v>
      </c>
      <c r="E225" s="332">
        <v>35363.0</v>
      </c>
      <c r="F225" s="336">
        <f t="shared" si="74"/>
        <v>0.3739689871</v>
      </c>
      <c r="G225" s="332">
        <v>11335.0</v>
      </c>
      <c r="H225" s="336">
        <f t="shared" si="75"/>
        <v>0.4992744726</v>
      </c>
      <c r="I225" s="332">
        <v>4473.0</v>
      </c>
      <c r="J225" s="336">
        <f t="shared" si="76"/>
        <v>0.310550887</v>
      </c>
      <c r="K225" s="332">
        <v>3326.0</v>
      </c>
      <c r="L225" s="336">
        <f t="shared" si="77"/>
        <v>0.3506818814</v>
      </c>
      <c r="M225" s="332">
        <v>8820.0</v>
      </c>
      <c r="N225" s="336">
        <f t="shared" si="78"/>
        <v>0.3168405748</v>
      </c>
      <c r="O225" s="332">
        <v>7409.0</v>
      </c>
      <c r="P225" s="4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72"/>
        <v>0.006626753996</v>
      </c>
      <c r="C226" s="335">
        <v>15825.0</v>
      </c>
      <c r="D226" s="334">
        <f t="shared" si="73"/>
        <v>0.006009298171</v>
      </c>
      <c r="E226" s="332">
        <v>592.0</v>
      </c>
      <c r="F226" s="337">
        <f t="shared" si="74"/>
        <v>0.006466512702</v>
      </c>
      <c r="G226" s="332">
        <v>196.0</v>
      </c>
      <c r="H226" s="337">
        <f t="shared" si="75"/>
        <v>0.004576403616</v>
      </c>
      <c r="I226" s="332">
        <v>41.0</v>
      </c>
      <c r="J226" s="337">
        <f t="shared" si="76"/>
        <v>0.007096171802</v>
      </c>
      <c r="K226" s="332">
        <v>76.0</v>
      </c>
      <c r="L226" s="337">
        <f t="shared" si="77"/>
        <v>0.005804938173</v>
      </c>
      <c r="M226" s="332">
        <v>146.0</v>
      </c>
      <c r="N226" s="337">
        <f t="shared" si="78"/>
        <v>0.005687649675</v>
      </c>
      <c r="O226" s="332">
        <v>133.0</v>
      </c>
      <c r="P226" s="4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72"/>
        <v>0.6767944685</v>
      </c>
      <c r="C227" s="257">
        <v>1616217.0</v>
      </c>
      <c r="D227" s="334">
        <f t="shared" si="73"/>
        <v>0.6287532736</v>
      </c>
      <c r="E227" s="35">
        <v>61941.0</v>
      </c>
      <c r="F227" s="337">
        <f t="shared" si="74"/>
        <v>0.6138568129</v>
      </c>
      <c r="G227" s="35">
        <v>18606.0</v>
      </c>
      <c r="H227" s="337">
        <f t="shared" si="75"/>
        <v>0.4915727202</v>
      </c>
      <c r="I227" s="35">
        <v>4404.0</v>
      </c>
      <c r="J227" s="337">
        <f t="shared" si="76"/>
        <v>0.6738562092</v>
      </c>
      <c r="K227" s="35">
        <v>7217.0</v>
      </c>
      <c r="L227" s="337">
        <f t="shared" si="77"/>
        <v>0.6367540058</v>
      </c>
      <c r="M227" s="35">
        <v>16015.0</v>
      </c>
      <c r="N227" s="337">
        <f t="shared" si="78"/>
        <v>0.6713564831</v>
      </c>
      <c r="O227" s="35">
        <v>15699.0</v>
      </c>
      <c r="P227" s="4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72"/>
        <v>0.236240744</v>
      </c>
      <c r="C228" s="340">
        <v>564154.0</v>
      </c>
      <c r="D228" s="38">
        <f t="shared" si="73"/>
        <v>0.1464969446</v>
      </c>
      <c r="E228" s="340">
        <v>14432.0</v>
      </c>
      <c r="F228" s="341">
        <f t="shared" si="74"/>
        <v>0.1350049489</v>
      </c>
      <c r="G228" s="340">
        <v>4092.0</v>
      </c>
      <c r="H228" s="341">
        <f t="shared" si="75"/>
        <v>0.1029132716</v>
      </c>
      <c r="I228" s="340">
        <v>922.0</v>
      </c>
      <c r="J228" s="341">
        <f t="shared" si="76"/>
        <v>0.1138188609</v>
      </c>
      <c r="K228" s="340">
        <v>1219.0</v>
      </c>
      <c r="L228" s="341">
        <f t="shared" si="77"/>
        <v>0.1376883623</v>
      </c>
      <c r="M228" s="340">
        <v>3463.0</v>
      </c>
      <c r="N228" s="341">
        <f t="shared" si="78"/>
        <v>0.2025316456</v>
      </c>
      <c r="O228" s="340">
        <v>4736.0</v>
      </c>
      <c r="P228" s="4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72"/>
        <v>0.1043890677</v>
      </c>
      <c r="C229" s="340">
        <v>249286.0</v>
      </c>
      <c r="D229" s="38">
        <f t="shared" si="73"/>
        <v>0.1551860649</v>
      </c>
      <c r="E229" s="340">
        <v>15288.0</v>
      </c>
      <c r="F229" s="341">
        <f t="shared" si="74"/>
        <v>0.1676674365</v>
      </c>
      <c r="G229" s="340">
        <v>5082.0</v>
      </c>
      <c r="H229" s="341">
        <f t="shared" si="75"/>
        <v>0.1515794173</v>
      </c>
      <c r="I229" s="340">
        <v>1358.0</v>
      </c>
      <c r="J229" s="341">
        <f t="shared" si="76"/>
        <v>0.1374416433</v>
      </c>
      <c r="K229" s="340">
        <v>1472.0</v>
      </c>
      <c r="L229" s="341">
        <f t="shared" si="77"/>
        <v>0.1541887003</v>
      </c>
      <c r="M229" s="340">
        <v>3878.0</v>
      </c>
      <c r="N229" s="341">
        <f t="shared" si="78"/>
        <v>0.1495894629</v>
      </c>
      <c r="O229" s="340">
        <v>3498.0</v>
      </c>
      <c r="P229" s="4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72"/>
        <v>0.2176343263</v>
      </c>
      <c r="C230" s="340">
        <v>519721.0</v>
      </c>
      <c r="D230" s="38">
        <f t="shared" si="73"/>
        <v>0.2214913616</v>
      </c>
      <c r="E230" s="340">
        <v>21820.0</v>
      </c>
      <c r="F230" s="341">
        <f t="shared" si="74"/>
        <v>0.2120422303</v>
      </c>
      <c r="G230" s="340">
        <v>6427.0</v>
      </c>
      <c r="H230" s="341">
        <f t="shared" si="75"/>
        <v>0.1674294006</v>
      </c>
      <c r="I230" s="340">
        <v>1500.0</v>
      </c>
      <c r="J230" s="341">
        <f t="shared" si="76"/>
        <v>0.2713352007</v>
      </c>
      <c r="K230" s="340">
        <v>2906.0</v>
      </c>
      <c r="L230" s="341">
        <f t="shared" si="77"/>
        <v>0.2320384875</v>
      </c>
      <c r="M230" s="340">
        <v>5836.0</v>
      </c>
      <c r="N230" s="341">
        <f t="shared" si="78"/>
        <v>0.2202788231</v>
      </c>
      <c r="O230" s="340">
        <v>5151.0</v>
      </c>
      <c r="P230" s="4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72"/>
        <v>0.0780918466</v>
      </c>
      <c r="C231" s="343">
        <v>186487.0</v>
      </c>
      <c r="D231" s="342">
        <f t="shared" si="73"/>
        <v>0.05662139391</v>
      </c>
      <c r="E231" s="345">
        <v>5578.0</v>
      </c>
      <c r="F231" s="344">
        <f t="shared" si="74"/>
        <v>0.04998350379</v>
      </c>
      <c r="G231" s="345">
        <v>1515.0</v>
      </c>
      <c r="H231" s="344">
        <f t="shared" si="75"/>
        <v>0.02366335529</v>
      </c>
      <c r="I231" s="345">
        <v>212.0</v>
      </c>
      <c r="J231" s="344">
        <f t="shared" si="76"/>
        <v>0.09206349206</v>
      </c>
      <c r="K231" s="345">
        <v>986.0</v>
      </c>
      <c r="L231" s="344">
        <f t="shared" si="77"/>
        <v>0.06357600095</v>
      </c>
      <c r="M231" s="345">
        <v>1599.0</v>
      </c>
      <c r="N231" s="344">
        <f t="shared" si="78"/>
        <v>0.05413958262</v>
      </c>
      <c r="O231" s="345">
        <v>1266.0</v>
      </c>
      <c r="P231" s="4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9" t="s">
        <v>271</v>
      </c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1"/>
      <c r="P232" s="4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346" t="s">
        <v>272</v>
      </c>
      <c r="B233" s="753"/>
      <c r="C233" s="753"/>
      <c r="D233" s="753"/>
      <c r="E233" s="753"/>
      <c r="F233" s="753"/>
      <c r="G233" s="753"/>
      <c r="H233" s="753"/>
      <c r="I233" s="753"/>
      <c r="J233" s="753"/>
      <c r="K233" s="753"/>
      <c r="L233" s="753"/>
      <c r="M233" s="753"/>
      <c r="N233" s="753"/>
      <c r="O233" s="754"/>
      <c r="P233" s="4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79">E234/C234</f>
        <v>0.05128205128</v>
      </c>
      <c r="E234" s="259">
        <v>2.0</v>
      </c>
      <c r="F234" s="56"/>
      <c r="G234" s="259">
        <v>1.0</v>
      </c>
      <c r="H234" s="56"/>
      <c r="I234" s="259">
        <v>0.0</v>
      </c>
      <c r="J234" s="56"/>
      <c r="K234" s="259">
        <v>0.0</v>
      </c>
      <c r="L234" s="56"/>
      <c r="M234" s="259">
        <v>1.0</v>
      </c>
      <c r="N234" s="56"/>
      <c r="O234" s="259">
        <v>0.0</v>
      </c>
      <c r="P234" s="4" t="s">
        <v>274</v>
      </c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79"/>
        <v>0.08988764045</v>
      </c>
      <c r="E235" s="35">
        <v>8.0</v>
      </c>
      <c r="F235" s="60"/>
      <c r="G235" s="35">
        <v>2.0</v>
      </c>
      <c r="H235" s="60"/>
      <c r="I235" s="35">
        <v>1.0</v>
      </c>
      <c r="J235" s="60"/>
      <c r="K235" s="35">
        <v>1.0</v>
      </c>
      <c r="L235" s="60"/>
      <c r="M235" s="35">
        <v>2.0</v>
      </c>
      <c r="N235" s="60"/>
      <c r="O235" s="35">
        <v>2.0</v>
      </c>
      <c r="P235" s="29" t="s">
        <v>276</v>
      </c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79"/>
        <v>0.0404040404</v>
      </c>
      <c r="E236" s="35">
        <v>4.0</v>
      </c>
      <c r="F236" s="60"/>
      <c r="G236" s="35">
        <v>2.0</v>
      </c>
      <c r="H236" s="60"/>
      <c r="I236" s="35">
        <v>0.0</v>
      </c>
      <c r="J236" s="60"/>
      <c r="K236" s="35">
        <v>1.0</v>
      </c>
      <c r="L236" s="60"/>
      <c r="M236" s="35">
        <v>1.0</v>
      </c>
      <c r="N236" s="60"/>
      <c r="O236" s="35">
        <v>0.0</v>
      </c>
      <c r="P236" s="4" t="s">
        <v>278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7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4" t="s">
        <v>280</v>
      </c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7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4" t="s">
        <v>282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7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5">
        <v>0.0</v>
      </c>
      <c r="P239" s="4" t="s">
        <v>284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346" t="s">
        <v>285</v>
      </c>
      <c r="B240" s="753"/>
      <c r="C240" s="753"/>
      <c r="D240" s="753"/>
      <c r="E240" s="753"/>
      <c r="F240" s="753"/>
      <c r="G240" s="753"/>
      <c r="H240" s="753"/>
      <c r="I240" s="753"/>
      <c r="J240" s="753"/>
      <c r="K240" s="753"/>
      <c r="L240" s="753"/>
      <c r="M240" s="753"/>
      <c r="N240" s="753"/>
      <c r="O240" s="754"/>
      <c r="P240" s="4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80">E241/C241</f>
        <v>0</v>
      </c>
      <c r="E241" s="172">
        <v>0.0</v>
      </c>
      <c r="F241" s="92"/>
      <c r="G241" s="35">
        <v>0.0</v>
      </c>
      <c r="H241" s="92"/>
      <c r="I241" s="172">
        <v>0.0</v>
      </c>
      <c r="J241" s="92"/>
      <c r="K241" s="172">
        <v>0.0</v>
      </c>
      <c r="L241" s="92"/>
      <c r="M241" s="172">
        <v>0.0</v>
      </c>
      <c r="N241" s="92"/>
      <c r="O241" s="172">
        <v>0.0</v>
      </c>
      <c r="P241" s="4" t="s">
        <v>287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80"/>
        <v>0.0625</v>
      </c>
      <c r="E242" s="35">
        <v>1.0</v>
      </c>
      <c r="F242" s="60"/>
      <c r="G242" s="355">
        <v>1.0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5">
        <v>0.0</v>
      </c>
      <c r="P242" s="29" t="s">
        <v>289</v>
      </c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80"/>
        <v>0.05263157895</v>
      </c>
      <c r="E243" s="355">
        <v>6.0</v>
      </c>
      <c r="F243" s="354"/>
      <c r="G243" s="355">
        <v>2.0</v>
      </c>
      <c r="H243" s="354"/>
      <c r="I243" s="355">
        <v>1.0</v>
      </c>
      <c r="J243" s="354"/>
      <c r="K243" s="355">
        <v>1.0</v>
      </c>
      <c r="L243" s="354"/>
      <c r="M243" s="355">
        <v>1.0</v>
      </c>
      <c r="N243" s="354"/>
      <c r="O243" s="355">
        <v>1.0</v>
      </c>
      <c r="P243" s="29" t="s">
        <v>291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346" t="s">
        <v>292</v>
      </c>
      <c r="B244" s="753"/>
      <c r="C244" s="753"/>
      <c r="D244" s="753"/>
      <c r="E244" s="753"/>
      <c r="F244" s="753"/>
      <c r="G244" s="753"/>
      <c r="H244" s="753"/>
      <c r="I244" s="753"/>
      <c r="J244" s="753"/>
      <c r="K244" s="753"/>
      <c r="L244" s="753"/>
      <c r="M244" s="753"/>
      <c r="N244" s="753"/>
      <c r="O244" s="754"/>
      <c r="P244" s="4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81">E245/C245</f>
        <v>0.07246376812</v>
      </c>
      <c r="E245" s="588">
        <f t="shared" ref="E245:E250" si="82">SUM(G245,I245,K245,M245,O245)</f>
        <v>5</v>
      </c>
      <c r="F245" s="92"/>
      <c r="G245" s="172">
        <v>1.0</v>
      </c>
      <c r="H245" s="92"/>
      <c r="I245" s="172">
        <v>2.0</v>
      </c>
      <c r="J245" s="92"/>
      <c r="K245" s="172">
        <v>0.0</v>
      </c>
      <c r="L245" s="92"/>
      <c r="M245" s="172">
        <v>2.0</v>
      </c>
      <c r="N245" s="92"/>
      <c r="O245" s="172">
        <v>0.0</v>
      </c>
      <c r="P245" s="29" t="s">
        <v>294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81"/>
        <v>0.08928571429</v>
      </c>
      <c r="E246" s="131">
        <f t="shared" si="82"/>
        <v>5</v>
      </c>
      <c r="F246" s="60"/>
      <c r="G246" s="35">
        <v>1.0</v>
      </c>
      <c r="H246" s="60"/>
      <c r="I246" s="35">
        <v>2.0</v>
      </c>
      <c r="J246" s="60"/>
      <c r="K246" s="35">
        <v>0.0</v>
      </c>
      <c r="L246" s="60"/>
      <c r="M246" s="35">
        <v>2.0</v>
      </c>
      <c r="N246" s="60"/>
      <c r="O246" s="35">
        <v>0.0</v>
      </c>
      <c r="P246" s="29" t="s">
        <v>294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81"/>
        <v>0</v>
      </c>
      <c r="E247" s="131">
        <f t="shared" si="82"/>
        <v>0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5">
        <v>0.0</v>
      </c>
      <c r="P247" s="29" t="s">
        <v>294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81"/>
        <v>0.06120982539</v>
      </c>
      <c r="E248" s="35">
        <f t="shared" si="82"/>
        <v>120893</v>
      </c>
      <c r="F248" s="60"/>
      <c r="G248" s="35">
        <v>66013.0</v>
      </c>
      <c r="H248" s="60"/>
      <c r="I248" s="35">
        <f t="shared" ref="I248:I249" si="83">33900+1000</f>
        <v>34900</v>
      </c>
      <c r="J248" s="60"/>
      <c r="K248" s="35">
        <v>0.0</v>
      </c>
      <c r="L248" s="60"/>
      <c r="M248" s="35">
        <f t="shared" ref="M248:M249" si="84">8630+11350</f>
        <v>19980</v>
      </c>
      <c r="N248" s="60"/>
      <c r="O248" s="35">
        <v>0.0</v>
      </c>
      <c r="P248" s="29" t="s">
        <v>298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81"/>
        <v>0.06475899581</v>
      </c>
      <c r="E249" s="35">
        <f t="shared" si="82"/>
        <v>120893</v>
      </c>
      <c r="F249" s="60"/>
      <c r="G249" s="35">
        <v>66013.0</v>
      </c>
      <c r="H249" s="60"/>
      <c r="I249" s="35">
        <f t="shared" si="83"/>
        <v>34900</v>
      </c>
      <c r="J249" s="60"/>
      <c r="K249" s="35">
        <v>0.0</v>
      </c>
      <c r="L249" s="60"/>
      <c r="M249" s="35">
        <f t="shared" si="84"/>
        <v>19980</v>
      </c>
      <c r="N249" s="60"/>
      <c r="O249" s="35">
        <v>0.0</v>
      </c>
      <c r="P249" s="29" t="s">
        <v>298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81"/>
        <v>0</v>
      </c>
      <c r="E250" s="35">
        <f t="shared" si="82"/>
        <v>0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5">
        <v>0.0</v>
      </c>
      <c r="P250" s="29" t="s">
        <v>301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81"/>
        <v>0.05307855626</v>
      </c>
      <c r="E251" s="613">
        <v>25.0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29" t="s">
        <v>298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81"/>
        <v>0.02083333333</v>
      </c>
      <c r="E252" s="351">
        <v>2.0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29" t="s">
        <v>298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81"/>
        <v>0.01113487887</v>
      </c>
      <c r="E253" s="35">
        <v>9047.0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29" t="s">
        <v>298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81"/>
        <v>0.06133333333</v>
      </c>
      <c r="E254" s="35">
        <v>23.0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29" t="s">
        <v>298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81"/>
        <v>0.07925747496</v>
      </c>
      <c r="E255" s="35">
        <v>62187.0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29" t="s">
        <v>298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81"/>
        <v>0.05</v>
      </c>
      <c r="E256" s="351">
        <v>1.0</v>
      </c>
      <c r="F256" s="60"/>
      <c r="G256" s="34">
        <v>1.0</v>
      </c>
      <c r="H256" s="60"/>
      <c r="I256" s="34">
        <v>0.0</v>
      </c>
      <c r="J256" s="60"/>
      <c r="K256" s="34">
        <v>0.0</v>
      </c>
      <c r="L256" s="60"/>
      <c r="M256" s="34">
        <v>0.0</v>
      </c>
      <c r="N256" s="60"/>
      <c r="O256" s="35">
        <v>0.0</v>
      </c>
      <c r="P256" s="4" t="s">
        <v>308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81"/>
        <v>0</v>
      </c>
      <c r="E257" s="351">
        <v>0.0</v>
      </c>
      <c r="F257" s="60"/>
      <c r="G257" s="34">
        <v>0.0</v>
      </c>
      <c r="H257" s="60"/>
      <c r="I257" s="34">
        <v>0.0</v>
      </c>
      <c r="J257" s="60"/>
      <c r="K257" s="34">
        <v>0.0</v>
      </c>
      <c r="L257" s="60"/>
      <c r="M257" s="34">
        <v>0.0</v>
      </c>
      <c r="N257" s="60"/>
      <c r="O257" s="35">
        <v>0.0</v>
      </c>
      <c r="P257" s="4" t="s">
        <v>310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81"/>
        <v>0.0652173913</v>
      </c>
      <c r="E258" s="351">
        <v>3.0</v>
      </c>
      <c r="F258" s="60"/>
      <c r="G258" s="34">
        <v>1.0</v>
      </c>
      <c r="H258" s="60"/>
      <c r="I258" s="34">
        <v>1.0</v>
      </c>
      <c r="J258" s="60"/>
      <c r="K258" s="34">
        <v>0.0</v>
      </c>
      <c r="L258" s="60"/>
      <c r="M258" s="34">
        <v>1.0</v>
      </c>
      <c r="N258" s="60"/>
      <c r="O258" s="35">
        <v>0.0</v>
      </c>
      <c r="P258" s="29" t="s">
        <v>312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81"/>
        <v>0.04347826087</v>
      </c>
      <c r="E259" s="591">
        <v>1.0</v>
      </c>
      <c r="F259" s="354"/>
      <c r="G259" s="355">
        <v>1.0</v>
      </c>
      <c r="H259" s="354"/>
      <c r="I259" s="355">
        <v>0.0</v>
      </c>
      <c r="J259" s="354"/>
      <c r="K259" s="355">
        <v>0.0</v>
      </c>
      <c r="L259" s="354"/>
      <c r="M259" s="355">
        <v>0.0</v>
      </c>
      <c r="N259" s="354"/>
      <c r="O259" s="355">
        <v>0.0</v>
      </c>
      <c r="P259" s="29" t="s">
        <v>314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346" t="s">
        <v>315</v>
      </c>
      <c r="B260" s="753"/>
      <c r="C260" s="753"/>
      <c r="D260" s="753"/>
      <c r="E260" s="753"/>
      <c r="F260" s="753"/>
      <c r="G260" s="753"/>
      <c r="H260" s="753"/>
      <c r="I260" s="753"/>
      <c r="J260" s="753"/>
      <c r="K260" s="753"/>
      <c r="L260" s="753"/>
      <c r="M260" s="753"/>
      <c r="N260" s="753"/>
      <c r="O260" s="754"/>
      <c r="P260" s="4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370">
        <f>E261/C261</f>
        <v>0.03492961671</v>
      </c>
      <c r="E261" s="592">
        <v>210.62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4" t="s">
        <v>317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14.828217403548296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4"/>
      <c r="Q262" s="5"/>
      <c r="R262" s="5"/>
      <c r="S262" s="5"/>
      <c r="T262" s="378"/>
      <c r="U262" s="378"/>
      <c r="V262" s="378"/>
      <c r="W262" s="378"/>
      <c r="X262" s="378"/>
      <c r="Y262" s="378"/>
      <c r="Z262" s="378"/>
    </row>
    <row r="263" ht="15.0" customHeight="1">
      <c r="A263" s="346" t="s">
        <v>319</v>
      </c>
      <c r="B263" s="753"/>
      <c r="C263" s="753"/>
      <c r="D263" s="753"/>
      <c r="E263" s="753"/>
      <c r="F263" s="753"/>
      <c r="G263" s="753"/>
      <c r="H263" s="753"/>
      <c r="I263" s="753"/>
      <c r="J263" s="753"/>
      <c r="K263" s="753"/>
      <c r="L263" s="753"/>
      <c r="M263" s="753"/>
      <c r="N263" s="753"/>
      <c r="O263" s="754"/>
      <c r="P263" s="4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85">E264/C264</f>
        <v>0.05357142857</v>
      </c>
      <c r="E264" s="172">
        <v>3.0</v>
      </c>
      <c r="F264" s="92"/>
      <c r="G264" s="172">
        <v>1.0</v>
      </c>
      <c r="H264" s="92"/>
      <c r="I264" s="172">
        <v>2.0</v>
      </c>
      <c r="J264" s="92"/>
      <c r="K264" s="172">
        <v>0.0</v>
      </c>
      <c r="L264" s="92"/>
      <c r="M264" s="172">
        <v>0.0</v>
      </c>
      <c r="N264" s="92"/>
      <c r="O264" s="172">
        <v>0.0</v>
      </c>
      <c r="P264" s="4" t="s">
        <v>321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85"/>
        <v>0.05147058824</v>
      </c>
      <c r="E265" s="35">
        <v>7.0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" t="s">
        <v>323</v>
      </c>
      <c r="Q265" s="5"/>
      <c r="R265" s="5"/>
      <c r="S265" s="5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85"/>
        <v>0.03155339806</v>
      </c>
      <c r="E266" s="35">
        <v>13.0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" t="s">
        <v>323</v>
      </c>
      <c r="Q266" s="5"/>
      <c r="R266" s="5"/>
      <c r="S266" s="5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85"/>
        <v>0.08163265306</v>
      </c>
      <c r="E267" s="35">
        <v>20.0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" t="s">
        <v>323</v>
      </c>
      <c r="Q267" s="5"/>
      <c r="R267" s="5"/>
      <c r="S267" s="5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85"/>
        <v>0.05405405405</v>
      </c>
      <c r="E268" s="35">
        <v>6.0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" t="s">
        <v>323</v>
      </c>
      <c r="Q268" s="5"/>
      <c r="R268" s="5"/>
      <c r="S268" s="5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85"/>
        <v>0.04545454545</v>
      </c>
      <c r="E269" s="35">
        <v>4.0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" t="s">
        <v>323</v>
      </c>
      <c r="Q269" s="5"/>
      <c r="R269" s="5"/>
      <c r="S269" s="5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85"/>
        <v>0.03649635036</v>
      </c>
      <c r="E270" s="35">
        <v>10.0</v>
      </c>
      <c r="F270" s="493"/>
      <c r="G270" s="567"/>
      <c r="H270" s="493"/>
      <c r="I270" s="567"/>
      <c r="J270" s="493"/>
      <c r="K270" s="567"/>
      <c r="L270" s="493"/>
      <c r="M270" s="567"/>
      <c r="N270" s="493"/>
      <c r="O270" s="567"/>
      <c r="P270" s="4" t="s">
        <v>323</v>
      </c>
      <c r="Q270" s="5"/>
      <c r="R270" s="5"/>
      <c r="S270" s="5"/>
      <c r="T270" s="378"/>
      <c r="U270" s="378"/>
      <c r="V270" s="378"/>
      <c r="W270" s="378"/>
      <c r="X270" s="378"/>
      <c r="Y270" s="378"/>
      <c r="Z270" s="378"/>
    </row>
    <row r="271" ht="15.0" customHeight="1">
      <c r="A271" s="346" t="s">
        <v>329</v>
      </c>
      <c r="B271" s="753"/>
      <c r="C271" s="753"/>
      <c r="D271" s="753"/>
      <c r="E271" s="753"/>
      <c r="F271" s="753"/>
      <c r="G271" s="753"/>
      <c r="H271" s="753"/>
      <c r="I271" s="753"/>
      <c r="J271" s="753"/>
      <c r="K271" s="753"/>
      <c r="L271" s="753"/>
      <c r="M271" s="753"/>
      <c r="N271" s="753"/>
      <c r="O271" s="754"/>
      <c r="P271" s="4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0.02173913043</v>
      </c>
      <c r="E272" s="172">
        <v>1.0</v>
      </c>
      <c r="F272" s="92"/>
      <c r="G272" s="172">
        <v>1.0</v>
      </c>
      <c r="H272" s="92"/>
      <c r="I272" s="172">
        <v>0.0</v>
      </c>
      <c r="J272" s="92"/>
      <c r="K272" s="172">
        <v>0.0</v>
      </c>
      <c r="L272" s="92"/>
      <c r="M272" s="172">
        <v>0.0</v>
      </c>
      <c r="N272" s="92"/>
      <c r="O272" s="172">
        <v>0.0</v>
      </c>
      <c r="P272" s="4" t="s">
        <v>331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  <c r="P273" s="4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86">E274/C274</f>
        <v>0.04457897633</v>
      </c>
      <c r="E274" s="594">
        <v>81.0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4" t="s">
        <v>334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86"/>
        <v>0.02057613169</v>
      </c>
      <c r="E275" s="49">
        <v>5.0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4" t="s">
        <v>334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86"/>
        <v>0.06666666667</v>
      </c>
      <c r="E276" s="181">
        <v>12.0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4" t="s">
        <v>334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384"/>
      <c r="B277" s="384"/>
      <c r="C277" s="384"/>
      <c r="D277" s="384"/>
      <c r="E277" s="384"/>
      <c r="F277" s="384"/>
      <c r="G277" s="384"/>
      <c r="H277" s="384"/>
      <c r="I277" s="384"/>
      <c r="J277" s="384"/>
      <c r="K277" s="384"/>
      <c r="L277" s="384"/>
      <c r="M277" s="384"/>
      <c r="N277" s="384"/>
      <c r="O277" s="384"/>
      <c r="P277" s="384"/>
      <c r="Q277" s="384"/>
      <c r="R277" s="767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752"/>
      <c r="B278" s="752"/>
      <c r="C278" s="752"/>
      <c r="D278" s="752"/>
      <c r="E278" s="752"/>
      <c r="F278" s="752"/>
      <c r="G278" s="752"/>
      <c r="H278" s="752"/>
      <c r="I278" s="752"/>
      <c r="J278" s="752"/>
      <c r="K278" s="752"/>
      <c r="L278" s="752"/>
      <c r="M278" s="752"/>
      <c r="N278" s="752"/>
      <c r="O278" s="752"/>
      <c r="P278" s="752"/>
      <c r="Q278" s="752"/>
      <c r="R278" s="767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767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1" t="s">
        <v>339</v>
      </c>
      <c r="C280" s="392"/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767"/>
      <c r="S280" s="4" t="s">
        <v>340</v>
      </c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694">
        <v>1.0</v>
      </c>
      <c r="D281" s="768"/>
      <c r="E281" s="694">
        <v>2.0</v>
      </c>
      <c r="F281" s="768"/>
      <c r="G281" s="694">
        <v>3.0</v>
      </c>
      <c r="H281" s="768"/>
      <c r="I281" s="694">
        <v>4.0</v>
      </c>
      <c r="J281" s="768"/>
      <c r="K281" s="694">
        <v>5.0</v>
      </c>
      <c r="L281" s="768"/>
      <c r="M281" s="769">
        <v>6.0</v>
      </c>
      <c r="N281" s="768"/>
      <c r="O281" s="769">
        <v>7.0</v>
      </c>
      <c r="P281" s="768"/>
      <c r="Q281" s="770" t="s">
        <v>341</v>
      </c>
      <c r="R281" s="767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45000.0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87">SUM(C282:P282)</f>
        <v>45000</v>
      </c>
      <c r="R282" s="767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87"/>
        <v>0</v>
      </c>
      <c r="R283" s="767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541480.0</v>
      </c>
      <c r="F284" s="397"/>
      <c r="G284" s="402"/>
      <c r="H284" s="397"/>
      <c r="I284" s="402">
        <v>562373.0</v>
      </c>
      <c r="J284" s="397"/>
      <c r="K284" s="402"/>
      <c r="L284" s="397"/>
      <c r="M284" s="402"/>
      <c r="N284" s="397"/>
      <c r="O284" s="402">
        <v>6000.0</v>
      </c>
      <c r="P284" s="397"/>
      <c r="Q284" s="569">
        <f t="shared" si="87"/>
        <v>1109853</v>
      </c>
      <c r="R284" s="767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5928173.0</v>
      </c>
      <c r="F285" s="397"/>
      <c r="G285" s="408"/>
      <c r="H285" s="397"/>
      <c r="I285" s="408">
        <v>11000.0</v>
      </c>
      <c r="J285" s="397"/>
      <c r="K285" s="408"/>
      <c r="L285" s="397"/>
      <c r="M285" s="408"/>
      <c r="N285" s="397"/>
      <c r="O285" s="408">
        <v>24755.0</v>
      </c>
      <c r="P285" s="397"/>
      <c r="Q285" s="570">
        <f t="shared" si="87"/>
        <v>5963928</v>
      </c>
      <c r="R285" s="767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2001839.0</v>
      </c>
      <c r="D286" s="397"/>
      <c r="E286" s="402">
        <v>70000.0</v>
      </c>
      <c r="F286" s="397"/>
      <c r="G286" s="402"/>
      <c r="H286" s="397"/>
      <c r="I286" s="402">
        <v>10000.0</v>
      </c>
      <c r="J286" s="397"/>
      <c r="K286" s="402"/>
      <c r="L286" s="397"/>
      <c r="M286" s="402">
        <v>15000.0</v>
      </c>
      <c r="N286" s="397"/>
      <c r="O286" s="402"/>
      <c r="P286" s="397"/>
      <c r="Q286" s="569">
        <f t="shared" si="87"/>
        <v>2096839</v>
      </c>
      <c r="R286" s="767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690000.0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87"/>
        <v>690000</v>
      </c>
      <c r="R287" s="767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482713.0</v>
      </c>
      <c r="D288" s="397"/>
      <c r="E288" s="402">
        <v>14930.0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87"/>
        <v>497643</v>
      </c>
      <c r="R288" s="767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2618050.0</v>
      </c>
      <c r="F289" s="397"/>
      <c r="G289" s="408"/>
      <c r="H289" s="397"/>
      <c r="I289" s="408"/>
      <c r="J289" s="397"/>
      <c r="K289" s="408"/>
      <c r="L289" s="397"/>
      <c r="M289" s="408">
        <v>844000.0</v>
      </c>
      <c r="N289" s="397"/>
      <c r="O289" s="408"/>
      <c r="P289" s="397"/>
      <c r="Q289" s="570">
        <f t="shared" si="87"/>
        <v>3462050</v>
      </c>
      <c r="R289" s="767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211850.0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87"/>
        <v>211850</v>
      </c>
      <c r="R290" s="767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533630.0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87"/>
        <v>533630</v>
      </c>
      <c r="R291" s="767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590834.0</v>
      </c>
      <c r="D292" s="397"/>
      <c r="E292" s="402">
        <v>1273000.0</v>
      </c>
      <c r="F292" s="397"/>
      <c r="G292" s="402"/>
      <c r="H292" s="397"/>
      <c r="I292" s="402"/>
      <c r="J292" s="397"/>
      <c r="K292" s="402"/>
      <c r="L292" s="397"/>
      <c r="M292" s="402"/>
      <c r="N292" s="397"/>
      <c r="O292" s="402"/>
      <c r="P292" s="397"/>
      <c r="Q292" s="569">
        <f t="shared" si="87"/>
        <v>1863834</v>
      </c>
      <c r="R292" s="767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200000.0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87"/>
        <v>200000</v>
      </c>
      <c r="R293" s="767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6021989.0</v>
      </c>
      <c r="D294" s="397"/>
      <c r="E294" s="402">
        <v>878864.0</v>
      </c>
      <c r="F294" s="397"/>
      <c r="G294" s="402"/>
      <c r="H294" s="397"/>
      <c r="I294" s="402"/>
      <c r="J294" s="397"/>
      <c r="K294" s="402"/>
      <c r="L294" s="397"/>
      <c r="M294" s="402">
        <v>1254900.0</v>
      </c>
      <c r="N294" s="397"/>
      <c r="O294" s="402"/>
      <c r="P294" s="397"/>
      <c r="Q294" s="569">
        <f t="shared" si="87"/>
        <v>8155753</v>
      </c>
      <c r="R294" s="767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141245.0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87"/>
        <v>141245</v>
      </c>
      <c r="R295" s="767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147894.0</v>
      </c>
      <c r="D296" s="397"/>
      <c r="E296" s="402">
        <v>3267.0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87"/>
        <v>151161</v>
      </c>
      <c r="R296" s="767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2934999.0</v>
      </c>
      <c r="D297" s="397"/>
      <c r="E297" s="408">
        <v>270945.0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87"/>
        <v>3205944</v>
      </c>
      <c r="R297" s="767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>
        <v>150000.0</v>
      </c>
      <c r="F298" s="397"/>
      <c r="G298" s="402"/>
      <c r="H298" s="397"/>
      <c r="I298" s="402">
        <v>90000.0</v>
      </c>
      <c r="J298" s="397"/>
      <c r="K298" s="402"/>
      <c r="L298" s="397"/>
      <c r="M298" s="402"/>
      <c r="N298" s="397"/>
      <c r="O298" s="402"/>
      <c r="P298" s="397"/>
      <c r="Q298" s="569">
        <f t="shared" si="87"/>
        <v>240000</v>
      </c>
      <c r="R298" s="767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1547703.0</v>
      </c>
      <c r="F299" s="397"/>
      <c r="G299" s="408"/>
      <c r="H299" s="397"/>
      <c r="I299" s="408"/>
      <c r="J299" s="397"/>
      <c r="K299" s="408"/>
      <c r="L299" s="397"/>
      <c r="M299" s="408">
        <v>391200.0</v>
      </c>
      <c r="N299" s="397"/>
      <c r="O299" s="408"/>
      <c r="P299" s="397"/>
      <c r="Q299" s="570">
        <f t="shared" si="87"/>
        <v>1938903</v>
      </c>
      <c r="R299" s="767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12321513</v>
      </c>
      <c r="D300" s="397"/>
      <c r="E300" s="411">
        <f>SUM(E282:F299)</f>
        <v>14976892</v>
      </c>
      <c r="F300" s="397"/>
      <c r="G300" s="411">
        <f>SUM(G282:H299)</f>
        <v>0</v>
      </c>
      <c r="H300" s="397"/>
      <c r="I300" s="411">
        <f>SUM(I282:J299)</f>
        <v>673373</v>
      </c>
      <c r="J300" s="397"/>
      <c r="K300" s="411">
        <f>SUM(K282:L299)</f>
        <v>0</v>
      </c>
      <c r="L300" s="397"/>
      <c r="M300" s="411">
        <f>SUM(M282:N299)</f>
        <v>2505100</v>
      </c>
      <c r="N300" s="397"/>
      <c r="O300" s="411">
        <f>SUM(O282:P299)</f>
        <v>30755</v>
      </c>
      <c r="P300" s="397"/>
      <c r="Q300" s="571">
        <f>SUM(Q282:Q299)</f>
        <v>30507633</v>
      </c>
      <c r="R300" s="767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586</v>
      </c>
      <c r="B301" s="414"/>
      <c r="C301" s="415">
        <f>SUM(C282:D299)</f>
        <v>12321513</v>
      </c>
      <c r="D301" s="416"/>
      <c r="E301" s="415">
        <f>SUM(E282:F299)</f>
        <v>14976892</v>
      </c>
      <c r="F301" s="416"/>
      <c r="G301" s="415">
        <f>SUM(G282:H299)</f>
        <v>0</v>
      </c>
      <c r="H301" s="416"/>
      <c r="I301" s="415">
        <f>SUM(I282:J299)</f>
        <v>673373</v>
      </c>
      <c r="J301" s="416"/>
      <c r="K301" s="415">
        <f>SUM(K282:L299)</f>
        <v>0</v>
      </c>
      <c r="L301" s="416"/>
      <c r="M301" s="415">
        <f>SUM(M282:N299)</f>
        <v>2505100</v>
      </c>
      <c r="N301" s="416"/>
      <c r="O301" s="415">
        <f>SUM(O282:P299)</f>
        <v>30755</v>
      </c>
      <c r="P301" s="416"/>
      <c r="Q301" s="572">
        <f>SUM(Q282:Q299)</f>
        <v>30507633</v>
      </c>
      <c r="R301" s="767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74">
    <mergeCell ref="I281:J281"/>
    <mergeCell ref="K281:L281"/>
    <mergeCell ref="I282:J282"/>
    <mergeCell ref="K282:L282"/>
    <mergeCell ref="I283:J283"/>
    <mergeCell ref="K283:L283"/>
    <mergeCell ref="E281:F281"/>
    <mergeCell ref="G281:H281"/>
    <mergeCell ref="C282:D282"/>
    <mergeCell ref="E282:F282"/>
    <mergeCell ref="G282:H282"/>
    <mergeCell ref="E283:F283"/>
    <mergeCell ref="G283:H283"/>
    <mergeCell ref="C299:D299"/>
    <mergeCell ref="E299:F299"/>
    <mergeCell ref="G299:H299"/>
    <mergeCell ref="I299:J299"/>
    <mergeCell ref="K299:L299"/>
    <mergeCell ref="M299:N299"/>
    <mergeCell ref="O299:P299"/>
    <mergeCell ref="C300:D300"/>
    <mergeCell ref="E300:F300"/>
    <mergeCell ref="G300:H300"/>
    <mergeCell ref="I300:J300"/>
    <mergeCell ref="K300:L300"/>
    <mergeCell ref="M300:N300"/>
    <mergeCell ref="O300:P300"/>
    <mergeCell ref="A1:O1"/>
    <mergeCell ref="B2:C2"/>
    <mergeCell ref="F2:G2"/>
    <mergeCell ref="H2:I2"/>
    <mergeCell ref="J2:K2"/>
    <mergeCell ref="L2:M2"/>
    <mergeCell ref="N2:O2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A42:O42"/>
    <mergeCell ref="M281:N281"/>
    <mergeCell ref="O281:P281"/>
    <mergeCell ref="M282:N282"/>
    <mergeCell ref="O282:P282"/>
    <mergeCell ref="M283:N283"/>
    <mergeCell ref="O283:P283"/>
    <mergeCell ref="A48:O48"/>
    <mergeCell ref="A71:O71"/>
    <mergeCell ref="A273:O273"/>
    <mergeCell ref="A279:Q279"/>
    <mergeCell ref="A280:A281"/>
    <mergeCell ref="B280:Q280"/>
    <mergeCell ref="C281:D281"/>
    <mergeCell ref="C283:D283"/>
    <mergeCell ref="C284:D284"/>
    <mergeCell ref="E284:F284"/>
    <mergeCell ref="G284:H284"/>
    <mergeCell ref="I284:J284"/>
    <mergeCell ref="K284:L284"/>
    <mergeCell ref="M284:N284"/>
    <mergeCell ref="O284:P284"/>
    <mergeCell ref="C301:D301"/>
    <mergeCell ref="E301:F301"/>
    <mergeCell ref="G301:H301"/>
    <mergeCell ref="I301:J301"/>
    <mergeCell ref="K301:L301"/>
    <mergeCell ref="M301:N301"/>
    <mergeCell ref="O301:P301"/>
    <mergeCell ref="C285:D285"/>
    <mergeCell ref="E285:F285"/>
    <mergeCell ref="G285:H285"/>
    <mergeCell ref="I285:J285"/>
    <mergeCell ref="K285:L285"/>
    <mergeCell ref="M285:N285"/>
    <mergeCell ref="O285:P285"/>
    <mergeCell ref="C286:D286"/>
    <mergeCell ref="E286:F286"/>
    <mergeCell ref="G286:H286"/>
    <mergeCell ref="I286:J286"/>
    <mergeCell ref="K286:L286"/>
    <mergeCell ref="M286:N286"/>
    <mergeCell ref="O286:P286"/>
    <mergeCell ref="C287:D287"/>
    <mergeCell ref="E287:F287"/>
    <mergeCell ref="G287:H287"/>
    <mergeCell ref="I287:J287"/>
    <mergeCell ref="K287:L287"/>
    <mergeCell ref="M287:N287"/>
    <mergeCell ref="O287:P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  <mergeCell ref="C297:D297"/>
    <mergeCell ref="E297:F297"/>
    <mergeCell ref="G297:H297"/>
    <mergeCell ref="I297:J297"/>
    <mergeCell ref="K297:L297"/>
    <mergeCell ref="M297:N297"/>
    <mergeCell ref="O297:P297"/>
    <mergeCell ref="C298:D298"/>
    <mergeCell ref="E298:F298"/>
    <mergeCell ref="G298:H298"/>
    <mergeCell ref="I298:J298"/>
    <mergeCell ref="K298:L298"/>
    <mergeCell ref="M298:N298"/>
    <mergeCell ref="O298:P298"/>
  </mergeCells>
  <hyperlinks>
    <hyperlink r:id="rId1" ref="A4"/>
    <hyperlink r:id="rId2" ref="A5"/>
    <hyperlink r:id="rId3" ref="A8"/>
    <hyperlink r:id="rId4" ref="A9"/>
    <hyperlink r:id="rId5" ref="P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P17"/>
    <hyperlink r:id="rId14" ref="A18"/>
    <hyperlink r:id="rId15" ref="A19"/>
    <hyperlink r:id="rId16" ref="A20"/>
    <hyperlink r:id="rId17" ref="A21"/>
    <hyperlink r:id="rId18" ref="P21"/>
    <hyperlink r:id="rId19" ref="A22"/>
    <hyperlink r:id="rId20" ref="A23"/>
    <hyperlink r:id="rId21" ref="P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P43"/>
    <hyperlink r:id="rId39" ref="A44"/>
    <hyperlink r:id="rId40" ref="A45"/>
    <hyperlink r:id="rId41" ref="A46"/>
    <hyperlink r:id="rId42" ref="A47"/>
    <hyperlink r:id="rId43" ref="P49"/>
    <hyperlink r:id="rId44" ref="A52"/>
    <hyperlink r:id="rId45" ref="A53"/>
    <hyperlink r:id="rId46" ref="P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P62"/>
    <hyperlink r:id="rId57" ref="A63"/>
    <hyperlink r:id="rId58" ref="P63"/>
    <hyperlink r:id="rId59" ref="A64"/>
    <hyperlink r:id="rId60" ref="P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P72"/>
    <hyperlink r:id="rId69" ref="A77"/>
    <hyperlink r:id="rId70" ref="P77"/>
    <hyperlink r:id="rId71" ref="A82"/>
    <hyperlink r:id="rId72" ref="A87"/>
    <hyperlink r:id="rId73" ref="P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P164"/>
    <hyperlink r:id="rId132" ref="A165"/>
    <hyperlink r:id="rId133" ref="P185"/>
    <hyperlink r:id="rId134" ref="P188"/>
    <hyperlink r:id="rId135" ref="A223"/>
    <hyperlink r:id="rId136" ref="A234"/>
    <hyperlink r:id="rId137" ref="A235"/>
    <hyperlink r:id="rId138" ref="P235"/>
    <hyperlink r:id="rId139" ref="A236"/>
    <hyperlink r:id="rId140" ref="A237"/>
    <hyperlink r:id="rId141" ref="A238"/>
    <hyperlink r:id="rId142" ref="A239"/>
    <hyperlink r:id="rId143" ref="A241"/>
    <hyperlink r:id="rId144" ref="A242"/>
    <hyperlink r:id="rId145" ref="P242"/>
    <hyperlink r:id="rId146" ref="A243"/>
    <hyperlink r:id="rId147" ref="P243"/>
    <hyperlink r:id="rId148" ref="A245"/>
    <hyperlink r:id="rId149" ref="P245"/>
    <hyperlink r:id="rId150" ref="A246"/>
    <hyperlink r:id="rId151" ref="P246"/>
    <hyperlink r:id="rId152" ref="A247"/>
    <hyperlink r:id="rId153" ref="P247"/>
    <hyperlink r:id="rId154" ref="A248"/>
    <hyperlink r:id="rId155" ref="P248"/>
    <hyperlink r:id="rId156" ref="A249"/>
    <hyperlink r:id="rId157" ref="P249"/>
    <hyperlink r:id="rId158" ref="A250"/>
    <hyperlink r:id="rId159" ref="P250"/>
    <hyperlink r:id="rId160" ref="A251"/>
    <hyperlink r:id="rId161" ref="P251"/>
    <hyperlink r:id="rId162" ref="A252"/>
    <hyperlink r:id="rId163" ref="P252"/>
    <hyperlink r:id="rId164" ref="A253"/>
    <hyperlink r:id="rId165" ref="P253"/>
    <hyperlink r:id="rId166" ref="A254"/>
    <hyperlink r:id="rId167" ref="P254"/>
    <hyperlink r:id="rId168" ref="A255"/>
    <hyperlink r:id="rId169" ref="P255"/>
    <hyperlink r:id="rId170" ref="A256"/>
    <hyperlink r:id="rId171" ref="A257"/>
    <hyperlink r:id="rId172" ref="A258"/>
    <hyperlink r:id="rId173" ref="P258"/>
    <hyperlink r:id="rId174" ref="A259"/>
    <hyperlink r:id="rId175" ref="P259"/>
    <hyperlink r:id="rId176" ref="A264"/>
    <hyperlink r:id="rId177" ref="A265"/>
    <hyperlink r:id="rId178" ref="A266"/>
    <hyperlink r:id="rId179" ref="A267"/>
    <hyperlink r:id="rId180" ref="A268"/>
    <hyperlink r:id="rId181" ref="A269"/>
    <hyperlink r:id="rId182" ref="A270"/>
    <hyperlink r:id="rId183" ref="A272"/>
    <hyperlink r:id="rId184" ref="A274"/>
    <hyperlink r:id="rId185" ref="A275"/>
    <hyperlink r:id="rId186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8.71"/>
    <col customWidth="1" min="5" max="5" width="12.14"/>
    <col customWidth="1" min="6" max="6" width="8.29"/>
    <col customWidth="1" min="7" max="7" width="12.14"/>
    <col customWidth="1" min="8" max="8" width="8.86"/>
    <col customWidth="1" min="9" max="9" width="12.14"/>
    <col customWidth="1" min="10" max="10" width="2.29"/>
    <col customWidth="1" min="11" max="16" width="7.0"/>
    <col customWidth="1" min="17" max="17" width="13.14"/>
    <col customWidth="1" min="18" max="18" width="11.43"/>
    <col customWidth="1" min="19" max="19" width="24.0"/>
    <col customWidth="1" min="20" max="26" width="10.0"/>
  </cols>
  <sheetData>
    <row r="1" ht="18.0" customHeight="1">
      <c r="A1" s="1" t="s">
        <v>587</v>
      </c>
      <c r="B1" s="2"/>
      <c r="C1" s="2"/>
      <c r="D1" s="2"/>
      <c r="E1" s="2"/>
      <c r="F1" s="2"/>
      <c r="G1" s="2"/>
      <c r="H1" s="2"/>
      <c r="I1" s="3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3.25" customHeight="1">
      <c r="A2" s="6" t="s">
        <v>1</v>
      </c>
      <c r="B2" s="7" t="s">
        <v>2</v>
      </c>
      <c r="C2" s="3"/>
      <c r="D2" s="622" t="s">
        <v>588</v>
      </c>
      <c r="E2" s="3"/>
      <c r="F2" s="622" t="s">
        <v>589</v>
      </c>
      <c r="G2" s="3"/>
      <c r="H2" s="8" t="s">
        <v>590</v>
      </c>
      <c r="I2" s="3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1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229"/>
      <c r="C4" s="698">
        <v>60436.69</v>
      </c>
      <c r="D4" s="420">
        <v>5145.1</v>
      </c>
      <c r="E4" s="393"/>
      <c r="F4" s="663">
        <v>4937.08</v>
      </c>
      <c r="G4" s="393"/>
      <c r="H4" s="516">
        <v>208.02</v>
      </c>
      <c r="I4" s="393"/>
      <c r="J4" s="4" t="s">
        <v>12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51"/>
      <c r="C5" s="718">
        <v>52.38</v>
      </c>
      <c r="D5" s="20">
        <v>19.85</v>
      </c>
      <c r="E5" s="21"/>
      <c r="F5" s="22">
        <v>15.74</v>
      </c>
      <c r="G5" s="21"/>
      <c r="H5" s="22">
        <v>117.24</v>
      </c>
      <c r="I5" s="21"/>
      <c r="J5" s="4" t="s">
        <v>12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0" customHeight="1">
      <c r="A6" s="9" t="s">
        <v>14</v>
      </c>
      <c r="B6" s="10"/>
      <c r="C6" s="10"/>
      <c r="D6" s="10"/>
      <c r="E6" s="10"/>
      <c r="F6" s="10"/>
      <c r="G6" s="10"/>
      <c r="H6" s="10"/>
      <c r="I6" s="11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346" t="s">
        <v>15</v>
      </c>
      <c r="B7" s="753"/>
      <c r="C7" s="753"/>
      <c r="D7" s="753"/>
      <c r="E7" s="753"/>
      <c r="F7" s="753"/>
      <c r="G7" s="753"/>
      <c r="H7" s="753"/>
      <c r="I7" s="754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102140.0</v>
      </c>
      <c r="F8" s="51"/>
      <c r="G8" s="626">
        <v>77752.0</v>
      </c>
      <c r="H8" s="51"/>
      <c r="I8" s="627">
        <v>24388.0</v>
      </c>
      <c r="J8" s="4" t="s">
        <v>17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38.15</v>
      </c>
      <c r="F9" s="26"/>
      <c r="G9" s="30">
        <v>36.25</v>
      </c>
      <c r="H9" s="26"/>
      <c r="I9" s="31">
        <v>44.2</v>
      </c>
      <c r="J9" s="29" t="s">
        <v>17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0.1836596828</v>
      </c>
      <c r="E10" s="34">
        <v>18759.0</v>
      </c>
      <c r="F10" s="33">
        <f t="shared" ref="F10:F16" si="3">G10/$G$8</f>
        <v>0.2061168845</v>
      </c>
      <c r="G10" s="34">
        <v>16026.0</v>
      </c>
      <c r="H10" s="33">
        <f t="shared" ref="H10:H16" si="4">I10/$I$8</f>
        <v>0.1120633098</v>
      </c>
      <c r="I10" s="35">
        <v>2733.0</v>
      </c>
      <c r="J10" s="4" t="s">
        <v>20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0.1510182103</v>
      </c>
      <c r="E11" s="34">
        <v>15425.0</v>
      </c>
      <c r="F11" s="33">
        <f t="shared" si="3"/>
        <v>0.1407037761</v>
      </c>
      <c r="G11" s="34">
        <v>10940.0</v>
      </c>
      <c r="H11" s="33">
        <f t="shared" si="4"/>
        <v>0.183901919</v>
      </c>
      <c r="I11" s="35">
        <v>4485.0</v>
      </c>
      <c r="J11" s="4" t="s">
        <v>20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0.3102800078</v>
      </c>
      <c r="E12" s="34">
        <v>31692.0</v>
      </c>
      <c r="F12" s="33">
        <f t="shared" si="3"/>
        <v>0.3471421957</v>
      </c>
      <c r="G12" s="34">
        <v>26991.0</v>
      </c>
      <c r="H12" s="33">
        <f t="shared" si="4"/>
        <v>0.1927587338</v>
      </c>
      <c r="I12" s="35">
        <v>4701.0</v>
      </c>
      <c r="J12" s="4" t="s">
        <v>591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0.2346485216</v>
      </c>
      <c r="E13" s="34">
        <v>23967.0</v>
      </c>
      <c r="F13" s="33">
        <f t="shared" si="3"/>
        <v>0.2066056179</v>
      </c>
      <c r="G13" s="34">
        <v>16064.0</v>
      </c>
      <c r="H13" s="33">
        <f t="shared" si="4"/>
        <v>0.3240528129</v>
      </c>
      <c r="I13" s="35">
        <v>7903.0</v>
      </c>
      <c r="J13" s="4" t="s">
        <v>591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0.08528490307</v>
      </c>
      <c r="E14" s="34">
        <v>8711.0</v>
      </c>
      <c r="F14" s="33">
        <f t="shared" si="3"/>
        <v>0.06777960696</v>
      </c>
      <c r="G14" s="34">
        <v>5270.0</v>
      </c>
      <c r="H14" s="33">
        <f t="shared" si="4"/>
        <v>0.1410939806</v>
      </c>
      <c r="I14" s="35">
        <v>3441.0</v>
      </c>
      <c r="J14" s="4" t="s">
        <v>591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0.03510867437</v>
      </c>
      <c r="E15" s="34">
        <v>3586.0</v>
      </c>
      <c r="F15" s="33">
        <f t="shared" si="3"/>
        <v>0.03165191892</v>
      </c>
      <c r="G15" s="34">
        <v>2461.0</v>
      </c>
      <c r="H15" s="33">
        <f t="shared" si="4"/>
        <v>0.04612924389</v>
      </c>
      <c r="I15" s="35">
        <v>1125.0</v>
      </c>
      <c r="J15" s="4" t="s">
        <v>591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0.1203935774</v>
      </c>
      <c r="E16" s="34">
        <f>E14+E15</f>
        <v>12297</v>
      </c>
      <c r="F16" s="33">
        <f t="shared" si="3"/>
        <v>0.09943152588</v>
      </c>
      <c r="G16" s="34">
        <f>G14+G15</f>
        <v>7731</v>
      </c>
      <c r="H16" s="33">
        <f t="shared" si="4"/>
        <v>0.1872232245</v>
      </c>
      <c r="I16" s="35">
        <f>I14+I15</f>
        <v>4566</v>
      </c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0.1460544351</v>
      </c>
      <c r="E17" s="427">
        <v>14918.0</v>
      </c>
      <c r="F17" s="40">
        <f>G17/G8</f>
        <v>0.1604717564</v>
      </c>
      <c r="G17" s="427">
        <v>12477.0</v>
      </c>
      <c r="H17" s="40">
        <f>I17/I8</f>
        <v>0.1000902083</v>
      </c>
      <c r="I17" s="364">
        <v>2441.0</v>
      </c>
      <c r="J17" s="29" t="s">
        <v>28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0.19219999999999998</v>
      </c>
      <c r="E18" s="44"/>
      <c r="F18" s="40">
        <v>0.2143</v>
      </c>
      <c r="G18" s="44"/>
      <c r="H18" s="40">
        <v>0.1219</v>
      </c>
      <c r="I18" s="44"/>
      <c r="J18" s="4" t="s">
        <v>30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0.1204</v>
      </c>
      <c r="E19" s="44"/>
      <c r="F19" s="40">
        <v>0.09939999999999999</v>
      </c>
      <c r="G19" s="44"/>
      <c r="H19" s="40">
        <v>0.18719999999999998</v>
      </c>
      <c r="I19" s="44"/>
      <c r="J19" s="4" t="s">
        <v>30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0.2916</v>
      </c>
      <c r="E20" s="44"/>
      <c r="F20" s="40">
        <v>0.31829999999999997</v>
      </c>
      <c r="G20" s="44"/>
      <c r="H20" s="40">
        <v>0.2464</v>
      </c>
      <c r="I20" s="44"/>
      <c r="J20" s="4" t="s">
        <v>30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0.4548</v>
      </c>
      <c r="E21" s="44"/>
      <c r="F21" s="40">
        <v>0.4572</v>
      </c>
      <c r="G21" s="44"/>
      <c r="H21" s="40">
        <v>0.4474</v>
      </c>
      <c r="I21" s="44"/>
      <c r="J21" s="29" t="s">
        <v>30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5">C22/$C$8</f>
        <v>0.8780953055</v>
      </c>
      <c r="C22" s="34">
        <v>2779947.0</v>
      </c>
      <c r="D22" s="33">
        <f t="shared" ref="D22:D23" si="6">E22/$E$8</f>
        <v>0.893440376</v>
      </c>
      <c r="E22" s="34">
        <v>91256.0</v>
      </c>
      <c r="F22" s="33">
        <f t="shared" ref="F22:F23" si="7">G22/$G$8</f>
        <v>0.8901250129</v>
      </c>
      <c r="G22" s="34">
        <v>69209.0</v>
      </c>
      <c r="H22" s="33">
        <f t="shared" ref="H22:H23" si="8">I22/$I$8</f>
        <v>0.9040101689</v>
      </c>
      <c r="I22" s="35">
        <v>22047.0</v>
      </c>
      <c r="J22" s="4" t="s">
        <v>35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5"/>
        <v>0.1218974296</v>
      </c>
      <c r="C23" s="34">
        <v>385913.0</v>
      </c>
      <c r="D23" s="33">
        <f t="shared" si="6"/>
        <v>0.106559624</v>
      </c>
      <c r="E23" s="34">
        <v>10884.0</v>
      </c>
      <c r="F23" s="33">
        <f t="shared" si="7"/>
        <v>0.1098749871</v>
      </c>
      <c r="G23" s="34">
        <v>8543.0</v>
      </c>
      <c r="H23" s="33">
        <f t="shared" si="8"/>
        <v>0.09598983106</v>
      </c>
      <c r="I23" s="35">
        <v>2341.0</v>
      </c>
      <c r="J23" s="29" t="s">
        <v>37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0.0603</v>
      </c>
      <c r="E24" s="46"/>
      <c r="F24" s="33">
        <v>0.0705</v>
      </c>
      <c r="G24" s="46"/>
      <c r="H24" s="33">
        <v>0.0278</v>
      </c>
      <c r="I24" s="47"/>
      <c r="J24" s="4" t="s">
        <v>39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9">E25/$E$23</f>
        <v>0.3209298052</v>
      </c>
      <c r="E25" s="34">
        <v>3493.0</v>
      </c>
      <c r="F25" s="33">
        <f t="shared" ref="F25:F27" si="10">G25/$G$23</f>
        <v>0.2202973194</v>
      </c>
      <c r="G25" s="34">
        <v>1882.0</v>
      </c>
      <c r="H25" s="33">
        <f t="shared" ref="H25:H27" si="11">I25/$I$23</f>
        <v>0.6219564289</v>
      </c>
      <c r="I25" s="35">
        <v>1456.0</v>
      </c>
      <c r="J25" s="4" t="s">
        <v>41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467</v>
      </c>
      <c r="B26" s="33">
        <f>C26/C23</f>
        <v>0.1221104239</v>
      </c>
      <c r="C26" s="34">
        <v>47124.0</v>
      </c>
      <c r="D26" s="33">
        <f t="shared" si="9"/>
        <v>0.3209298052</v>
      </c>
      <c r="E26" s="34">
        <v>3493.0</v>
      </c>
      <c r="F26" s="33">
        <f t="shared" si="10"/>
        <v>0.2202973194</v>
      </c>
      <c r="G26" s="34">
        <v>1882.0</v>
      </c>
      <c r="H26" s="33">
        <f t="shared" si="11"/>
        <v>0.6219564289</v>
      </c>
      <c r="I26" s="35">
        <v>1456.0</v>
      </c>
      <c r="J26" s="4" t="s">
        <v>41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585</v>
      </c>
      <c r="B27" s="33">
        <f>C27/C23</f>
        <v>0.05592711311</v>
      </c>
      <c r="C27" s="34">
        <v>21583.0</v>
      </c>
      <c r="D27" s="33">
        <f t="shared" si="9"/>
        <v>0.1418596104</v>
      </c>
      <c r="E27" s="34">
        <v>1544.0</v>
      </c>
      <c r="F27" s="33">
        <f t="shared" si="10"/>
        <v>0.1668032307</v>
      </c>
      <c r="G27" s="34">
        <v>1425.0</v>
      </c>
      <c r="H27" s="33">
        <f t="shared" si="11"/>
        <v>0.01366937206</v>
      </c>
      <c r="I27" s="35">
        <v>32.0</v>
      </c>
      <c r="J27" s="4" t="s">
        <v>41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0" customHeight="1">
      <c r="A28" s="346" t="s">
        <v>44</v>
      </c>
      <c r="B28" s="753"/>
      <c r="C28" s="753"/>
      <c r="D28" s="753"/>
      <c r="E28" s="753"/>
      <c r="F28" s="753"/>
      <c r="G28" s="753"/>
      <c r="H28" s="753"/>
      <c r="I28" s="754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39485.0</v>
      </c>
      <c r="F29" s="51"/>
      <c r="G29" s="52">
        <v>30665.0</v>
      </c>
      <c r="H29" s="51"/>
      <c r="I29" s="52">
        <v>8820.0</v>
      </c>
      <c r="J29" s="4" t="s">
        <v>46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2.59</v>
      </c>
      <c r="F30" s="51"/>
      <c r="G30" s="54">
        <v>2.54</v>
      </c>
      <c r="H30" s="51"/>
      <c r="I30" s="54">
        <v>2.77</v>
      </c>
      <c r="J30" s="4" t="s">
        <v>48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12">E31/$E$29</f>
        <v>0.04961377738</v>
      </c>
      <c r="E31" s="34">
        <v>1959.0</v>
      </c>
      <c r="F31" s="33">
        <f t="shared" ref="F31:F34" si="13">G31/$G$29</f>
        <v>0.04232838741</v>
      </c>
      <c r="G31" s="34">
        <v>1298.0</v>
      </c>
      <c r="H31" s="33">
        <f t="shared" ref="H31:H34" si="14">I31/$I$29</f>
        <v>0.07494331066</v>
      </c>
      <c r="I31" s="49">
        <v>661.0</v>
      </c>
      <c r="J31" s="4" t="s">
        <v>50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12"/>
        <v>0.01610738255</v>
      </c>
      <c r="E32" s="48">
        <v>636.0</v>
      </c>
      <c r="F32" s="33">
        <f t="shared" si="13"/>
        <v>0.01421816403</v>
      </c>
      <c r="G32" s="48">
        <v>436.0</v>
      </c>
      <c r="H32" s="33">
        <f t="shared" si="14"/>
        <v>0.02267573696</v>
      </c>
      <c r="I32" s="49">
        <v>200.0</v>
      </c>
      <c r="J32" s="4" t="s">
        <v>52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12"/>
        <v>0.03436748132</v>
      </c>
      <c r="E33" s="34">
        <v>1357.0</v>
      </c>
      <c r="F33" s="33">
        <f t="shared" si="13"/>
        <v>0.03883906734</v>
      </c>
      <c r="G33" s="34">
        <v>1191.0</v>
      </c>
      <c r="H33" s="33">
        <f t="shared" si="14"/>
        <v>0.01882086168</v>
      </c>
      <c r="I33" s="49">
        <v>166.0</v>
      </c>
      <c r="J33" s="4" t="s">
        <v>54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12"/>
        <v>0.00658477903</v>
      </c>
      <c r="E34" s="435">
        <v>260.0</v>
      </c>
      <c r="F34" s="433">
        <f t="shared" si="13"/>
        <v>0.007761291375</v>
      </c>
      <c r="G34" s="435">
        <v>238.0</v>
      </c>
      <c r="H34" s="433">
        <f t="shared" si="14"/>
        <v>0.002494331066</v>
      </c>
      <c r="I34" s="436">
        <v>22.0</v>
      </c>
      <c r="J34" s="4" t="s">
        <v>56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0" customHeight="1">
      <c r="A35" s="346" t="s">
        <v>57</v>
      </c>
      <c r="B35" s="753"/>
      <c r="C35" s="753"/>
      <c r="D35" s="753"/>
      <c r="E35" s="753"/>
      <c r="F35" s="753"/>
      <c r="G35" s="753"/>
      <c r="H35" s="753"/>
      <c r="I35" s="754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92"/>
      <c r="E36" s="630">
        <v>15.83</v>
      </c>
      <c r="F36" s="92"/>
      <c r="G36" s="631">
        <v>18.36</v>
      </c>
      <c r="H36" s="92"/>
      <c r="I36" s="631">
        <v>7.9</v>
      </c>
      <c r="J36" s="4" t="s">
        <v>59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60"/>
      <c r="E37" s="55">
        <v>10.49</v>
      </c>
      <c r="F37" s="60"/>
      <c r="G37" s="521">
        <v>13.43</v>
      </c>
      <c r="H37" s="60"/>
      <c r="I37" s="521">
        <v>1.2700000000000005</v>
      </c>
      <c r="J37" s="4" t="s">
        <v>61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86.04</v>
      </c>
      <c r="F38" s="63"/>
      <c r="G38" s="521">
        <v>86.5</v>
      </c>
      <c r="H38" s="63"/>
      <c r="I38" s="521">
        <v>85.32</v>
      </c>
      <c r="J38" s="4" t="s">
        <v>63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79.14</v>
      </c>
      <c r="F39" s="63"/>
      <c r="G39" s="521">
        <v>78.99</v>
      </c>
      <c r="H39" s="63"/>
      <c r="I39" s="521">
        <v>79.04</v>
      </c>
      <c r="J39" s="4" t="s">
        <v>63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22.79</v>
      </c>
      <c r="F40" s="63"/>
      <c r="G40" s="70"/>
      <c r="H40" s="63"/>
      <c r="I40" s="70"/>
      <c r="J40" s="4" t="s">
        <v>66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19.6</v>
      </c>
      <c r="F41" s="74"/>
      <c r="G41" s="76"/>
      <c r="H41" s="74"/>
      <c r="I41" s="76"/>
      <c r="J41" s="4" t="s">
        <v>66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3"/>
      <c r="J42" s="4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26874.228968685944</v>
      </c>
      <c r="H43" s="56"/>
      <c r="I43" s="522">
        <v>35152.01730866178</v>
      </c>
      <c r="J43" s="29" t="s">
        <v>70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18419.26306941323</v>
      </c>
      <c r="F44" s="85"/>
      <c r="G44" s="86"/>
      <c r="H44" s="85"/>
      <c r="I44" s="86"/>
      <c r="J44" s="4" t="s">
        <v>72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-638.5703218366398</v>
      </c>
      <c r="F45" s="85"/>
      <c r="G45" s="86"/>
      <c r="H45" s="85"/>
      <c r="I45" s="86"/>
      <c r="J45" s="4" t="s">
        <v>72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1169.19</v>
      </c>
      <c r="F46" s="85"/>
      <c r="G46" s="86"/>
      <c r="H46" s="85"/>
      <c r="I46" s="86"/>
      <c r="J46" s="4" t="s">
        <v>75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757.53</v>
      </c>
      <c r="F47" s="85"/>
      <c r="G47" s="86"/>
      <c r="H47" s="101"/>
      <c r="I47" s="102"/>
      <c r="J47" s="4" t="s">
        <v>77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3"/>
      <c r="J48" s="4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29" t="s">
        <v>80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4" t="s">
        <v>80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4" t="s">
        <v>80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0.04036348374</v>
      </c>
      <c r="E52" s="39">
        <v>7982.0</v>
      </c>
      <c r="F52" s="26"/>
      <c r="G52" s="39">
        <v>6180.0</v>
      </c>
      <c r="H52" s="60"/>
      <c r="I52" s="39">
        <v>1734.0</v>
      </c>
      <c r="J52" s="29" t="s">
        <v>84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0.11869999999999999</v>
      </c>
      <c r="F53" s="26"/>
      <c r="G53" s="119">
        <v>0.1209</v>
      </c>
      <c r="H53" s="60"/>
      <c r="I53" s="119">
        <v>0.1116</v>
      </c>
      <c r="J53" s="29" t="s">
        <v>86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0.12869999999999998</v>
      </c>
      <c r="F54" s="60"/>
      <c r="G54" s="119">
        <v>0.132</v>
      </c>
      <c r="H54" s="60"/>
      <c r="I54" s="119">
        <v>0.11810000000000001</v>
      </c>
      <c r="J54" s="29" t="s">
        <v>86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0.09539999999999998</v>
      </c>
      <c r="F55" s="60"/>
      <c r="G55" s="123">
        <v>0.1052</v>
      </c>
      <c r="H55" s="60"/>
      <c r="I55" s="123">
        <v>0.0727</v>
      </c>
      <c r="J55" s="29" t="s">
        <v>86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0.12050000000000001</v>
      </c>
      <c r="F56" s="60"/>
      <c r="G56" s="123">
        <v>0.1223</v>
      </c>
      <c r="H56" s="60"/>
      <c r="I56" s="123">
        <v>0.1112</v>
      </c>
      <c r="J56" s="29" t="s">
        <v>86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0.1516</v>
      </c>
      <c r="F57" s="60"/>
      <c r="G57" s="123">
        <v>0.1597</v>
      </c>
      <c r="H57" s="60"/>
      <c r="I57" s="123">
        <v>0.13570000000000002</v>
      </c>
      <c r="J57" s="29" t="s">
        <v>86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0.1082</v>
      </c>
      <c r="F58" s="26"/>
      <c r="G58" s="119">
        <v>0.1093</v>
      </c>
      <c r="H58" s="60"/>
      <c r="I58" s="119">
        <v>0.1047</v>
      </c>
      <c r="J58" s="29" t="s">
        <v>86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0.0951</v>
      </c>
      <c r="F59" s="60"/>
      <c r="G59" s="123">
        <v>0.10210000000000001</v>
      </c>
      <c r="H59" s="60"/>
      <c r="I59" s="123">
        <v>0.0803</v>
      </c>
      <c r="J59" s="29" t="s">
        <v>86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0.09570000000000001</v>
      </c>
      <c r="F60" s="60"/>
      <c r="G60" s="123">
        <v>0.09390000000000001</v>
      </c>
      <c r="H60" s="60"/>
      <c r="I60" s="123">
        <v>0.1042</v>
      </c>
      <c r="J60" s="29" t="s">
        <v>86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0.1336</v>
      </c>
      <c r="F61" s="60"/>
      <c r="G61" s="123">
        <v>0.1425</v>
      </c>
      <c r="H61" s="60"/>
      <c r="I61" s="123">
        <v>0.1142</v>
      </c>
      <c r="J61" s="29" t="s">
        <v>86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0.4644199449</v>
      </c>
      <c r="E62" s="28">
        <v>3707.0</v>
      </c>
      <c r="F62" s="126"/>
      <c r="G62" s="127"/>
      <c r="H62" s="126"/>
      <c r="I62" s="127"/>
      <c r="J62" s="29" t="s">
        <v>93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0.4059886701</v>
      </c>
      <c r="E63" s="35">
        <v>1505.0</v>
      </c>
      <c r="F63" s="126"/>
      <c r="G63" s="127"/>
      <c r="H63" s="126"/>
      <c r="I63" s="127"/>
      <c r="J63" s="29" t="s">
        <v>93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0.5940113299</v>
      </c>
      <c r="E64" s="35">
        <v>2202.0</v>
      </c>
      <c r="F64" s="126"/>
      <c r="G64" s="127"/>
      <c r="H64" s="126"/>
      <c r="I64" s="127"/>
      <c r="J64" s="29" t="s">
        <v>93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0.348534202</v>
      </c>
      <c r="E65" s="130">
        <v>2782.0</v>
      </c>
      <c r="F65" s="126"/>
      <c r="G65" s="127"/>
      <c r="H65" s="126"/>
      <c r="I65" s="127"/>
      <c r="J65" s="4" t="s">
        <v>97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0.4769949676</v>
      </c>
      <c r="E66" s="131">
        <v>1327.0</v>
      </c>
      <c r="F66" s="126"/>
      <c r="G66" s="127"/>
      <c r="H66" s="126"/>
      <c r="I66" s="127"/>
      <c r="J66" s="4" t="s">
        <v>97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0.5230050324</v>
      </c>
      <c r="E67" s="133">
        <v>1455.0</v>
      </c>
      <c r="F67" s="134"/>
      <c r="G67" s="135"/>
      <c r="H67" s="134"/>
      <c r="I67" s="135"/>
      <c r="J67" s="4" t="s">
        <v>97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0.651465798</v>
      </c>
      <c r="E68" s="130">
        <v>5200.0</v>
      </c>
      <c r="F68" s="126"/>
      <c r="G68" s="127"/>
      <c r="H68" s="134"/>
      <c r="I68" s="135"/>
      <c r="J68" s="4" t="s">
        <v>97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0.4142307692</v>
      </c>
      <c r="E69" s="131">
        <v>2154.0</v>
      </c>
      <c r="F69" s="126"/>
      <c r="G69" s="127"/>
      <c r="H69" s="134"/>
      <c r="I69" s="135"/>
      <c r="J69" s="4" t="s">
        <v>97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0.5857692308</v>
      </c>
      <c r="E70" s="131">
        <v>3046.0</v>
      </c>
      <c r="F70" s="134"/>
      <c r="G70" s="135"/>
      <c r="H70" s="138"/>
      <c r="I70" s="139"/>
      <c r="J70" s="4" t="s">
        <v>97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3"/>
      <c r="J71" s="4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19636.0</v>
      </c>
      <c r="F72" s="141">
        <v>1.0</v>
      </c>
      <c r="G72" s="142">
        <v>16664.0</v>
      </c>
      <c r="H72" s="141">
        <v>1.0</v>
      </c>
      <c r="I72" s="142">
        <v>2972.0</v>
      </c>
      <c r="J72" s="29" t="s">
        <v>101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15">C73/$C$72</f>
        <v>0.1907931105</v>
      </c>
      <c r="C73" s="52">
        <v>87666.0</v>
      </c>
      <c r="D73" s="145">
        <f t="shared" ref="D73:D76" si="16">E73/$E$72</f>
        <v>0.240272968</v>
      </c>
      <c r="E73" s="52">
        <v>4718.0</v>
      </c>
      <c r="F73" s="145">
        <f t="shared" ref="F73:F76" si="17">G73/$G$72</f>
        <v>0.2512602016</v>
      </c>
      <c r="G73" s="52">
        <v>4187.0</v>
      </c>
      <c r="H73" s="145">
        <f t="shared" ref="H73:H76" si="18">I73/$I$72</f>
        <v>0.1786675639</v>
      </c>
      <c r="I73" s="146">
        <v>531.0</v>
      </c>
      <c r="J73" s="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15"/>
        <v>0.1931065852</v>
      </c>
      <c r="C74" s="52">
        <v>88729.0</v>
      </c>
      <c r="D74" s="148">
        <f t="shared" si="16"/>
        <v>0.2222957833</v>
      </c>
      <c r="E74" s="52">
        <v>4365.0</v>
      </c>
      <c r="F74" s="148">
        <f t="shared" si="17"/>
        <v>0.2343975036</v>
      </c>
      <c r="G74" s="52">
        <v>3906.0</v>
      </c>
      <c r="H74" s="148">
        <f t="shared" si="18"/>
        <v>0.1544414536</v>
      </c>
      <c r="I74" s="146">
        <v>459.0</v>
      </c>
      <c r="J74" s="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15"/>
        <v>0.3794969117</v>
      </c>
      <c r="C75" s="52">
        <v>174372.0</v>
      </c>
      <c r="D75" s="148">
        <f t="shared" si="16"/>
        <v>0.347575881</v>
      </c>
      <c r="E75" s="52">
        <v>6825.0</v>
      </c>
      <c r="F75" s="148">
        <f t="shared" si="17"/>
        <v>0.3419347096</v>
      </c>
      <c r="G75" s="52">
        <v>5698.0</v>
      </c>
      <c r="H75" s="148">
        <f t="shared" si="18"/>
        <v>0.3792059219</v>
      </c>
      <c r="I75" s="52">
        <v>1127.0</v>
      </c>
      <c r="J75" s="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15"/>
        <v>0.2366033925</v>
      </c>
      <c r="C76" s="152">
        <v>108715.0</v>
      </c>
      <c r="D76" s="151">
        <f t="shared" si="16"/>
        <v>0.1898553677</v>
      </c>
      <c r="E76" s="152">
        <v>3728.0</v>
      </c>
      <c r="F76" s="151">
        <f t="shared" si="17"/>
        <v>0.1724075852</v>
      </c>
      <c r="G76" s="152">
        <v>2873.0</v>
      </c>
      <c r="H76" s="151">
        <f t="shared" si="18"/>
        <v>0.2876850606</v>
      </c>
      <c r="I76" s="153">
        <v>855.0</v>
      </c>
      <c r="J76" s="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15"/>
        <v>0.5110972791</v>
      </c>
      <c r="C77" s="155">
        <v>234840.0</v>
      </c>
      <c r="D77" s="38">
        <f>E77/E72</f>
        <v>0.5161438175</v>
      </c>
      <c r="E77" s="155">
        <v>10135.0</v>
      </c>
      <c r="F77" s="38">
        <f>G77/G72</f>
        <v>0.515662506</v>
      </c>
      <c r="G77" s="155">
        <v>8593.0</v>
      </c>
      <c r="H77" s="38">
        <f>I77/I72</f>
        <v>0.5188425303</v>
      </c>
      <c r="I77" s="155">
        <v>1542.0</v>
      </c>
      <c r="J77" s="29" t="s">
        <v>101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19">C78/$C$77</f>
        <v>0.1912706524</v>
      </c>
      <c r="C78" s="52">
        <v>44918.0</v>
      </c>
      <c r="D78" s="145">
        <f t="shared" ref="D78:D81" si="20">E78/$E$77</f>
        <v>0.2377898372</v>
      </c>
      <c r="E78" s="52">
        <v>2410.0</v>
      </c>
      <c r="F78" s="145">
        <f t="shared" ref="F78:F81" si="21">G78/$G$77</f>
        <v>0.2479925521</v>
      </c>
      <c r="G78" s="52">
        <v>2131.0</v>
      </c>
      <c r="H78" s="145">
        <f t="shared" ref="H78:H81" si="22">I78/$I$77</f>
        <v>0.1809338521</v>
      </c>
      <c r="I78" s="146">
        <v>279.0</v>
      </c>
      <c r="J78" s="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19"/>
        <v>0.1927908363</v>
      </c>
      <c r="C79" s="52">
        <v>45275.0</v>
      </c>
      <c r="D79" s="148">
        <f t="shared" si="20"/>
        <v>0.2172668969</v>
      </c>
      <c r="E79" s="52">
        <v>2202.0</v>
      </c>
      <c r="F79" s="148">
        <f t="shared" si="21"/>
        <v>0.2286745025</v>
      </c>
      <c r="G79" s="52">
        <v>1965.0</v>
      </c>
      <c r="H79" s="148">
        <f t="shared" si="22"/>
        <v>0.1536964981</v>
      </c>
      <c r="I79" s="146">
        <v>237.0</v>
      </c>
      <c r="J79" s="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19"/>
        <v>0.3801652189</v>
      </c>
      <c r="C80" s="52">
        <v>89278.0</v>
      </c>
      <c r="D80" s="148">
        <f t="shared" si="20"/>
        <v>0.3565860878</v>
      </c>
      <c r="E80" s="52">
        <v>3614.0</v>
      </c>
      <c r="F80" s="148">
        <f t="shared" si="21"/>
        <v>0.3510997323</v>
      </c>
      <c r="G80" s="52">
        <v>3017.0</v>
      </c>
      <c r="H80" s="148">
        <f t="shared" si="22"/>
        <v>0.3871595331</v>
      </c>
      <c r="I80" s="146">
        <v>597.0</v>
      </c>
      <c r="J80" s="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19"/>
        <v>0.2357732925</v>
      </c>
      <c r="C81" s="152">
        <v>55369.0</v>
      </c>
      <c r="D81" s="151">
        <f t="shared" si="20"/>
        <v>0.1883571781</v>
      </c>
      <c r="E81" s="152">
        <v>1909.0</v>
      </c>
      <c r="F81" s="151">
        <f t="shared" si="21"/>
        <v>0.1722332131</v>
      </c>
      <c r="G81" s="152">
        <v>1480.0</v>
      </c>
      <c r="H81" s="151">
        <f t="shared" si="22"/>
        <v>0.2782101167</v>
      </c>
      <c r="I81" s="153">
        <v>429.0</v>
      </c>
      <c r="J81" s="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0.4838561825</v>
      </c>
      <c r="E82" s="155">
        <v>9501.0</v>
      </c>
      <c r="F82" s="38">
        <f>G82/G72</f>
        <v>0.484337494</v>
      </c>
      <c r="G82" s="155">
        <v>8071.0</v>
      </c>
      <c r="H82" s="38">
        <f>I82/I72</f>
        <v>0.4811574697</v>
      </c>
      <c r="I82" s="155">
        <v>1430.0</v>
      </c>
      <c r="J82" s="4" t="s">
        <v>101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23">C83/$C$82</f>
        <v>0.1902938898</v>
      </c>
      <c r="C83" s="52">
        <v>42748.0</v>
      </c>
      <c r="D83" s="145">
        <f t="shared" ref="D83:D86" si="24">E83/$E$82</f>
        <v>0.2429217977</v>
      </c>
      <c r="E83" s="52">
        <v>2308.0</v>
      </c>
      <c r="F83" s="145">
        <f t="shared" ref="F83:F86" si="25">G83/$G$82</f>
        <v>0.2547391897</v>
      </c>
      <c r="G83" s="52">
        <v>2056.0</v>
      </c>
      <c r="H83" s="145">
        <f t="shared" ref="H83:H86" si="26">I83/$I$82</f>
        <v>0.1762237762</v>
      </c>
      <c r="I83" s="146">
        <v>252.0</v>
      </c>
      <c r="J83" s="4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23"/>
        <v>0.1934366681</v>
      </c>
      <c r="C84" s="52">
        <v>43454.0</v>
      </c>
      <c r="D84" s="148">
        <f t="shared" si="24"/>
        <v>0.2276602463</v>
      </c>
      <c r="E84" s="52">
        <v>2163.0</v>
      </c>
      <c r="F84" s="148">
        <f t="shared" si="25"/>
        <v>0.2404906455</v>
      </c>
      <c r="G84" s="52">
        <v>1941.0</v>
      </c>
      <c r="H84" s="148">
        <f t="shared" si="26"/>
        <v>0.1552447552</v>
      </c>
      <c r="I84" s="146">
        <v>222.0</v>
      </c>
      <c r="J84" s="4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23"/>
        <v>0.3787982657</v>
      </c>
      <c r="C85" s="52">
        <v>85094.0</v>
      </c>
      <c r="D85" s="148">
        <f t="shared" si="24"/>
        <v>0.3379644248</v>
      </c>
      <c r="E85" s="52">
        <v>3211.0</v>
      </c>
      <c r="F85" s="148">
        <f t="shared" si="25"/>
        <v>0.3321769297</v>
      </c>
      <c r="G85" s="52">
        <v>2681.0</v>
      </c>
      <c r="H85" s="148">
        <f t="shared" si="26"/>
        <v>0.3706293706</v>
      </c>
      <c r="I85" s="146">
        <v>530.0</v>
      </c>
      <c r="J85" s="4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23"/>
        <v>0.2374711764</v>
      </c>
      <c r="C86" s="152">
        <v>53346.0</v>
      </c>
      <c r="D86" s="151">
        <f t="shared" si="24"/>
        <v>0.1914535312</v>
      </c>
      <c r="E86" s="152">
        <v>1819.0</v>
      </c>
      <c r="F86" s="151">
        <f t="shared" si="25"/>
        <v>0.172593235</v>
      </c>
      <c r="G86" s="152">
        <v>1393.0</v>
      </c>
      <c r="H86" s="151">
        <f t="shared" si="26"/>
        <v>0.2979020979</v>
      </c>
      <c r="I86" s="153">
        <v>426.0</v>
      </c>
      <c r="J86" s="4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15107.0</v>
      </c>
      <c r="F87" s="671"/>
      <c r="G87" s="584"/>
      <c r="H87" s="583"/>
      <c r="I87" s="584"/>
      <c r="J87" s="29" t="s">
        <v>112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15107.0</v>
      </c>
      <c r="F88" s="169"/>
      <c r="G88" s="135"/>
      <c r="H88" s="134"/>
      <c r="I88" s="135"/>
      <c r="J88" s="4" t="s">
        <v>112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27">C89/$C$88</f>
        <v>0.435920034</v>
      </c>
      <c r="C89" s="171">
        <v>217137.0</v>
      </c>
      <c r="D89" s="145">
        <f t="shared" ref="D89:D99" si="28">E89/$E$88</f>
        <v>0.4393327596</v>
      </c>
      <c r="E89" s="172">
        <v>6637.0</v>
      </c>
      <c r="F89" s="173"/>
      <c r="G89" s="174"/>
      <c r="H89" s="175"/>
      <c r="I89" s="174"/>
      <c r="J89" s="4" t="s">
        <v>112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27"/>
        <v>0.166819912</v>
      </c>
      <c r="C90" s="34">
        <v>83095.0</v>
      </c>
      <c r="D90" s="148">
        <f t="shared" si="28"/>
        <v>0.07393923347</v>
      </c>
      <c r="E90" s="35">
        <v>1117.0</v>
      </c>
      <c r="F90" s="169"/>
      <c r="G90" s="135"/>
      <c r="H90" s="134"/>
      <c r="I90" s="135"/>
      <c r="J90" s="4" t="s">
        <v>112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27"/>
        <v>0.397260054</v>
      </c>
      <c r="C91" s="34">
        <v>197880.0</v>
      </c>
      <c r="D91" s="148">
        <f t="shared" si="28"/>
        <v>0.4867280069</v>
      </c>
      <c r="E91" s="35">
        <v>7353.0</v>
      </c>
      <c r="F91" s="169"/>
      <c r="G91" s="135"/>
      <c r="H91" s="134"/>
      <c r="I91" s="135"/>
      <c r="J91" s="4" t="s">
        <v>112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28"/>
        <v>0.1173628119</v>
      </c>
      <c r="E92" s="28">
        <v>1773.0</v>
      </c>
      <c r="F92" s="169"/>
      <c r="G92" s="135"/>
      <c r="H92" s="134"/>
      <c r="I92" s="135"/>
      <c r="J92" s="4" t="s">
        <v>112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29">C93/$C$88</f>
        <v>0.03657209624</v>
      </c>
      <c r="C93" s="34">
        <v>18217.0</v>
      </c>
      <c r="D93" s="148">
        <f t="shared" si="28"/>
        <v>0.03223671146</v>
      </c>
      <c r="E93" s="49">
        <v>487.0</v>
      </c>
      <c r="F93" s="169"/>
      <c r="G93" s="135"/>
      <c r="H93" s="134"/>
      <c r="I93" s="135"/>
      <c r="J93" s="4" t="s">
        <v>112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29"/>
        <v>0.007948011692</v>
      </c>
      <c r="C94" s="34">
        <v>3959.0</v>
      </c>
      <c r="D94" s="148">
        <f t="shared" si="28"/>
        <v>0.0009267227113</v>
      </c>
      <c r="E94" s="49">
        <v>14.0</v>
      </c>
      <c r="F94" s="169"/>
      <c r="G94" s="135"/>
      <c r="H94" s="134"/>
      <c r="I94" s="135"/>
      <c r="J94" s="4" t="s">
        <v>112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29"/>
        <v>0.06960482783</v>
      </c>
      <c r="C95" s="34">
        <v>34671.0</v>
      </c>
      <c r="D95" s="148">
        <f t="shared" si="28"/>
        <v>0.08419937777</v>
      </c>
      <c r="E95" s="35">
        <v>1272.0</v>
      </c>
      <c r="F95" s="169"/>
      <c r="G95" s="135"/>
      <c r="H95" s="134"/>
      <c r="I95" s="135"/>
      <c r="J95" s="4" t="s">
        <v>112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30">C96/$C$87</f>
        <v>0.03610031479</v>
      </c>
      <c r="C96" s="27">
        <v>17982.0</v>
      </c>
      <c r="D96" s="40">
        <f t="shared" si="28"/>
        <v>0.0510359436</v>
      </c>
      <c r="E96" s="178">
        <v>771.0</v>
      </c>
      <c r="F96" s="169"/>
      <c r="G96" s="135"/>
      <c r="H96" s="134"/>
      <c r="I96" s="135"/>
      <c r="J96" s="4" t="s">
        <v>112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30"/>
        <v>0.01799996788</v>
      </c>
      <c r="C97" s="34">
        <v>8966.0</v>
      </c>
      <c r="D97" s="128">
        <f t="shared" si="28"/>
        <v>0.01588667505</v>
      </c>
      <c r="E97" s="49">
        <v>240.0</v>
      </c>
      <c r="F97" s="169"/>
      <c r="G97" s="86"/>
      <c r="H97" s="85"/>
      <c r="I97" s="86"/>
      <c r="J97" s="4" t="s">
        <v>112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30"/>
        <v>0.0009295098291</v>
      </c>
      <c r="C98" s="48">
        <v>463.0</v>
      </c>
      <c r="D98" s="128">
        <f t="shared" si="28"/>
        <v>0.0001323889588</v>
      </c>
      <c r="E98" s="49">
        <v>2.0</v>
      </c>
      <c r="F98" s="169"/>
      <c r="G98" s="86"/>
      <c r="H98" s="85"/>
      <c r="I98" s="86"/>
      <c r="J98" s="4" t="s">
        <v>112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30"/>
        <v>0.01717083708</v>
      </c>
      <c r="C99" s="180">
        <v>8553.0</v>
      </c>
      <c r="D99" s="136">
        <f t="shared" si="28"/>
        <v>0.03501687959</v>
      </c>
      <c r="E99" s="181">
        <v>529.0</v>
      </c>
      <c r="F99" s="182"/>
      <c r="G99" s="139"/>
      <c r="H99" s="183"/>
      <c r="I99" s="184"/>
      <c r="J99" s="4" t="s">
        <v>112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0" customHeight="1">
      <c r="A100" s="346" t="s">
        <v>391</v>
      </c>
      <c r="B100" s="753"/>
      <c r="C100" s="753"/>
      <c r="D100" s="755"/>
      <c r="E100" s="755"/>
      <c r="F100" s="753"/>
      <c r="G100" s="753"/>
      <c r="H100" s="753"/>
      <c r="I100" s="754"/>
      <c r="J100" s="4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31">C101/(C$101+C$102+C$103+C$104+C$105+C$106)</f>
        <v>0.1896207894</v>
      </c>
      <c r="C101" s="186">
        <v>464588.0</v>
      </c>
      <c r="D101" s="185">
        <f t="shared" ref="D101:D106" si="32">E101/(E$101+E$102+E$103+E$104+E$105+E$106)</f>
        <v>0.2039853173</v>
      </c>
      <c r="E101" s="186">
        <v>15171.0</v>
      </c>
      <c r="F101" s="185">
        <f t="shared" ref="F101:F106" si="33">G101/(G$101+G$102+G$103+G$104+G$105+G$106)</f>
        <v>0.2076733164</v>
      </c>
      <c r="G101" s="186">
        <v>11524.0</v>
      </c>
      <c r="H101" s="185">
        <f t="shared" ref="H101:H106" si="34">I101/(I$101+I$102+I$103+I$104+I$105+I$106)</f>
        <v>0.1931469124</v>
      </c>
      <c r="I101" s="186">
        <v>3647.0</v>
      </c>
      <c r="J101" s="4" t="s">
        <v>121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31"/>
        <v>0.2644727337</v>
      </c>
      <c r="C102" s="159">
        <v>647982.0</v>
      </c>
      <c r="D102" s="187">
        <f t="shared" si="32"/>
        <v>0.3251448778</v>
      </c>
      <c r="E102" s="159">
        <v>24182.0</v>
      </c>
      <c r="F102" s="187">
        <f t="shared" si="33"/>
        <v>0.3258186012</v>
      </c>
      <c r="G102" s="159">
        <v>18080.0</v>
      </c>
      <c r="H102" s="187">
        <f t="shared" si="34"/>
        <v>0.323164919</v>
      </c>
      <c r="I102" s="159">
        <v>6102.0</v>
      </c>
      <c r="J102" s="4" t="s">
        <v>123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31"/>
        <v>0.1909733928</v>
      </c>
      <c r="C103" s="159">
        <v>467902.0</v>
      </c>
      <c r="D103" s="187">
        <f t="shared" si="32"/>
        <v>0.2091484813</v>
      </c>
      <c r="E103" s="159">
        <v>15555.0</v>
      </c>
      <c r="F103" s="187">
        <f t="shared" si="33"/>
        <v>0.1984646159</v>
      </c>
      <c r="G103" s="159">
        <v>11013.0</v>
      </c>
      <c r="H103" s="187">
        <f t="shared" si="34"/>
        <v>0.2405465523</v>
      </c>
      <c r="I103" s="159">
        <v>4542.0</v>
      </c>
      <c r="J103" s="4" t="s">
        <v>125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31"/>
        <v>0.09901717896</v>
      </c>
      <c r="C104" s="159">
        <v>242601.0</v>
      </c>
      <c r="D104" s="187">
        <f t="shared" si="32"/>
        <v>0.1054683823</v>
      </c>
      <c r="E104" s="159">
        <v>7844.0</v>
      </c>
      <c r="F104" s="187">
        <f t="shared" si="33"/>
        <v>0.10751293</v>
      </c>
      <c r="G104" s="159">
        <v>5966.0</v>
      </c>
      <c r="H104" s="187">
        <f t="shared" si="34"/>
        <v>0.09945980299</v>
      </c>
      <c r="I104" s="159">
        <v>1878.0</v>
      </c>
      <c r="J104" s="4" t="s">
        <v>127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31"/>
        <v>0.2542241305</v>
      </c>
      <c r="C105" s="159">
        <v>622872.0</v>
      </c>
      <c r="D105" s="187">
        <f t="shared" si="32"/>
        <v>0.1558764605</v>
      </c>
      <c r="E105" s="159">
        <v>11593.0</v>
      </c>
      <c r="F105" s="187">
        <f t="shared" si="33"/>
        <v>0.1602782433</v>
      </c>
      <c r="G105" s="159">
        <v>8894.0</v>
      </c>
      <c r="H105" s="187">
        <f t="shared" si="34"/>
        <v>0.1429403665</v>
      </c>
      <c r="I105" s="159">
        <v>2699.0</v>
      </c>
      <c r="J105" s="4" t="s">
        <v>129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31"/>
        <v>0.001691774588</v>
      </c>
      <c r="C106" s="190">
        <v>4145.0</v>
      </c>
      <c r="D106" s="189">
        <f t="shared" si="32"/>
        <v>0.0003764807121</v>
      </c>
      <c r="E106" s="190">
        <v>28.0</v>
      </c>
      <c r="F106" s="189">
        <f t="shared" si="33"/>
        <v>0.0002522931647</v>
      </c>
      <c r="G106" s="190">
        <v>14.0</v>
      </c>
      <c r="H106" s="189">
        <f t="shared" si="34"/>
        <v>0.0007414468806</v>
      </c>
      <c r="I106" s="190">
        <v>14.0</v>
      </c>
      <c r="J106" s="4" t="s">
        <v>131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9" t="s">
        <v>132</v>
      </c>
      <c r="B107" s="10"/>
      <c r="C107" s="10"/>
      <c r="D107" s="756"/>
      <c r="E107" s="756"/>
      <c r="F107" s="10"/>
      <c r="G107" s="10"/>
      <c r="H107" s="10"/>
      <c r="I107" s="11"/>
      <c r="J107" s="4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346" t="s">
        <v>133</v>
      </c>
      <c r="B108" s="753"/>
      <c r="C108" s="753"/>
      <c r="D108" s="753"/>
      <c r="E108" s="753"/>
      <c r="F108" s="753"/>
      <c r="G108" s="753"/>
      <c r="H108" s="753"/>
      <c r="I108" s="754"/>
      <c r="J108" s="4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0.04859017035</v>
      </c>
      <c r="E109" s="198">
        <v>4963.0</v>
      </c>
      <c r="F109" s="199"/>
      <c r="G109" s="200"/>
      <c r="H109" s="175"/>
      <c r="I109" s="174"/>
      <c r="J109" s="4" t="s">
        <v>135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35">C110/$C$109</f>
        <v>0.4841445683</v>
      </c>
      <c r="C110" s="203">
        <v>83910.0</v>
      </c>
      <c r="D110" s="128">
        <f t="shared" ref="D110:D111" si="36">E110/$E$109</f>
        <v>0.5009067097</v>
      </c>
      <c r="E110" s="204">
        <v>2486.0</v>
      </c>
      <c r="F110" s="169"/>
      <c r="G110" s="135"/>
      <c r="H110" s="134"/>
      <c r="I110" s="135"/>
      <c r="J110" s="4" t="s">
        <v>135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35"/>
        <v>0.5158554317</v>
      </c>
      <c r="C111" s="203">
        <v>89406.0</v>
      </c>
      <c r="D111" s="128">
        <f t="shared" si="36"/>
        <v>0.4990932903</v>
      </c>
      <c r="E111" s="204">
        <v>2477.0</v>
      </c>
      <c r="F111" s="206"/>
      <c r="G111" s="207"/>
      <c r="H111" s="208"/>
      <c r="I111" s="207"/>
      <c r="J111" s="4" t="s">
        <v>135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50.25</v>
      </c>
      <c r="E112" s="215"/>
      <c r="F112" s="216"/>
      <c r="G112" s="217"/>
      <c r="H112" s="218"/>
      <c r="I112" s="135"/>
      <c r="J112" s="4" t="s">
        <v>135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51.71</v>
      </c>
      <c r="E113" s="215"/>
      <c r="F113" s="216"/>
      <c r="G113" s="217"/>
      <c r="H113" s="218"/>
      <c r="I113" s="207"/>
      <c r="J113" s="4" t="s">
        <v>135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48.86</v>
      </c>
      <c r="E114" s="215"/>
      <c r="F114" s="216"/>
      <c r="G114" s="217"/>
      <c r="H114" s="218"/>
      <c r="I114" s="135"/>
      <c r="J114" s="4" t="s">
        <v>135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99.64</v>
      </c>
      <c r="E115" s="225"/>
      <c r="F115" s="182"/>
      <c r="G115" s="139"/>
      <c r="H115" s="138"/>
      <c r="I115" s="139"/>
      <c r="J115" s="4" t="s">
        <v>135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346" t="s">
        <v>138</v>
      </c>
      <c r="B116" s="753"/>
      <c r="C116" s="753"/>
      <c r="D116" s="755"/>
      <c r="E116" s="755"/>
      <c r="F116" s="753"/>
      <c r="G116" s="753"/>
      <c r="H116" s="753"/>
      <c r="I116" s="754"/>
      <c r="J116" s="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701"/>
      <c r="F117" s="231"/>
      <c r="G117" s="200"/>
      <c r="H117" s="231"/>
      <c r="I117" s="200"/>
      <c r="J117" s="4" t="s">
        <v>66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702"/>
      <c r="F118" s="134"/>
      <c r="G118" s="135"/>
      <c r="H118" s="134"/>
      <c r="I118" s="135"/>
      <c r="J118" s="4" t="s">
        <v>66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702"/>
      <c r="F119" s="134"/>
      <c r="G119" s="135"/>
      <c r="H119" s="134"/>
      <c r="I119" s="135"/>
      <c r="J119" s="4" t="s">
        <v>66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702"/>
      <c r="F120" s="134"/>
      <c r="G120" s="135"/>
      <c r="H120" s="134"/>
      <c r="I120" s="135"/>
      <c r="J120" s="4" t="s">
        <v>66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702"/>
      <c r="F121" s="134"/>
      <c r="G121" s="135"/>
      <c r="H121" s="134"/>
      <c r="I121" s="135"/>
      <c r="J121" s="4" t="s">
        <v>66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702"/>
      <c r="F122" s="134"/>
      <c r="G122" s="135"/>
      <c r="H122" s="134"/>
      <c r="I122" s="135"/>
      <c r="J122" s="4" t="s">
        <v>66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702"/>
      <c r="F123" s="134"/>
      <c r="G123" s="135"/>
      <c r="H123" s="134"/>
      <c r="I123" s="135"/>
      <c r="J123" s="4" t="s">
        <v>66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702"/>
      <c r="F124" s="134"/>
      <c r="G124" s="135"/>
      <c r="H124" s="134"/>
      <c r="I124" s="135"/>
      <c r="J124" s="4" t="s">
        <v>66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702"/>
      <c r="F125" s="134"/>
      <c r="G125" s="135"/>
      <c r="H125" s="134"/>
      <c r="I125" s="135"/>
      <c r="J125" s="4" t="s">
        <v>66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702"/>
      <c r="F126" s="134"/>
      <c r="G126" s="135"/>
      <c r="H126" s="134"/>
      <c r="I126" s="135"/>
      <c r="J126" s="4" t="s">
        <v>66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702"/>
      <c r="F127" s="134"/>
      <c r="G127" s="135"/>
      <c r="H127" s="134"/>
      <c r="I127" s="135"/>
      <c r="J127" s="4" t="s">
        <v>66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702"/>
      <c r="F128" s="134"/>
      <c r="G128" s="135"/>
      <c r="H128" s="134"/>
      <c r="I128" s="135"/>
      <c r="J128" s="4" t="s">
        <v>66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702"/>
      <c r="F129" s="134"/>
      <c r="G129" s="135"/>
      <c r="H129" s="134"/>
      <c r="I129" s="135"/>
      <c r="J129" s="4" t="s">
        <v>66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702"/>
      <c r="F130" s="134"/>
      <c r="G130" s="135"/>
      <c r="H130" s="134"/>
      <c r="I130" s="135"/>
      <c r="J130" s="4" t="s">
        <v>66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704"/>
      <c r="F131" s="138"/>
      <c r="G131" s="139"/>
      <c r="H131" s="138"/>
      <c r="I131" s="139"/>
      <c r="J131" s="4" t="s">
        <v>66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9" t="s">
        <v>154</v>
      </c>
      <c r="B132" s="10"/>
      <c r="C132" s="10"/>
      <c r="D132" s="10"/>
      <c r="E132" s="10"/>
      <c r="F132" s="10"/>
      <c r="G132" s="10"/>
      <c r="H132" s="10"/>
      <c r="I132" s="11"/>
      <c r="J132" s="4" t="s">
        <v>155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78.5</v>
      </c>
      <c r="E133" s="80"/>
      <c r="F133" s="173"/>
      <c r="G133" s="201"/>
      <c r="H133" s="175"/>
      <c r="I133" s="174"/>
      <c r="J133" s="4" t="s">
        <v>155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72.3</v>
      </c>
      <c r="E134" s="47"/>
      <c r="F134" s="169"/>
      <c r="G134" s="205"/>
      <c r="H134" s="134"/>
      <c r="I134" s="135"/>
      <c r="J134" s="4" t="s">
        <v>158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68.8</v>
      </c>
      <c r="E135" s="47"/>
      <c r="F135" s="169"/>
      <c r="G135" s="205"/>
      <c r="H135" s="134"/>
      <c r="I135" s="135"/>
      <c r="J135" s="4" t="s">
        <v>155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65.4</v>
      </c>
      <c r="E136" s="47"/>
      <c r="F136" s="169"/>
      <c r="G136" s="205"/>
      <c r="H136" s="134"/>
      <c r="I136" s="135"/>
      <c r="J136" s="4" t="s">
        <v>158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47.8</v>
      </c>
      <c r="E137" s="244"/>
      <c r="F137" s="226"/>
      <c r="G137" s="227"/>
      <c r="H137" s="183"/>
      <c r="I137" s="184"/>
      <c r="J137" s="4" t="s">
        <v>155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757" t="s">
        <v>409</v>
      </c>
      <c r="B138" s="758"/>
      <c r="C138" s="758"/>
      <c r="D138" s="758"/>
      <c r="E138" s="758"/>
      <c r="F138" s="758"/>
      <c r="G138" s="758"/>
      <c r="H138" s="758"/>
      <c r="I138" s="759"/>
      <c r="J138" s="4" t="s">
        <v>155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69.0</v>
      </c>
      <c r="E139" s="248"/>
      <c r="F139" s="173"/>
      <c r="G139" s="174"/>
      <c r="H139" s="175"/>
      <c r="I139" s="174"/>
      <c r="J139" s="4" t="s">
        <v>155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68.1</v>
      </c>
      <c r="E140" s="47"/>
      <c r="F140" s="169"/>
      <c r="G140" s="135"/>
      <c r="H140" s="134"/>
      <c r="I140" s="135"/>
      <c r="J140" s="4" t="s">
        <v>155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46.3</v>
      </c>
      <c r="E141" s="47"/>
      <c r="F141" s="169"/>
      <c r="G141" s="135"/>
      <c r="H141" s="134"/>
      <c r="I141" s="135"/>
      <c r="J141" s="4" t="s">
        <v>155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51.5</v>
      </c>
      <c r="E142" s="47"/>
      <c r="F142" s="169"/>
      <c r="G142" s="135"/>
      <c r="H142" s="134"/>
      <c r="I142" s="135"/>
      <c r="J142" s="4" t="s">
        <v>155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0.133</v>
      </c>
      <c r="E143" s="47"/>
      <c r="F143" s="169"/>
      <c r="G143" s="135"/>
      <c r="H143" s="134"/>
      <c r="I143" s="135"/>
      <c r="J143" s="4" t="s">
        <v>155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0.125</v>
      </c>
      <c r="E144" s="244"/>
      <c r="F144" s="226"/>
      <c r="G144" s="184"/>
      <c r="H144" s="183"/>
      <c r="I144" s="184"/>
      <c r="J144" s="4" t="s">
        <v>155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757" t="s">
        <v>169</v>
      </c>
      <c r="B145" s="758"/>
      <c r="C145" s="758"/>
      <c r="D145" s="758"/>
      <c r="E145" s="758"/>
      <c r="F145" s="758"/>
      <c r="G145" s="758"/>
      <c r="H145" s="758"/>
      <c r="I145" s="759"/>
      <c r="J145" s="4" t="s">
        <v>155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550">
        <v>6.7</v>
      </c>
      <c r="C146" s="47"/>
      <c r="D146" s="470">
        <v>7.8</v>
      </c>
      <c r="E146" s="47"/>
      <c r="F146" s="175"/>
      <c r="G146" s="174"/>
      <c r="H146" s="175"/>
      <c r="I146" s="174"/>
      <c r="J146" s="4" t="s">
        <v>155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550">
        <v>4.1</v>
      </c>
      <c r="C147" s="47"/>
      <c r="D147" s="470">
        <v>4.7</v>
      </c>
      <c r="E147" s="47"/>
      <c r="F147" s="134"/>
      <c r="G147" s="135"/>
      <c r="H147" s="134"/>
      <c r="I147" s="135"/>
      <c r="J147" s="4" t="s">
        <v>155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550">
        <v>4.5</v>
      </c>
      <c r="C148" s="47"/>
      <c r="D148" s="470">
        <v>5.6</v>
      </c>
      <c r="E148" s="47"/>
      <c r="F148" s="134"/>
      <c r="G148" s="135"/>
      <c r="H148" s="134"/>
      <c r="I148" s="135"/>
      <c r="J148" s="4" t="s">
        <v>155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585">
        <v>4.7</v>
      </c>
      <c r="C149" s="255"/>
      <c r="D149" s="674">
        <v>5.8</v>
      </c>
      <c r="E149" s="255"/>
      <c r="F149" s="134"/>
      <c r="G149" s="135"/>
      <c r="H149" s="134"/>
      <c r="I149" s="135"/>
      <c r="J149" s="4" t="s">
        <v>155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9" t="s">
        <v>174</v>
      </c>
      <c r="B150" s="10"/>
      <c r="C150" s="10"/>
      <c r="D150" s="10"/>
      <c r="E150" s="10"/>
      <c r="F150" s="10"/>
      <c r="G150" s="10"/>
      <c r="H150" s="10"/>
      <c r="I150" s="11"/>
      <c r="J150" s="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346" t="s">
        <v>175</v>
      </c>
      <c r="B151" s="753"/>
      <c r="C151" s="753"/>
      <c r="D151" s="753"/>
      <c r="E151" s="753"/>
      <c r="F151" s="753"/>
      <c r="G151" s="753"/>
      <c r="H151" s="753"/>
      <c r="I151" s="754"/>
      <c r="J151" s="4" t="s">
        <v>176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37">E152/C152</f>
        <v>0.01794111963</v>
      </c>
      <c r="E152" s="172">
        <v>1114.0</v>
      </c>
      <c r="F152" s="231"/>
      <c r="G152" s="200"/>
      <c r="H152" s="231"/>
      <c r="I152" s="200"/>
      <c r="J152" s="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37"/>
        <v>0.01811916209</v>
      </c>
      <c r="E153" s="35">
        <v>10153.0</v>
      </c>
      <c r="F153" s="134"/>
      <c r="G153" s="135"/>
      <c r="H153" s="134"/>
      <c r="I153" s="135"/>
      <c r="J153" s="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346" t="s">
        <v>179</v>
      </c>
      <c r="B154" s="753"/>
      <c r="C154" s="753"/>
      <c r="D154" s="753"/>
      <c r="E154" s="753"/>
      <c r="F154" s="753"/>
      <c r="G154" s="753"/>
      <c r="H154" s="753"/>
      <c r="I154" s="754"/>
      <c r="J154" s="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38">C155/$C$155</f>
        <v>1</v>
      </c>
      <c r="C155" s="172">
        <v>1530955.0</v>
      </c>
      <c r="D155" s="262">
        <f>E155/C155</f>
        <v>0.02842670098</v>
      </c>
      <c r="E155" s="172">
        <v>43520.0</v>
      </c>
      <c r="F155" s="175"/>
      <c r="G155" s="174"/>
      <c r="H155" s="175"/>
      <c r="I155" s="174"/>
      <c r="J155" s="4" t="s">
        <v>181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38"/>
        <v>0.6935703531</v>
      </c>
      <c r="C156" s="172">
        <v>1061825.0</v>
      </c>
      <c r="D156" s="262">
        <f t="shared" ref="D156:D161" si="39">E156/$E$155</f>
        <v>0.3236443015</v>
      </c>
      <c r="E156" s="172">
        <v>14085.0</v>
      </c>
      <c r="F156" s="175"/>
      <c r="G156" s="174"/>
      <c r="H156" s="175"/>
      <c r="I156" s="174"/>
      <c r="J156" s="4" t="s">
        <v>181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38"/>
        <v>0.002250229432</v>
      </c>
      <c r="C157" s="35">
        <v>3445.0</v>
      </c>
      <c r="D157" s="187">
        <f t="shared" si="39"/>
        <v>0.0009191176471</v>
      </c>
      <c r="E157" s="35">
        <v>40.0</v>
      </c>
      <c r="F157" s="134"/>
      <c r="G157" s="135"/>
      <c r="H157" s="134"/>
      <c r="I157" s="135"/>
      <c r="J157" s="4" t="s">
        <v>181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38"/>
        <v>0.008298741635</v>
      </c>
      <c r="C158" s="35">
        <v>12705.0</v>
      </c>
      <c r="D158" s="187">
        <f t="shared" si="39"/>
        <v>0.004021139706</v>
      </c>
      <c r="E158" s="35">
        <v>175.0</v>
      </c>
      <c r="F158" s="134"/>
      <c r="G158" s="135"/>
      <c r="H158" s="134"/>
      <c r="I158" s="135"/>
      <c r="J158" s="4" t="s">
        <v>181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38"/>
        <v>0.04361656613</v>
      </c>
      <c r="C159" s="35">
        <v>66775.0</v>
      </c>
      <c r="D159" s="187">
        <f t="shared" si="39"/>
        <v>0.01780790441</v>
      </c>
      <c r="E159" s="35">
        <v>775.0</v>
      </c>
      <c r="F159" s="134"/>
      <c r="G159" s="135"/>
      <c r="H159" s="134"/>
      <c r="I159" s="135"/>
      <c r="J159" s="4" t="s">
        <v>181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38"/>
        <v>0.927698724</v>
      </c>
      <c r="C160" s="35">
        <v>1420265.0</v>
      </c>
      <c r="D160" s="187">
        <f t="shared" si="39"/>
        <v>0.9588694853</v>
      </c>
      <c r="E160" s="35">
        <v>41730.0</v>
      </c>
      <c r="F160" s="134"/>
      <c r="G160" s="135"/>
      <c r="H160" s="134"/>
      <c r="I160" s="135"/>
      <c r="J160" s="4" t="s">
        <v>181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38"/>
        <v>0.01813900474</v>
      </c>
      <c r="C161" s="35">
        <v>27770.0</v>
      </c>
      <c r="D161" s="187">
        <f t="shared" si="39"/>
        <v>0.01838235294</v>
      </c>
      <c r="E161" s="35">
        <v>800.0</v>
      </c>
      <c r="F161" s="134"/>
      <c r="G161" s="135"/>
      <c r="H161" s="134"/>
      <c r="I161" s="135"/>
      <c r="J161" s="4" t="s">
        <v>181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92607.6121</v>
      </c>
      <c r="H162" s="60"/>
      <c r="I162" s="81">
        <v>73160.6159</v>
      </c>
      <c r="J162" s="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0.6106391144</v>
      </c>
      <c r="E163" s="771">
        <v>81096.48476433501</v>
      </c>
      <c r="F163" s="183"/>
      <c r="G163" s="135"/>
      <c r="H163" s="183"/>
      <c r="I163" s="135"/>
      <c r="J163" s="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77.96</v>
      </c>
      <c r="F164" s="134"/>
      <c r="G164" s="135"/>
      <c r="H164" s="134"/>
      <c r="I164" s="135"/>
      <c r="J164" s="29" t="s">
        <v>191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294.0</v>
      </c>
      <c r="F165" s="138"/>
      <c r="G165" s="139"/>
      <c r="H165" s="138"/>
      <c r="I165" s="139"/>
      <c r="J165" s="4" t="s">
        <v>193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346" t="s">
        <v>194</v>
      </c>
      <c r="B166" s="753"/>
      <c r="C166" s="753"/>
      <c r="D166" s="753"/>
      <c r="E166" s="753"/>
      <c r="F166" s="753"/>
      <c r="G166" s="753"/>
      <c r="H166" s="753"/>
      <c r="I166" s="754"/>
      <c r="J166" s="4" t="s">
        <v>195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40">C167/$C$167</f>
        <v>1</v>
      </c>
      <c r="C167" s="473">
        <v>1378931.0</v>
      </c>
      <c r="D167" s="262">
        <f t="shared" ref="D167:D171" si="41">E167/$E$167</f>
        <v>1</v>
      </c>
      <c r="E167" s="473">
        <v>23499.0</v>
      </c>
      <c r="F167" s="262">
        <f t="shared" ref="F167:F171" si="42">G167/$G$167</f>
        <v>1</v>
      </c>
      <c r="G167" s="473">
        <v>13962.0</v>
      </c>
      <c r="H167" s="262">
        <f t="shared" ref="H167:H171" si="43">I167/$I$167</f>
        <v>1</v>
      </c>
      <c r="I167" s="473">
        <v>9537.0</v>
      </c>
      <c r="J167" s="275"/>
      <c r="K167" s="5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40"/>
        <v>0.7834373148</v>
      </c>
      <c r="C168" s="159">
        <v>1080306.0</v>
      </c>
      <c r="D168" s="187">
        <f t="shared" si="41"/>
        <v>0.8610579174</v>
      </c>
      <c r="E168" s="159">
        <v>20234.0</v>
      </c>
      <c r="F168" s="187">
        <f t="shared" si="42"/>
        <v>0.8332617104</v>
      </c>
      <c r="G168" s="159">
        <v>11634.0</v>
      </c>
      <c r="H168" s="187">
        <f t="shared" si="43"/>
        <v>0.9017510748</v>
      </c>
      <c r="I168" s="159">
        <v>8600.0</v>
      </c>
      <c r="J168" s="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40"/>
        <v>0.07701037978</v>
      </c>
      <c r="C169" s="159">
        <v>106192.0</v>
      </c>
      <c r="D169" s="187">
        <f t="shared" si="41"/>
        <v>0.03025660666</v>
      </c>
      <c r="E169" s="159">
        <v>711.0</v>
      </c>
      <c r="F169" s="187">
        <f t="shared" si="42"/>
        <v>0.03137086377</v>
      </c>
      <c r="G169" s="159">
        <v>438.0</v>
      </c>
      <c r="H169" s="187">
        <f t="shared" si="43"/>
        <v>0.02862535388</v>
      </c>
      <c r="I169" s="159">
        <v>273.0</v>
      </c>
      <c r="J169" s="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40"/>
        <v>0.1293589019</v>
      </c>
      <c r="C170" s="159">
        <v>178377.0</v>
      </c>
      <c r="D170" s="187">
        <f t="shared" si="41"/>
        <v>0.1051959658</v>
      </c>
      <c r="E170" s="159">
        <v>2472.0</v>
      </c>
      <c r="F170" s="187">
        <f t="shared" si="42"/>
        <v>0.1321443919</v>
      </c>
      <c r="G170" s="159">
        <v>1845.0</v>
      </c>
      <c r="H170" s="187">
        <f t="shared" si="43"/>
        <v>0.06574394464</v>
      </c>
      <c r="I170" s="159">
        <v>627.0</v>
      </c>
      <c r="J170" s="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40"/>
        <v>0.01015134187</v>
      </c>
      <c r="C171" s="159">
        <v>13998.0</v>
      </c>
      <c r="D171" s="187">
        <f t="shared" si="41"/>
        <v>0.003489510192</v>
      </c>
      <c r="E171" s="159">
        <v>82.0</v>
      </c>
      <c r="F171" s="187">
        <f t="shared" si="42"/>
        <v>0.003223033949</v>
      </c>
      <c r="G171" s="159">
        <v>45.0</v>
      </c>
      <c r="H171" s="187">
        <f t="shared" si="43"/>
        <v>0.003879626717</v>
      </c>
      <c r="I171" s="159">
        <v>37.0</v>
      </c>
      <c r="J171" s="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760" t="s">
        <v>200</v>
      </c>
      <c r="B172" s="761"/>
      <c r="C172" s="761"/>
      <c r="D172" s="761"/>
      <c r="E172" s="761"/>
      <c r="F172" s="761"/>
      <c r="G172" s="761"/>
      <c r="H172" s="761"/>
      <c r="I172" s="762"/>
      <c r="J172" s="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346" t="s">
        <v>201</v>
      </c>
      <c r="B173" s="753"/>
      <c r="C173" s="772"/>
      <c r="D173" s="753"/>
      <c r="E173" s="753"/>
      <c r="F173" s="753"/>
      <c r="G173" s="753"/>
      <c r="H173" s="753"/>
      <c r="I173" s="754"/>
      <c r="J173" s="4" t="s">
        <v>202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174"/>
      <c r="J174" s="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135"/>
      <c r="J175" s="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135"/>
      <c r="J176" s="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135"/>
      <c r="J177" s="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135"/>
      <c r="J178" s="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135"/>
      <c r="J179" s="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135"/>
      <c r="J180" s="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135"/>
      <c r="J181" s="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135"/>
      <c r="J182" s="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135"/>
      <c r="J183" s="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184"/>
      <c r="J184" s="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346" t="s">
        <v>220</v>
      </c>
      <c r="B185" s="753"/>
      <c r="C185" s="753"/>
      <c r="D185" s="753"/>
      <c r="E185" s="753"/>
      <c r="F185" s="753"/>
      <c r="G185" s="753"/>
      <c r="H185" s="753"/>
      <c r="I185" s="754"/>
      <c r="J185" s="29" t="s">
        <v>221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773" t="s">
        <v>222</v>
      </c>
      <c r="B186" s="774"/>
      <c r="C186" s="774"/>
      <c r="D186" s="774"/>
      <c r="E186" s="774"/>
      <c r="F186" s="774"/>
      <c r="G186" s="774"/>
      <c r="H186" s="774"/>
      <c r="I186" s="775"/>
      <c r="J186" s="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69">
        <v>401.0</v>
      </c>
      <c r="D187" s="298"/>
      <c r="E187" s="299">
        <v>824.0</v>
      </c>
      <c r="F187" s="302"/>
      <c r="G187" s="303"/>
      <c r="H187" s="304"/>
      <c r="I187" s="305"/>
      <c r="J187" s="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763" t="s">
        <v>224</v>
      </c>
      <c r="B188" s="758"/>
      <c r="C188" s="776"/>
      <c r="D188" s="758"/>
      <c r="E188" s="758"/>
      <c r="F188" s="758"/>
      <c r="G188" s="758"/>
      <c r="H188" s="758"/>
      <c r="I188" s="759"/>
      <c r="J188" s="29" t="s">
        <v>225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19">
        <v>326.29</v>
      </c>
      <c r="D189" s="306"/>
      <c r="E189" s="308">
        <v>522.344</v>
      </c>
      <c r="F189" s="173"/>
      <c r="G189" s="201"/>
      <c r="H189" s="175"/>
      <c r="I189" s="174"/>
      <c r="J189" s="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310">
        <v>1.431</v>
      </c>
      <c r="F190" s="226"/>
      <c r="G190" s="227"/>
      <c r="H190" s="183"/>
      <c r="I190" s="184"/>
      <c r="J190" s="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9" t="s">
        <v>228</v>
      </c>
      <c r="B191" s="10"/>
      <c r="C191" s="10"/>
      <c r="D191" s="10"/>
      <c r="E191" s="10"/>
      <c r="F191" s="10"/>
      <c r="G191" s="10"/>
      <c r="H191" s="10"/>
      <c r="I191" s="11"/>
      <c r="J191" s="4" t="s">
        <v>229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313" t="s">
        <v>230</v>
      </c>
      <c r="B192" s="314">
        <f t="shared" ref="B192:B222" si="44">C192/$C$192</f>
        <v>1</v>
      </c>
      <c r="C192" s="315">
        <v>64066.0</v>
      </c>
      <c r="D192" s="316"/>
      <c r="E192" s="317"/>
      <c r="F192" s="317"/>
      <c r="G192" s="317"/>
      <c r="H192" s="317"/>
      <c r="I192" s="174"/>
      <c r="J192" s="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44"/>
        <v>0.1482533637</v>
      </c>
      <c r="C193" s="28">
        <v>9498.0</v>
      </c>
      <c r="D193" s="319"/>
      <c r="E193" s="286"/>
      <c r="F193" s="286"/>
      <c r="G193" s="286"/>
      <c r="H193" s="286"/>
      <c r="I193" s="135"/>
      <c r="J193" s="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44"/>
        <v>0.111072956</v>
      </c>
      <c r="C194" s="35">
        <v>7116.0</v>
      </c>
      <c r="D194" s="319"/>
      <c r="E194" s="286"/>
      <c r="F194" s="286"/>
      <c r="G194" s="286"/>
      <c r="H194" s="286"/>
      <c r="I194" s="135"/>
      <c r="J194" s="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44"/>
        <v>0.0348078544</v>
      </c>
      <c r="C195" s="35">
        <v>2230.0</v>
      </c>
      <c r="D195" s="319"/>
      <c r="E195" s="286"/>
      <c r="F195" s="286"/>
      <c r="G195" s="286"/>
      <c r="H195" s="286"/>
      <c r="I195" s="135"/>
      <c r="J195" s="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44"/>
        <v>0.001888677302</v>
      </c>
      <c r="C196" s="35">
        <v>121.0</v>
      </c>
      <c r="D196" s="319"/>
      <c r="E196" s="286"/>
      <c r="F196" s="286"/>
      <c r="G196" s="286"/>
      <c r="H196" s="286"/>
      <c r="I196" s="135"/>
      <c r="J196" s="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44"/>
        <v>0.0004838760029</v>
      </c>
      <c r="C197" s="35">
        <v>31.0</v>
      </c>
      <c r="D197" s="319"/>
      <c r="E197" s="286"/>
      <c r="F197" s="286"/>
      <c r="G197" s="286"/>
      <c r="H197" s="286"/>
      <c r="I197" s="135"/>
      <c r="J197" s="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44"/>
        <v>0.02886086224</v>
      </c>
      <c r="C198" s="28">
        <v>1849.0</v>
      </c>
      <c r="D198" s="319"/>
      <c r="E198" s="286"/>
      <c r="F198" s="286"/>
      <c r="G198" s="286"/>
      <c r="H198" s="286"/>
      <c r="I198" s="135"/>
      <c r="J198" s="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44"/>
        <v>0.001826241688</v>
      </c>
      <c r="C199" s="28">
        <v>117.0</v>
      </c>
      <c r="D199" s="319"/>
      <c r="E199" s="286"/>
      <c r="F199" s="286"/>
      <c r="G199" s="286"/>
      <c r="H199" s="286"/>
      <c r="I199" s="135"/>
      <c r="J199" s="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44"/>
        <v>0.1587581557</v>
      </c>
      <c r="C200" s="28">
        <v>10171.0</v>
      </c>
      <c r="D200" s="319"/>
      <c r="E200" s="286"/>
      <c r="F200" s="286"/>
      <c r="G200" s="286"/>
      <c r="H200" s="286"/>
      <c r="I200" s="135"/>
      <c r="J200" s="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44"/>
        <v>0.03362157775</v>
      </c>
      <c r="C201" s="35">
        <v>2154.0</v>
      </c>
      <c r="D201" s="319"/>
      <c r="E201" s="286"/>
      <c r="F201" s="286"/>
      <c r="G201" s="286"/>
      <c r="H201" s="286"/>
      <c r="I201" s="135"/>
      <c r="J201" s="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44"/>
        <v>0.01560890332</v>
      </c>
      <c r="C202" s="35">
        <v>1000.0</v>
      </c>
      <c r="D202" s="319"/>
      <c r="E202" s="286"/>
      <c r="F202" s="286"/>
      <c r="G202" s="286"/>
      <c r="H202" s="286"/>
      <c r="I202" s="135"/>
      <c r="J202" s="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44"/>
        <v>0.009771173477</v>
      </c>
      <c r="C203" s="35">
        <v>626.0</v>
      </c>
      <c r="D203" s="319"/>
      <c r="E203" s="286"/>
      <c r="F203" s="286"/>
      <c r="G203" s="286"/>
      <c r="H203" s="286"/>
      <c r="I203" s="135"/>
      <c r="J203" s="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44"/>
        <v>0.01041113851</v>
      </c>
      <c r="C204" s="35">
        <v>667.0</v>
      </c>
      <c r="D204" s="319"/>
      <c r="E204" s="286"/>
      <c r="F204" s="286"/>
      <c r="G204" s="286"/>
      <c r="H204" s="286"/>
      <c r="I204" s="135"/>
      <c r="J204" s="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44"/>
        <v>0.002669122467</v>
      </c>
      <c r="C205" s="35">
        <v>171.0</v>
      </c>
      <c r="D205" s="319"/>
      <c r="E205" s="286"/>
      <c r="F205" s="286"/>
      <c r="G205" s="286"/>
      <c r="H205" s="286"/>
      <c r="I205" s="135"/>
      <c r="J205" s="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44"/>
        <v>0.01596790809</v>
      </c>
      <c r="C206" s="35">
        <v>1023.0</v>
      </c>
      <c r="D206" s="319"/>
      <c r="E206" s="286"/>
      <c r="F206" s="286"/>
      <c r="G206" s="286"/>
      <c r="H206" s="286"/>
      <c r="I206" s="135"/>
      <c r="J206" s="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44"/>
        <v>0.04162894515</v>
      </c>
      <c r="C207" s="35">
        <v>2667.0</v>
      </c>
      <c r="D207" s="319"/>
      <c r="E207" s="286"/>
      <c r="F207" s="286"/>
      <c r="G207" s="286"/>
      <c r="H207" s="286"/>
      <c r="I207" s="135"/>
      <c r="J207" s="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44"/>
        <v>0.00738301127</v>
      </c>
      <c r="C208" s="35">
        <v>473.0</v>
      </c>
      <c r="D208" s="319"/>
      <c r="E208" s="286"/>
      <c r="F208" s="286"/>
      <c r="G208" s="286"/>
      <c r="H208" s="286"/>
      <c r="I208" s="135"/>
      <c r="J208" s="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44"/>
        <v>0.02169637561</v>
      </c>
      <c r="C209" s="35">
        <v>1390.0</v>
      </c>
      <c r="D209" s="319"/>
      <c r="E209" s="286"/>
      <c r="F209" s="286"/>
      <c r="G209" s="286"/>
      <c r="H209" s="286"/>
      <c r="I209" s="135"/>
      <c r="J209" s="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44"/>
        <v>0.001607717042</v>
      </c>
      <c r="C210" s="28">
        <v>103.0</v>
      </c>
      <c r="D210" s="319"/>
      <c r="E210" s="286"/>
      <c r="F210" s="286"/>
      <c r="G210" s="286"/>
      <c r="H210" s="286"/>
      <c r="I210" s="135"/>
      <c r="J210" s="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44"/>
        <v>0.1416351887</v>
      </c>
      <c r="C211" s="28">
        <v>9074.0</v>
      </c>
      <c r="D211" s="319"/>
      <c r="E211" s="286"/>
      <c r="F211" s="286"/>
      <c r="G211" s="286"/>
      <c r="H211" s="286"/>
      <c r="I211" s="135"/>
      <c r="J211" s="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44"/>
        <v>0.002434988918</v>
      </c>
      <c r="C212" s="35">
        <v>156.0</v>
      </c>
      <c r="D212" s="319"/>
      <c r="E212" s="286"/>
      <c r="F212" s="286"/>
      <c r="G212" s="286"/>
      <c r="H212" s="286"/>
      <c r="I212" s="135"/>
      <c r="J212" s="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44"/>
        <v>0.03583804202</v>
      </c>
      <c r="C213" s="35">
        <v>2296.0</v>
      </c>
      <c r="D213" s="319"/>
      <c r="E213" s="286"/>
      <c r="F213" s="286"/>
      <c r="G213" s="286"/>
      <c r="H213" s="286"/>
      <c r="I213" s="135"/>
      <c r="J213" s="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44"/>
        <v>0.1033621578</v>
      </c>
      <c r="C214" s="35">
        <v>6622.0</v>
      </c>
      <c r="D214" s="319"/>
      <c r="E214" s="286"/>
      <c r="F214" s="286"/>
      <c r="G214" s="286"/>
      <c r="H214" s="286"/>
      <c r="I214" s="135"/>
      <c r="J214" s="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44"/>
        <v>0.004604626479</v>
      </c>
      <c r="C215" s="28">
        <v>295.0</v>
      </c>
      <c r="D215" s="319"/>
      <c r="E215" s="286"/>
      <c r="F215" s="286"/>
      <c r="G215" s="286"/>
      <c r="H215" s="286"/>
      <c r="I215" s="135"/>
      <c r="J215" s="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44"/>
        <v>0.005322636032</v>
      </c>
      <c r="C216" s="28">
        <v>341.0</v>
      </c>
      <c r="D216" s="319"/>
      <c r="E216" s="286"/>
      <c r="F216" s="286"/>
      <c r="G216" s="286"/>
      <c r="H216" s="286"/>
      <c r="I216" s="135"/>
      <c r="J216" s="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44"/>
        <v>0.01027065838</v>
      </c>
      <c r="C217" s="28">
        <v>658.0</v>
      </c>
      <c r="D217" s="319"/>
      <c r="E217" s="286"/>
      <c r="F217" s="286"/>
      <c r="G217" s="286"/>
      <c r="H217" s="286"/>
      <c r="I217" s="135"/>
      <c r="J217" s="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44"/>
        <v>0.04066119314</v>
      </c>
      <c r="C218" s="28">
        <v>2605.0</v>
      </c>
      <c r="D218" s="319"/>
      <c r="E218" s="286"/>
      <c r="F218" s="286"/>
      <c r="G218" s="286"/>
      <c r="H218" s="286"/>
      <c r="I218" s="135"/>
      <c r="J218" s="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44"/>
        <v>0.02872038211</v>
      </c>
      <c r="C219" s="28">
        <v>1840.0</v>
      </c>
      <c r="D219" s="319"/>
      <c r="E219" s="286"/>
      <c r="F219" s="286"/>
      <c r="G219" s="286"/>
      <c r="H219" s="286"/>
      <c r="I219" s="135"/>
      <c r="J219" s="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44"/>
        <v>0.00009365341991</v>
      </c>
      <c r="C220" s="28">
        <v>6.0</v>
      </c>
      <c r="D220" s="319"/>
      <c r="E220" s="286"/>
      <c r="F220" s="286"/>
      <c r="G220" s="286"/>
      <c r="H220" s="286"/>
      <c r="I220" s="135"/>
      <c r="J220" s="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44"/>
        <v>0.4291355789</v>
      </c>
      <c r="C221" s="28">
        <v>27493.0</v>
      </c>
      <c r="D221" s="319"/>
      <c r="E221" s="286"/>
      <c r="F221" s="286"/>
      <c r="G221" s="286"/>
      <c r="H221" s="286"/>
      <c r="I221" s="135"/>
      <c r="J221" s="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44"/>
        <v>0.0002497424531</v>
      </c>
      <c r="C222" s="324">
        <v>16.0</v>
      </c>
      <c r="D222" s="325"/>
      <c r="E222" s="326"/>
      <c r="F222" s="326"/>
      <c r="G222" s="326"/>
      <c r="H222" s="326"/>
      <c r="I222" s="184"/>
      <c r="J222" s="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766" t="s">
        <v>261</v>
      </c>
      <c r="B223" s="10"/>
      <c r="C223" s="10"/>
      <c r="D223" s="10"/>
      <c r="E223" s="10"/>
      <c r="F223" s="10"/>
      <c r="G223" s="10"/>
      <c r="H223" s="10"/>
      <c r="I223" s="11"/>
      <c r="J223" s="4" t="s">
        <v>262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45">C224/$C$224</f>
        <v>1</v>
      </c>
      <c r="C224" s="329">
        <v>2388047.0</v>
      </c>
      <c r="D224" s="334">
        <f t="shared" ref="D224:D231" si="46">E224/E$224</f>
        <v>1</v>
      </c>
      <c r="E224" s="332">
        <v>72200.0</v>
      </c>
      <c r="F224" s="331">
        <f t="shared" ref="F224:F231" si="47">G224/G$224</f>
        <v>1</v>
      </c>
      <c r="G224" s="332">
        <v>52753.0</v>
      </c>
      <c r="H224" s="331">
        <f t="shared" ref="H224:H231" si="48">I224/I$224</f>
        <v>1</v>
      </c>
      <c r="I224" s="332">
        <v>19447.0</v>
      </c>
      <c r="J224" s="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45"/>
        <v>0.3115323945</v>
      </c>
      <c r="C225" s="335">
        <v>743954.0</v>
      </c>
      <c r="D225" s="334">
        <f t="shared" si="46"/>
        <v>0.3173684211</v>
      </c>
      <c r="E225" s="332">
        <v>22914.0</v>
      </c>
      <c r="F225" s="336">
        <f t="shared" si="47"/>
        <v>0.3306162683</v>
      </c>
      <c r="G225" s="332">
        <v>17441.0</v>
      </c>
      <c r="H225" s="336">
        <f t="shared" si="48"/>
        <v>0.2814315833</v>
      </c>
      <c r="I225" s="332">
        <v>5473.0</v>
      </c>
      <c r="J225" s="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45"/>
        <v>0.006626753996</v>
      </c>
      <c r="C226" s="335">
        <v>15825.0</v>
      </c>
      <c r="D226" s="334">
        <f t="shared" si="46"/>
        <v>0.006288088643</v>
      </c>
      <c r="E226" s="332">
        <v>454.0</v>
      </c>
      <c r="F226" s="337">
        <f t="shared" si="47"/>
        <v>0.005914355582</v>
      </c>
      <c r="G226" s="332">
        <v>312.0</v>
      </c>
      <c r="H226" s="337">
        <f t="shared" si="48"/>
        <v>0.007301897465</v>
      </c>
      <c r="I226" s="332">
        <v>142.0</v>
      </c>
      <c r="J226" s="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45"/>
        <v>0.6767944685</v>
      </c>
      <c r="C227" s="257">
        <v>1616217.0</v>
      </c>
      <c r="D227" s="334">
        <f t="shared" si="46"/>
        <v>0.6704293629</v>
      </c>
      <c r="E227" s="35">
        <v>48405.0</v>
      </c>
      <c r="F227" s="337">
        <f t="shared" si="47"/>
        <v>0.6578583209</v>
      </c>
      <c r="G227" s="35">
        <v>34704.0</v>
      </c>
      <c r="H227" s="337">
        <f t="shared" si="48"/>
        <v>0.7045302617</v>
      </c>
      <c r="I227" s="35">
        <v>13701.0</v>
      </c>
      <c r="J227" s="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45"/>
        <v>0.236240744</v>
      </c>
      <c r="C228" s="340">
        <v>564154.0</v>
      </c>
      <c r="D228" s="38">
        <f t="shared" si="46"/>
        <v>0.1364542936</v>
      </c>
      <c r="E228" s="340">
        <v>9852.0</v>
      </c>
      <c r="F228" s="341">
        <f t="shared" si="47"/>
        <v>0.1162208784</v>
      </c>
      <c r="G228" s="340">
        <v>6131.0</v>
      </c>
      <c r="H228" s="341">
        <f t="shared" si="48"/>
        <v>0.1913405667</v>
      </c>
      <c r="I228" s="340">
        <v>3721.0</v>
      </c>
      <c r="J228" s="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45"/>
        <v>0.1043890677</v>
      </c>
      <c r="C229" s="340">
        <v>249286.0</v>
      </c>
      <c r="D229" s="38">
        <f t="shared" si="46"/>
        <v>0.1280886427</v>
      </c>
      <c r="E229" s="340">
        <v>9248.0</v>
      </c>
      <c r="F229" s="341">
        <f t="shared" si="47"/>
        <v>0.1240687733</v>
      </c>
      <c r="G229" s="340">
        <v>6545.0</v>
      </c>
      <c r="H229" s="341">
        <f t="shared" si="48"/>
        <v>0.1389931609</v>
      </c>
      <c r="I229" s="340">
        <v>2703.0</v>
      </c>
      <c r="J229" s="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45"/>
        <v>0.2176343263</v>
      </c>
      <c r="C230" s="340">
        <v>519721.0</v>
      </c>
      <c r="D230" s="38">
        <f t="shared" si="46"/>
        <v>0.2760803324</v>
      </c>
      <c r="E230" s="340">
        <v>19933.0</v>
      </c>
      <c r="F230" s="341">
        <f t="shared" si="47"/>
        <v>0.2830929047</v>
      </c>
      <c r="G230" s="340">
        <v>14934.0</v>
      </c>
      <c r="H230" s="341">
        <f t="shared" si="48"/>
        <v>0.2570576439</v>
      </c>
      <c r="I230" s="340">
        <v>4999.0</v>
      </c>
      <c r="J230" s="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45"/>
        <v>0.0780918466</v>
      </c>
      <c r="C231" s="343">
        <v>186487.0</v>
      </c>
      <c r="D231" s="342">
        <f t="shared" si="46"/>
        <v>0.0832132964</v>
      </c>
      <c r="E231" s="345">
        <v>6008.0</v>
      </c>
      <c r="F231" s="344">
        <f t="shared" si="47"/>
        <v>0.08462077986</v>
      </c>
      <c r="G231" s="345">
        <v>4464.0</v>
      </c>
      <c r="H231" s="344">
        <f t="shared" si="48"/>
        <v>0.07939527948</v>
      </c>
      <c r="I231" s="345">
        <v>1544.0</v>
      </c>
      <c r="J231" s="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9" t="s">
        <v>271</v>
      </c>
      <c r="B232" s="10"/>
      <c r="C232" s="10"/>
      <c r="D232" s="10"/>
      <c r="E232" s="10"/>
      <c r="F232" s="10"/>
      <c r="G232" s="10"/>
      <c r="H232" s="10"/>
      <c r="I232" s="11"/>
      <c r="J232" s="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346" t="s">
        <v>272</v>
      </c>
      <c r="B233" s="753"/>
      <c r="C233" s="753"/>
      <c r="D233" s="753"/>
      <c r="E233" s="753"/>
      <c r="F233" s="753"/>
      <c r="G233" s="753"/>
      <c r="H233" s="753"/>
      <c r="I233" s="754"/>
      <c r="J233" s="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49">E234/C234</f>
        <v>0.02564102564</v>
      </c>
      <c r="E234" s="259">
        <v>1.0</v>
      </c>
      <c r="F234" s="56"/>
      <c r="G234" s="259">
        <v>1.0</v>
      </c>
      <c r="H234" s="56"/>
      <c r="I234" s="259">
        <v>0.0</v>
      </c>
      <c r="J234" s="4" t="s">
        <v>274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49"/>
        <v>0.02247191011</v>
      </c>
      <c r="E235" s="35">
        <v>2.0</v>
      </c>
      <c r="F235" s="60"/>
      <c r="G235" s="35">
        <v>1.0</v>
      </c>
      <c r="H235" s="60"/>
      <c r="I235" s="35">
        <v>1.0</v>
      </c>
      <c r="J235" s="29" t="s">
        <v>276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49"/>
        <v>0.0101010101</v>
      </c>
      <c r="E236" s="35">
        <v>1.0</v>
      </c>
      <c r="F236" s="60"/>
      <c r="G236" s="35">
        <v>1.0</v>
      </c>
      <c r="H236" s="60"/>
      <c r="I236" s="35">
        <v>0.0</v>
      </c>
      <c r="J236" s="4" t="s">
        <v>278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49"/>
        <v>0</v>
      </c>
      <c r="E237" s="35">
        <v>0.0</v>
      </c>
      <c r="F237" s="60"/>
      <c r="G237" s="35">
        <v>0.0</v>
      </c>
      <c r="H237" s="60"/>
      <c r="I237" s="35">
        <v>0.0</v>
      </c>
      <c r="J237" s="4" t="s">
        <v>280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49"/>
        <v>0</v>
      </c>
      <c r="E238" s="35">
        <v>0.0</v>
      </c>
      <c r="F238" s="60"/>
      <c r="G238" s="35">
        <v>0.0</v>
      </c>
      <c r="H238" s="60"/>
      <c r="I238" s="35">
        <v>0.0</v>
      </c>
      <c r="J238" s="4" t="s">
        <v>282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49"/>
        <v>0.09090909091</v>
      </c>
      <c r="E239" s="271">
        <v>1.0</v>
      </c>
      <c r="F239" s="354"/>
      <c r="G239" s="355">
        <v>1.0</v>
      </c>
      <c r="H239" s="354"/>
      <c r="I239" s="355">
        <v>0.0</v>
      </c>
      <c r="J239" s="4" t="s">
        <v>284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346" t="s">
        <v>285</v>
      </c>
      <c r="B240" s="753"/>
      <c r="C240" s="753"/>
      <c r="D240" s="753"/>
      <c r="E240" s="753"/>
      <c r="F240" s="753"/>
      <c r="G240" s="753"/>
      <c r="H240" s="753"/>
      <c r="I240" s="754"/>
      <c r="J240" s="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50">E241/C241</f>
        <v>0.03225806452</v>
      </c>
      <c r="E241" s="172">
        <v>1.0</v>
      </c>
      <c r="F241" s="92"/>
      <c r="G241" s="35">
        <v>1.0</v>
      </c>
      <c r="H241" s="92"/>
      <c r="I241" s="172">
        <v>0.0</v>
      </c>
      <c r="J241" s="4" t="s">
        <v>287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50"/>
        <v>0.0625</v>
      </c>
      <c r="E242" s="35">
        <v>1.0</v>
      </c>
      <c r="F242" s="60"/>
      <c r="G242" s="355">
        <v>0.0</v>
      </c>
      <c r="H242" s="60"/>
      <c r="I242" s="35">
        <v>1.0</v>
      </c>
      <c r="J242" s="29" t="s">
        <v>289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50"/>
        <v>0.0350877193</v>
      </c>
      <c r="E243" s="355">
        <v>4.0</v>
      </c>
      <c r="F243" s="354"/>
      <c r="G243" s="355">
        <v>1.0</v>
      </c>
      <c r="H243" s="354"/>
      <c r="I243" s="355">
        <v>3.0</v>
      </c>
      <c r="J243" s="29" t="s">
        <v>291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346" t="s">
        <v>292</v>
      </c>
      <c r="B244" s="753"/>
      <c r="C244" s="753"/>
      <c r="D244" s="753"/>
      <c r="E244" s="753"/>
      <c r="F244" s="753"/>
      <c r="G244" s="753"/>
      <c r="H244" s="753"/>
      <c r="I244" s="754"/>
      <c r="J244" s="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51">E245/C245</f>
        <v>0.02898550725</v>
      </c>
      <c r="E245" s="588">
        <f t="shared" ref="E245:E250" si="52">SUM(G245,I245)</f>
        <v>2</v>
      </c>
      <c r="F245" s="92"/>
      <c r="G245" s="172">
        <v>1.0</v>
      </c>
      <c r="H245" s="92"/>
      <c r="I245" s="172">
        <v>1.0</v>
      </c>
      <c r="J245" s="29" t="s">
        <v>294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51"/>
        <v>0.03571428571</v>
      </c>
      <c r="E246" s="131">
        <f t="shared" si="52"/>
        <v>2</v>
      </c>
      <c r="F246" s="60"/>
      <c r="G246" s="35">
        <v>1.0</v>
      </c>
      <c r="H246" s="60"/>
      <c r="I246" s="35">
        <v>1.0</v>
      </c>
      <c r="J246" s="29" t="s">
        <v>294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51"/>
        <v>0</v>
      </c>
      <c r="E247" s="131">
        <f t="shared" si="52"/>
        <v>0</v>
      </c>
      <c r="F247" s="60"/>
      <c r="G247" s="35">
        <v>0.0</v>
      </c>
      <c r="H247" s="60"/>
      <c r="I247" s="35">
        <v>0.0</v>
      </c>
      <c r="J247" s="29" t="s">
        <v>294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51"/>
        <v>0.03544198405</v>
      </c>
      <c r="E248" s="35">
        <f t="shared" si="52"/>
        <v>70000</v>
      </c>
      <c r="F248" s="60"/>
      <c r="G248" s="35">
        <v>8400.0</v>
      </c>
      <c r="H248" s="60"/>
      <c r="I248" s="35">
        <v>61600.0</v>
      </c>
      <c r="J248" s="29" t="s">
        <v>298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51"/>
        <v>0.03749704041</v>
      </c>
      <c r="E249" s="35">
        <f t="shared" si="52"/>
        <v>70000</v>
      </c>
      <c r="F249" s="60"/>
      <c r="G249" s="35">
        <v>8400.0</v>
      </c>
      <c r="H249" s="60"/>
      <c r="I249" s="35">
        <v>61600.0</v>
      </c>
      <c r="J249" s="29" t="s">
        <v>298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51"/>
        <v>0</v>
      </c>
      <c r="E250" s="35">
        <f t="shared" si="52"/>
        <v>0</v>
      </c>
      <c r="F250" s="60"/>
      <c r="G250" s="35">
        <v>0.0</v>
      </c>
      <c r="H250" s="60"/>
      <c r="I250" s="35">
        <v>0.0</v>
      </c>
      <c r="J250" s="29" t="s">
        <v>301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51"/>
        <v>0.03821656051</v>
      </c>
      <c r="E251" s="613">
        <v>18.0</v>
      </c>
      <c r="F251" s="60"/>
      <c r="G251" s="365"/>
      <c r="H251" s="60"/>
      <c r="I251" s="365"/>
      <c r="J251" s="29" t="s">
        <v>298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51"/>
        <v>0.04166666667</v>
      </c>
      <c r="E252" s="351">
        <v>4.0</v>
      </c>
      <c r="F252" s="60"/>
      <c r="G252" s="365"/>
      <c r="H252" s="60"/>
      <c r="I252" s="365"/>
      <c r="J252" s="29" t="s">
        <v>298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51"/>
        <v>0.06528433511</v>
      </c>
      <c r="E253" s="35">
        <v>53043.0</v>
      </c>
      <c r="F253" s="60"/>
      <c r="G253" s="365"/>
      <c r="H253" s="60"/>
      <c r="I253" s="365"/>
      <c r="J253" s="29" t="s">
        <v>298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51"/>
        <v>0.03733333333</v>
      </c>
      <c r="E254" s="35">
        <v>14.0</v>
      </c>
      <c r="F254" s="60"/>
      <c r="G254" s="365"/>
      <c r="H254" s="60"/>
      <c r="I254" s="365"/>
      <c r="J254" s="29" t="s">
        <v>298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51"/>
        <v>0.02638729576</v>
      </c>
      <c r="E255" s="35">
        <v>20704.0</v>
      </c>
      <c r="F255" s="60"/>
      <c r="G255" s="365"/>
      <c r="H255" s="60"/>
      <c r="I255" s="365"/>
      <c r="J255" s="29" t="s">
        <v>298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51"/>
        <v>0</v>
      </c>
      <c r="E256" s="351">
        <v>0.0</v>
      </c>
      <c r="F256" s="60"/>
      <c r="G256" s="34">
        <v>0.0</v>
      </c>
      <c r="H256" s="60"/>
      <c r="I256" s="35">
        <v>0.0</v>
      </c>
      <c r="J256" s="4" t="s">
        <v>308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51"/>
        <v>0</v>
      </c>
      <c r="E257" s="351">
        <v>0.0</v>
      </c>
      <c r="F257" s="60"/>
      <c r="G257" s="34">
        <v>0.0</v>
      </c>
      <c r="H257" s="60"/>
      <c r="I257" s="35">
        <v>0.0</v>
      </c>
      <c r="J257" s="4" t="s">
        <v>310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51"/>
        <v>0.02173913043</v>
      </c>
      <c r="E258" s="351">
        <v>1.0</v>
      </c>
      <c r="F258" s="60"/>
      <c r="G258" s="34">
        <v>0.0</v>
      </c>
      <c r="H258" s="60"/>
      <c r="I258" s="35">
        <v>1.0</v>
      </c>
      <c r="J258" s="29" t="s">
        <v>312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51"/>
        <v>0.04347826087</v>
      </c>
      <c r="E259" s="591">
        <v>1.0</v>
      </c>
      <c r="F259" s="354"/>
      <c r="G259" s="355">
        <v>0.0</v>
      </c>
      <c r="H259" s="354"/>
      <c r="I259" s="355">
        <v>1.0</v>
      </c>
      <c r="J259" s="29" t="s">
        <v>314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346" t="s">
        <v>315</v>
      </c>
      <c r="B260" s="753"/>
      <c r="C260" s="753"/>
      <c r="D260" s="753"/>
      <c r="E260" s="753"/>
      <c r="F260" s="753"/>
      <c r="G260" s="753"/>
      <c r="H260" s="753"/>
      <c r="I260" s="754"/>
      <c r="J260" s="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370">
        <f>E261/C261</f>
        <v>0.04527649158</v>
      </c>
      <c r="E261" s="592">
        <v>273.01</v>
      </c>
      <c r="F261" s="107"/>
      <c r="G261" s="174"/>
      <c r="H261" s="92"/>
      <c r="I261" s="174"/>
      <c r="J261" s="4" t="s">
        <v>317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0" customHeight="1">
      <c r="A262" s="369" t="s">
        <v>318</v>
      </c>
      <c r="B262" s="281"/>
      <c r="C262" s="372">
        <v>19.044827597098035</v>
      </c>
      <c r="D262" s="373"/>
      <c r="E262" s="374">
        <v>27.641823686048983</v>
      </c>
      <c r="F262" s="375"/>
      <c r="G262" s="376"/>
      <c r="H262" s="377"/>
      <c r="I262" s="376"/>
      <c r="J262" s="4"/>
      <c r="K262" s="5"/>
      <c r="L262" s="378"/>
      <c r="M262" s="378"/>
      <c r="N262" s="378"/>
      <c r="O262" s="378"/>
      <c r="P262" s="378"/>
      <c r="Q262" s="378"/>
      <c r="R262" s="378"/>
      <c r="S262" s="378"/>
      <c r="T262" s="378"/>
      <c r="U262" s="378"/>
      <c r="V262" s="378"/>
      <c r="W262" s="378"/>
      <c r="X262" s="378"/>
      <c r="Y262" s="378"/>
      <c r="Z262" s="378"/>
    </row>
    <row r="263" ht="15.0" customHeight="1">
      <c r="A263" s="346" t="s">
        <v>319</v>
      </c>
      <c r="B263" s="753"/>
      <c r="C263" s="753"/>
      <c r="D263" s="753"/>
      <c r="E263" s="753"/>
      <c r="F263" s="753"/>
      <c r="G263" s="753"/>
      <c r="H263" s="753"/>
      <c r="I263" s="754"/>
      <c r="J263" s="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53">E264/C264</f>
        <v>0.03571428571</v>
      </c>
      <c r="E264" s="172">
        <v>2.0</v>
      </c>
      <c r="F264" s="92"/>
      <c r="G264" s="172">
        <v>2.0</v>
      </c>
      <c r="H264" s="92"/>
      <c r="I264" s="172">
        <v>0.0</v>
      </c>
      <c r="J264" s="4" t="s">
        <v>321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53"/>
        <v>0.03676470588</v>
      </c>
      <c r="E265" s="35">
        <v>5.0</v>
      </c>
      <c r="F265" s="493"/>
      <c r="G265" s="567"/>
      <c r="H265" s="493"/>
      <c r="I265" s="567"/>
      <c r="J265" s="4" t="s">
        <v>323</v>
      </c>
      <c r="K265" s="5"/>
      <c r="L265" s="378"/>
      <c r="M265" s="378"/>
      <c r="N265" s="378"/>
      <c r="O265" s="378"/>
      <c r="P265" s="378"/>
      <c r="Q265" s="378"/>
      <c r="R265" s="378"/>
      <c r="S265" s="378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53"/>
        <v>0.03883495146</v>
      </c>
      <c r="E266" s="35">
        <v>16.0</v>
      </c>
      <c r="F266" s="493"/>
      <c r="G266" s="567"/>
      <c r="H266" s="493"/>
      <c r="I266" s="567"/>
      <c r="J266" s="4" t="s">
        <v>323</v>
      </c>
      <c r="K266" s="5"/>
      <c r="L266" s="378"/>
      <c r="M266" s="378"/>
      <c r="N266" s="378"/>
      <c r="O266" s="378"/>
      <c r="P266" s="378"/>
      <c r="Q266" s="378"/>
      <c r="R266" s="378"/>
      <c r="S266" s="378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53"/>
        <v>0.03673469388</v>
      </c>
      <c r="E267" s="35">
        <v>9.0</v>
      </c>
      <c r="F267" s="493"/>
      <c r="G267" s="567"/>
      <c r="H267" s="493"/>
      <c r="I267" s="567"/>
      <c r="J267" s="4" t="s">
        <v>323</v>
      </c>
      <c r="K267" s="5"/>
      <c r="L267" s="378"/>
      <c r="M267" s="378"/>
      <c r="N267" s="378"/>
      <c r="O267" s="378"/>
      <c r="P267" s="378"/>
      <c r="Q267" s="378"/>
      <c r="R267" s="378"/>
      <c r="S267" s="378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53"/>
        <v>0.02702702703</v>
      </c>
      <c r="E268" s="35">
        <v>3.0</v>
      </c>
      <c r="F268" s="493"/>
      <c r="G268" s="567"/>
      <c r="H268" s="493"/>
      <c r="I268" s="567"/>
      <c r="J268" s="4" t="s">
        <v>323</v>
      </c>
      <c r="K268" s="5"/>
      <c r="L268" s="378"/>
      <c r="M268" s="378"/>
      <c r="N268" s="378"/>
      <c r="O268" s="378"/>
      <c r="P268" s="378"/>
      <c r="Q268" s="378"/>
      <c r="R268" s="378"/>
      <c r="S268" s="378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53"/>
        <v>0.03409090909</v>
      </c>
      <c r="E269" s="35">
        <v>3.0</v>
      </c>
      <c r="F269" s="493"/>
      <c r="G269" s="567"/>
      <c r="H269" s="493"/>
      <c r="I269" s="567"/>
      <c r="J269" s="4" t="s">
        <v>323</v>
      </c>
      <c r="K269" s="5"/>
      <c r="L269" s="378"/>
      <c r="M269" s="378"/>
      <c r="N269" s="378"/>
      <c r="O269" s="378"/>
      <c r="P269" s="378"/>
      <c r="Q269" s="378"/>
      <c r="R269" s="378"/>
      <c r="S269" s="378"/>
      <c r="T269" s="378"/>
      <c r="U269" s="378"/>
      <c r="V269" s="378"/>
      <c r="W269" s="378"/>
      <c r="X269" s="378"/>
      <c r="Y269" s="378"/>
      <c r="Z269" s="378"/>
    </row>
    <row r="270" ht="15.0" customHeight="1">
      <c r="A270" s="379" t="s">
        <v>328</v>
      </c>
      <c r="B270" s="493"/>
      <c r="C270" s="495">
        <f>261+13</f>
        <v>274</v>
      </c>
      <c r="D270" s="262">
        <f t="shared" si="53"/>
        <v>0.03284671533</v>
      </c>
      <c r="E270" s="35">
        <v>9.0</v>
      </c>
      <c r="F270" s="493"/>
      <c r="G270" s="567"/>
      <c r="H270" s="493"/>
      <c r="I270" s="567"/>
      <c r="J270" s="4" t="s">
        <v>323</v>
      </c>
      <c r="K270" s="5"/>
      <c r="L270" s="378"/>
      <c r="M270" s="378"/>
      <c r="N270" s="378"/>
      <c r="O270" s="378"/>
      <c r="P270" s="378"/>
      <c r="Q270" s="378"/>
      <c r="R270" s="378"/>
      <c r="S270" s="378"/>
      <c r="T270" s="378"/>
      <c r="U270" s="378"/>
      <c r="V270" s="378"/>
      <c r="W270" s="378"/>
      <c r="X270" s="378"/>
      <c r="Y270" s="378"/>
      <c r="Z270" s="378"/>
    </row>
    <row r="271" ht="15.0" customHeight="1">
      <c r="A271" s="346" t="s">
        <v>329</v>
      </c>
      <c r="B271" s="753"/>
      <c r="C271" s="753"/>
      <c r="D271" s="753"/>
      <c r="E271" s="753"/>
      <c r="F271" s="753"/>
      <c r="G271" s="753"/>
      <c r="H271" s="753"/>
      <c r="I271" s="754"/>
      <c r="J271" s="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0.04347826087</v>
      </c>
      <c r="E272" s="172">
        <v>2.0</v>
      </c>
      <c r="F272" s="92"/>
      <c r="G272" s="172">
        <v>1.0</v>
      </c>
      <c r="H272" s="92"/>
      <c r="I272" s="172">
        <v>1.0</v>
      </c>
      <c r="J272" s="4" t="s">
        <v>331</v>
      </c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3"/>
      <c r="J273" s="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54">E274/C274</f>
        <v>0.03192074849</v>
      </c>
      <c r="E274" s="594">
        <v>58.0</v>
      </c>
      <c r="F274" s="92"/>
      <c r="G274" s="248"/>
      <c r="H274" s="92"/>
      <c r="I274" s="248"/>
      <c r="J274" s="4" t="s">
        <v>334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54"/>
        <v>0.02469135802</v>
      </c>
      <c r="E275" s="49">
        <v>6.0</v>
      </c>
      <c r="F275" s="60"/>
      <c r="G275" s="47"/>
      <c r="H275" s="60"/>
      <c r="I275" s="47"/>
      <c r="J275" s="4" t="s">
        <v>334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54"/>
        <v>0.02222222222</v>
      </c>
      <c r="E276" s="181">
        <v>4.0</v>
      </c>
      <c r="F276" s="100"/>
      <c r="G276" s="255"/>
      <c r="H276" s="100"/>
      <c r="I276" s="255"/>
      <c r="J276" s="4" t="s">
        <v>334</v>
      </c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67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67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767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391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767"/>
      <c r="S280" s="4" t="s">
        <v>340</v>
      </c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767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7500.0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55">SUM(C282:P282)</f>
        <v>7500</v>
      </c>
      <c r="R282" s="767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55"/>
        <v>0</v>
      </c>
      <c r="R283" s="767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321903.0</v>
      </c>
      <c r="F284" s="397"/>
      <c r="G284" s="402"/>
      <c r="H284" s="397"/>
      <c r="I284" s="402">
        <v>177641.0</v>
      </c>
      <c r="J284" s="397"/>
      <c r="K284" s="402"/>
      <c r="L284" s="397"/>
      <c r="M284" s="402"/>
      <c r="N284" s="397"/>
      <c r="O284" s="402"/>
      <c r="P284" s="397"/>
      <c r="Q284" s="569">
        <f t="shared" si="55"/>
        <v>499544</v>
      </c>
      <c r="R284" s="767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3099220.0</v>
      </c>
      <c r="F285" s="397"/>
      <c r="G285" s="408"/>
      <c r="H285" s="397"/>
      <c r="I285" s="408">
        <v>20000.0</v>
      </c>
      <c r="J285" s="397"/>
      <c r="K285" s="408"/>
      <c r="L285" s="397"/>
      <c r="M285" s="408"/>
      <c r="N285" s="397"/>
      <c r="O285" s="408">
        <v>26091.0</v>
      </c>
      <c r="P285" s="397"/>
      <c r="Q285" s="570">
        <f t="shared" si="55"/>
        <v>3145311</v>
      </c>
      <c r="R285" s="767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1391494.0</v>
      </c>
      <c r="D286" s="397"/>
      <c r="E286" s="402">
        <v>109779.0</v>
      </c>
      <c r="F286" s="397"/>
      <c r="G286" s="402"/>
      <c r="H286" s="397"/>
      <c r="I286" s="402">
        <v>116117.0</v>
      </c>
      <c r="J286" s="397"/>
      <c r="K286" s="402"/>
      <c r="L286" s="397"/>
      <c r="M286" s="402"/>
      <c r="N286" s="397"/>
      <c r="O286" s="402">
        <v>8000.0</v>
      </c>
      <c r="P286" s="397"/>
      <c r="Q286" s="569">
        <f t="shared" si="55"/>
        <v>1625390</v>
      </c>
      <c r="R286" s="767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299000.0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55"/>
        <v>299000</v>
      </c>
      <c r="R287" s="767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431006.0</v>
      </c>
      <c r="D288" s="397"/>
      <c r="E288" s="402">
        <v>3300.0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55"/>
        <v>434306</v>
      </c>
      <c r="R288" s="767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1934046.0</v>
      </c>
      <c r="F289" s="397"/>
      <c r="G289" s="408"/>
      <c r="H289" s="397"/>
      <c r="I289" s="408"/>
      <c r="J289" s="397"/>
      <c r="K289" s="408"/>
      <c r="L289" s="397"/>
      <c r="M289" s="408">
        <v>401565.0</v>
      </c>
      <c r="N289" s="397"/>
      <c r="O289" s="408"/>
      <c r="P289" s="397"/>
      <c r="Q289" s="570">
        <f t="shared" si="55"/>
        <v>2335611</v>
      </c>
      <c r="R289" s="767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30000.0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55"/>
        <v>30000</v>
      </c>
      <c r="R290" s="767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149085.0</v>
      </c>
      <c r="F291" s="397"/>
      <c r="G291" s="408"/>
      <c r="H291" s="397"/>
      <c r="I291" s="408"/>
      <c r="J291" s="397"/>
      <c r="K291" s="408"/>
      <c r="L291" s="397"/>
      <c r="M291" s="408"/>
      <c r="N291" s="397"/>
      <c r="O291" s="408"/>
      <c r="P291" s="397"/>
      <c r="Q291" s="570">
        <f t="shared" si="55"/>
        <v>149085</v>
      </c>
      <c r="R291" s="767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352227.0</v>
      </c>
      <c r="D292" s="397"/>
      <c r="E292" s="402">
        <v>508034.0</v>
      </c>
      <c r="F292" s="397"/>
      <c r="G292" s="402"/>
      <c r="H292" s="397"/>
      <c r="I292" s="402">
        <v>3400.0</v>
      </c>
      <c r="J292" s="397"/>
      <c r="K292" s="402"/>
      <c r="L292" s="397"/>
      <c r="M292" s="402">
        <v>19000.0</v>
      </c>
      <c r="N292" s="397"/>
      <c r="O292" s="402"/>
      <c r="P292" s="397"/>
      <c r="Q292" s="569">
        <f t="shared" si="55"/>
        <v>882661</v>
      </c>
      <c r="R292" s="767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18000.0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55"/>
        <v>18000</v>
      </c>
      <c r="R293" s="767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2477365.0</v>
      </c>
      <c r="D294" s="397"/>
      <c r="E294" s="402">
        <v>324171.0</v>
      </c>
      <c r="F294" s="397"/>
      <c r="G294" s="402"/>
      <c r="H294" s="397"/>
      <c r="I294" s="402"/>
      <c r="J294" s="397"/>
      <c r="K294" s="402"/>
      <c r="L294" s="397"/>
      <c r="M294" s="402">
        <v>265050.0</v>
      </c>
      <c r="N294" s="397"/>
      <c r="O294" s="402"/>
      <c r="P294" s="397"/>
      <c r="Q294" s="569">
        <f t="shared" si="55"/>
        <v>3066586</v>
      </c>
      <c r="R294" s="767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170372.0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55"/>
        <v>170372</v>
      </c>
      <c r="R295" s="767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148707.0</v>
      </c>
      <c r="D296" s="397"/>
      <c r="E296" s="402"/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55"/>
        <v>148707</v>
      </c>
      <c r="R296" s="767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2494148.0</v>
      </c>
      <c r="D297" s="397"/>
      <c r="E297" s="408">
        <v>266718.0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55"/>
        <v>2760866</v>
      </c>
      <c r="R297" s="767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60000.0</v>
      </c>
      <c r="J298" s="397"/>
      <c r="K298" s="402"/>
      <c r="L298" s="397"/>
      <c r="M298" s="402"/>
      <c r="N298" s="397"/>
      <c r="O298" s="402"/>
      <c r="P298" s="397"/>
      <c r="Q298" s="569">
        <f t="shared" si="55"/>
        <v>60000</v>
      </c>
      <c r="R298" s="767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942541.0</v>
      </c>
      <c r="F299" s="397"/>
      <c r="G299" s="408"/>
      <c r="H299" s="397"/>
      <c r="I299" s="408"/>
      <c r="J299" s="397"/>
      <c r="K299" s="408"/>
      <c r="L299" s="397"/>
      <c r="M299" s="408">
        <v>317252.0</v>
      </c>
      <c r="N299" s="397"/>
      <c r="O299" s="408"/>
      <c r="P299" s="397"/>
      <c r="Q299" s="570">
        <f t="shared" si="55"/>
        <v>1259793</v>
      </c>
      <c r="R299" s="767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7465319</v>
      </c>
      <c r="D300" s="397"/>
      <c r="E300" s="411">
        <f>SUM(E282:F299)</f>
        <v>8013297</v>
      </c>
      <c r="F300" s="397"/>
      <c r="G300" s="411">
        <f>SUM(G282:H299)</f>
        <v>0</v>
      </c>
      <c r="H300" s="397"/>
      <c r="I300" s="411">
        <f>SUM(I282:J299)</f>
        <v>377158</v>
      </c>
      <c r="J300" s="397"/>
      <c r="K300" s="411">
        <f>SUM(K282:L299)</f>
        <v>0</v>
      </c>
      <c r="L300" s="397"/>
      <c r="M300" s="411">
        <f>SUM(M282:N299)</f>
        <v>1002867</v>
      </c>
      <c r="N300" s="397"/>
      <c r="O300" s="411">
        <f>SUM(O282:P299)</f>
        <v>34091</v>
      </c>
      <c r="P300" s="397"/>
      <c r="Q300" s="571">
        <f>SUM(Q282:Q299)</f>
        <v>16892732</v>
      </c>
      <c r="R300" s="767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592</v>
      </c>
      <c r="B301" s="414"/>
      <c r="C301" s="415">
        <f>SUM(C282:D299)</f>
        <v>7465319</v>
      </c>
      <c r="D301" s="416"/>
      <c r="E301" s="415">
        <f>SUM(E282:F299)</f>
        <v>8013297</v>
      </c>
      <c r="F301" s="416"/>
      <c r="G301" s="415">
        <f>SUM(G282:H299)</f>
        <v>0</v>
      </c>
      <c r="H301" s="416"/>
      <c r="I301" s="415">
        <f>SUM(I282:J299)</f>
        <v>377158</v>
      </c>
      <c r="J301" s="416"/>
      <c r="K301" s="415">
        <f>SUM(K282:L299)</f>
        <v>0</v>
      </c>
      <c r="L301" s="416"/>
      <c r="M301" s="415">
        <f>SUM(M282:N299)</f>
        <v>1002867</v>
      </c>
      <c r="N301" s="416"/>
      <c r="O301" s="415">
        <f>SUM(O282:P299)</f>
        <v>34091</v>
      </c>
      <c r="P301" s="416"/>
      <c r="Q301" s="572">
        <f>SUM(Q282:Q299)</f>
        <v>16892732</v>
      </c>
      <c r="R301" s="767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65">
    <mergeCell ref="C298:D298"/>
    <mergeCell ref="E298:F298"/>
    <mergeCell ref="G298:H298"/>
    <mergeCell ref="I298:J298"/>
    <mergeCell ref="K298:L298"/>
    <mergeCell ref="M298:N298"/>
    <mergeCell ref="O298:P298"/>
    <mergeCell ref="C299:D299"/>
    <mergeCell ref="E299:F299"/>
    <mergeCell ref="G299:H299"/>
    <mergeCell ref="I299:J299"/>
    <mergeCell ref="K299:L299"/>
    <mergeCell ref="M299:N299"/>
    <mergeCell ref="O299:P299"/>
    <mergeCell ref="A1:I1"/>
    <mergeCell ref="B2:C2"/>
    <mergeCell ref="D2:E2"/>
    <mergeCell ref="F2:G2"/>
    <mergeCell ref="H2:I2"/>
    <mergeCell ref="F4:G4"/>
    <mergeCell ref="H4:I4"/>
    <mergeCell ref="D4:E4"/>
    <mergeCell ref="D5:E5"/>
    <mergeCell ref="F5:G5"/>
    <mergeCell ref="H5:I5"/>
    <mergeCell ref="A42:I42"/>
    <mergeCell ref="A48:I48"/>
    <mergeCell ref="A71:I71"/>
    <mergeCell ref="M281:N281"/>
    <mergeCell ref="O281:P281"/>
    <mergeCell ref="M282:N282"/>
    <mergeCell ref="O282:P282"/>
    <mergeCell ref="A273:I273"/>
    <mergeCell ref="A279:Q279"/>
    <mergeCell ref="A280:A281"/>
    <mergeCell ref="C280:Q280"/>
    <mergeCell ref="C281:D281"/>
    <mergeCell ref="E281:F281"/>
    <mergeCell ref="G281:H281"/>
    <mergeCell ref="I281:J281"/>
    <mergeCell ref="K281:L281"/>
    <mergeCell ref="C282:D282"/>
    <mergeCell ref="E282:F282"/>
    <mergeCell ref="G282:H282"/>
    <mergeCell ref="I282:J282"/>
    <mergeCell ref="K282:L282"/>
    <mergeCell ref="C283:D283"/>
    <mergeCell ref="E283:F283"/>
    <mergeCell ref="G283:H283"/>
    <mergeCell ref="I283:J283"/>
    <mergeCell ref="K283:L283"/>
    <mergeCell ref="M283:N283"/>
    <mergeCell ref="O283:P283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300:N300"/>
    <mergeCell ref="O300:P300"/>
    <mergeCell ref="C284:D284"/>
    <mergeCell ref="E284:F284"/>
    <mergeCell ref="G284:H284"/>
    <mergeCell ref="I284:J284"/>
    <mergeCell ref="K284:L284"/>
    <mergeCell ref="M284:N284"/>
    <mergeCell ref="O284:P284"/>
    <mergeCell ref="C285:D285"/>
    <mergeCell ref="E285:F285"/>
    <mergeCell ref="G285:H285"/>
    <mergeCell ref="I285:J285"/>
    <mergeCell ref="K285:L285"/>
    <mergeCell ref="M285:N285"/>
    <mergeCell ref="O285:P285"/>
    <mergeCell ref="C286:D286"/>
    <mergeCell ref="E286:F286"/>
    <mergeCell ref="G286:H286"/>
    <mergeCell ref="I286:J286"/>
    <mergeCell ref="K286:L286"/>
    <mergeCell ref="M286:N286"/>
    <mergeCell ref="O286:P286"/>
    <mergeCell ref="C287:D287"/>
    <mergeCell ref="E287:F287"/>
    <mergeCell ref="G287:H287"/>
    <mergeCell ref="I287:J287"/>
    <mergeCell ref="K287:L287"/>
    <mergeCell ref="M287:N287"/>
    <mergeCell ref="O287:P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  <mergeCell ref="C297:D297"/>
    <mergeCell ref="E297:F297"/>
    <mergeCell ref="G297:H297"/>
    <mergeCell ref="I297:J297"/>
    <mergeCell ref="K297:L297"/>
    <mergeCell ref="M297:N297"/>
    <mergeCell ref="O297:P297"/>
  </mergeCells>
  <hyperlinks>
    <hyperlink r:id="rId1" ref="A4"/>
    <hyperlink r:id="rId2" ref="A5"/>
    <hyperlink r:id="rId3" ref="A8"/>
    <hyperlink r:id="rId4" ref="A9"/>
    <hyperlink r:id="rId5" ref="J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J17"/>
    <hyperlink r:id="rId14" ref="A18"/>
    <hyperlink r:id="rId15" ref="A19"/>
    <hyperlink r:id="rId16" ref="A20"/>
    <hyperlink r:id="rId17" ref="A21"/>
    <hyperlink r:id="rId18" ref="J21"/>
    <hyperlink r:id="rId19" ref="A22"/>
    <hyperlink r:id="rId20" ref="A23"/>
    <hyperlink r:id="rId21" ref="J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J43"/>
    <hyperlink r:id="rId39" ref="A44"/>
    <hyperlink r:id="rId40" ref="A45"/>
    <hyperlink r:id="rId41" ref="A46"/>
    <hyperlink r:id="rId42" ref="A47"/>
    <hyperlink r:id="rId43" ref="J49"/>
    <hyperlink r:id="rId44" ref="A52"/>
    <hyperlink r:id="rId45" ref="A53"/>
    <hyperlink r:id="rId46" ref="J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J62"/>
    <hyperlink r:id="rId57" ref="A63"/>
    <hyperlink r:id="rId58" ref="J63"/>
    <hyperlink r:id="rId59" ref="A64"/>
    <hyperlink r:id="rId60" ref="J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J72"/>
    <hyperlink r:id="rId69" ref="A77"/>
    <hyperlink r:id="rId70" ref="J77"/>
    <hyperlink r:id="rId71" ref="A82"/>
    <hyperlink r:id="rId72" ref="A87"/>
    <hyperlink r:id="rId73" ref="J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J164"/>
    <hyperlink r:id="rId132" ref="A165"/>
    <hyperlink r:id="rId133" ref="J185"/>
    <hyperlink r:id="rId134" ref="J188"/>
    <hyperlink r:id="rId135" ref="A223"/>
    <hyperlink r:id="rId136" ref="A234"/>
    <hyperlink r:id="rId137" ref="A235"/>
    <hyperlink r:id="rId138" ref="J235"/>
    <hyperlink r:id="rId139" ref="A236"/>
    <hyperlink r:id="rId140" ref="A237"/>
    <hyperlink r:id="rId141" ref="A238"/>
    <hyperlink r:id="rId142" ref="A239"/>
    <hyperlink r:id="rId143" ref="A241"/>
    <hyperlink r:id="rId144" ref="A242"/>
    <hyperlink r:id="rId145" ref="J242"/>
    <hyperlink r:id="rId146" ref="A243"/>
    <hyperlink r:id="rId147" ref="J243"/>
    <hyperlink r:id="rId148" ref="A245"/>
    <hyperlink r:id="rId149" ref="J245"/>
    <hyperlink r:id="rId150" ref="A246"/>
    <hyperlink r:id="rId151" ref="J246"/>
    <hyperlink r:id="rId152" ref="A247"/>
    <hyperlink r:id="rId153" ref="J247"/>
    <hyperlink r:id="rId154" ref="A248"/>
    <hyperlink r:id="rId155" ref="J248"/>
    <hyperlink r:id="rId156" ref="A249"/>
    <hyperlink r:id="rId157" ref="J249"/>
    <hyperlink r:id="rId158" ref="A250"/>
    <hyperlink r:id="rId159" ref="J250"/>
    <hyperlink r:id="rId160" ref="A251"/>
    <hyperlink r:id="rId161" ref="J251"/>
    <hyperlink r:id="rId162" ref="A252"/>
    <hyperlink r:id="rId163" ref="J252"/>
    <hyperlink r:id="rId164" ref="A253"/>
    <hyperlink r:id="rId165" ref="J253"/>
    <hyperlink r:id="rId166" ref="A254"/>
    <hyperlink r:id="rId167" ref="J254"/>
    <hyperlink r:id="rId168" ref="A255"/>
    <hyperlink r:id="rId169" ref="J255"/>
    <hyperlink r:id="rId170" ref="A256"/>
    <hyperlink r:id="rId171" ref="A257"/>
    <hyperlink r:id="rId172" ref="A258"/>
    <hyperlink r:id="rId173" ref="J258"/>
    <hyperlink r:id="rId174" ref="A259"/>
    <hyperlink r:id="rId175" ref="J259"/>
    <hyperlink r:id="rId176" ref="A264"/>
    <hyperlink r:id="rId177" ref="A265"/>
    <hyperlink r:id="rId178" ref="A266"/>
    <hyperlink r:id="rId179" ref="A267"/>
    <hyperlink r:id="rId180" ref="A268"/>
    <hyperlink r:id="rId181" ref="A269"/>
    <hyperlink r:id="rId182" ref="A270"/>
    <hyperlink r:id="rId183" ref="A272"/>
    <hyperlink r:id="rId184" ref="A274"/>
    <hyperlink r:id="rId185" ref="A275"/>
    <hyperlink r:id="rId186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7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71"/>
    <col customWidth="1" min="4" max="4" width="8.71"/>
    <col customWidth="1" min="5" max="5" width="10.71"/>
    <col customWidth="1" min="6" max="6" width="8.71"/>
    <col customWidth="1" min="7" max="7" width="10.71"/>
    <col customWidth="1" min="8" max="8" width="8.71"/>
    <col customWidth="1" min="9" max="9" width="10.71"/>
    <col customWidth="1" min="10" max="10" width="4.71"/>
    <col customWidth="1" min="11" max="16" width="7.14"/>
    <col customWidth="1" min="17" max="17" width="12.57"/>
    <col customWidth="1" min="18" max="19" width="11.43"/>
    <col customWidth="1" min="20" max="26" width="10.0"/>
  </cols>
  <sheetData>
    <row r="1" ht="18.0" customHeight="1">
      <c r="A1" s="1" t="s">
        <v>593</v>
      </c>
      <c r="B1" s="2"/>
      <c r="C1" s="2"/>
      <c r="D1" s="2"/>
      <c r="E1" s="2"/>
      <c r="F1" s="2"/>
      <c r="G1" s="2"/>
      <c r="H1" s="2"/>
      <c r="I1" s="3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23.25" customHeight="1">
      <c r="A2" s="6" t="s">
        <v>1</v>
      </c>
      <c r="B2" s="7" t="s">
        <v>2</v>
      </c>
      <c r="C2" s="3"/>
      <c r="D2" s="622" t="s">
        <v>594</v>
      </c>
      <c r="E2" s="3"/>
      <c r="F2" s="622" t="s">
        <v>595</v>
      </c>
      <c r="G2" s="3"/>
      <c r="H2" s="8" t="s">
        <v>596</v>
      </c>
      <c r="I2" s="3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1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18" t="s">
        <v>11</v>
      </c>
      <c r="B4" s="51"/>
      <c r="C4" s="718">
        <v>60436.69</v>
      </c>
      <c r="D4" s="20">
        <v>3526.57</v>
      </c>
      <c r="E4" s="21"/>
      <c r="F4" s="22">
        <v>3283.37</v>
      </c>
      <c r="G4" s="21"/>
      <c r="H4" s="22">
        <v>243.2</v>
      </c>
      <c r="I4" s="21"/>
      <c r="J4" s="4" t="s">
        <v>12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51"/>
      <c r="C5" s="718">
        <v>52.38</v>
      </c>
      <c r="D5" s="20">
        <v>19.79</v>
      </c>
      <c r="E5" s="21"/>
      <c r="F5" s="22">
        <v>15.6</v>
      </c>
      <c r="G5" s="21"/>
      <c r="H5" s="22">
        <v>76.32</v>
      </c>
      <c r="I5" s="21"/>
      <c r="J5" s="4" t="s">
        <v>12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0" customHeight="1">
      <c r="A6" s="23" t="s">
        <v>14</v>
      </c>
      <c r="B6" s="2"/>
      <c r="C6" s="2"/>
      <c r="D6" s="2"/>
      <c r="E6" s="2"/>
      <c r="F6" s="2"/>
      <c r="G6" s="2"/>
      <c r="H6" s="2"/>
      <c r="I6" s="3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24" t="s">
        <v>15</v>
      </c>
      <c r="B7" s="2"/>
      <c r="C7" s="2"/>
      <c r="D7" s="2"/>
      <c r="E7" s="2"/>
      <c r="F7" s="2"/>
      <c r="G7" s="2"/>
      <c r="H7" s="2"/>
      <c r="I7" s="3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69800.0</v>
      </c>
      <c r="F8" s="51"/>
      <c r="G8" s="626">
        <v>51238.0</v>
      </c>
      <c r="H8" s="51"/>
      <c r="I8" s="627">
        <v>18562.0</v>
      </c>
      <c r="J8" s="4" t="s">
        <v>17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39.71</v>
      </c>
      <c r="F9" s="26"/>
      <c r="G9" s="30">
        <v>37.78</v>
      </c>
      <c r="H9" s="26"/>
      <c r="I9" s="31">
        <v>45.05</v>
      </c>
      <c r="J9" s="29" t="s">
        <v>17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0.1894269341</v>
      </c>
      <c r="E10" s="34">
        <v>13222.0</v>
      </c>
      <c r="F10" s="33">
        <f t="shared" ref="F10:F16" si="3">G10/$G$8</f>
        <v>0.2100394239</v>
      </c>
      <c r="G10" s="34">
        <v>10762.0</v>
      </c>
      <c r="H10" s="33">
        <f t="shared" ref="H10:H16" si="4">I10/$I$8</f>
        <v>0.1325288223</v>
      </c>
      <c r="I10" s="35">
        <v>2460.0</v>
      </c>
      <c r="J10" s="4" t="s">
        <v>20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0.1486962751</v>
      </c>
      <c r="E11" s="34">
        <v>10379.0</v>
      </c>
      <c r="F11" s="33">
        <f t="shared" si="3"/>
        <v>0.1483664468</v>
      </c>
      <c r="G11" s="34">
        <v>7602.0</v>
      </c>
      <c r="H11" s="33">
        <f t="shared" si="4"/>
        <v>0.1496067234</v>
      </c>
      <c r="I11" s="35">
        <v>2777.0</v>
      </c>
      <c r="J11" s="4" t="s">
        <v>20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0.2445702006</v>
      </c>
      <c r="E12" s="34">
        <v>17071.0</v>
      </c>
      <c r="F12" s="33">
        <f t="shared" si="3"/>
        <v>0.2499707249</v>
      </c>
      <c r="G12" s="34">
        <v>12808.0</v>
      </c>
      <c r="H12" s="33">
        <f t="shared" si="4"/>
        <v>0.2296627519</v>
      </c>
      <c r="I12" s="35">
        <v>4263.0</v>
      </c>
      <c r="J12" s="4" t="s">
        <v>597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0.27247851</v>
      </c>
      <c r="E13" s="34">
        <v>19019.0</v>
      </c>
      <c r="F13" s="33">
        <f t="shared" si="3"/>
        <v>0.2838713455</v>
      </c>
      <c r="G13" s="34">
        <v>14545.0</v>
      </c>
      <c r="H13" s="33">
        <f t="shared" si="4"/>
        <v>0.2410300614</v>
      </c>
      <c r="I13" s="35">
        <v>4474.0</v>
      </c>
      <c r="J13" s="4" t="s">
        <v>597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0.1017335244</v>
      </c>
      <c r="E14" s="34">
        <v>7101.0</v>
      </c>
      <c r="F14" s="33">
        <f t="shared" si="3"/>
        <v>0.07878917991</v>
      </c>
      <c r="G14" s="34">
        <v>4037.0</v>
      </c>
      <c r="H14" s="33">
        <f t="shared" si="4"/>
        <v>0.1650684194</v>
      </c>
      <c r="I14" s="35">
        <v>3064.0</v>
      </c>
      <c r="J14" s="4" t="s">
        <v>597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0.04309455587</v>
      </c>
      <c r="E15" s="34">
        <v>3008.0</v>
      </c>
      <c r="F15" s="33">
        <f t="shared" si="3"/>
        <v>0.02896287911</v>
      </c>
      <c r="G15" s="34">
        <v>1484.0</v>
      </c>
      <c r="H15" s="33">
        <f t="shared" si="4"/>
        <v>0.08210322164</v>
      </c>
      <c r="I15" s="35">
        <v>1524.0</v>
      </c>
      <c r="J15" s="4" t="s">
        <v>597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0.1448280802</v>
      </c>
      <c r="E16" s="34">
        <f>E14+E15</f>
        <v>10109</v>
      </c>
      <c r="F16" s="33">
        <f t="shared" si="3"/>
        <v>0.107752059</v>
      </c>
      <c r="G16" s="34">
        <f>G14+G15</f>
        <v>5521</v>
      </c>
      <c r="H16" s="33">
        <f t="shared" si="4"/>
        <v>0.247171641</v>
      </c>
      <c r="I16" s="35">
        <f>I14+I15</f>
        <v>4588</v>
      </c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0.1717048711</v>
      </c>
      <c r="E17" s="427">
        <v>11985.0</v>
      </c>
      <c r="F17" s="40">
        <f>G17/G8</f>
        <v>0.1916546313</v>
      </c>
      <c r="G17" s="427">
        <v>9820.0</v>
      </c>
      <c r="H17" s="40">
        <f>I17/I8</f>
        <v>0.1166361383</v>
      </c>
      <c r="I17" s="364">
        <v>2165.0</v>
      </c>
      <c r="J17" s="29" t="s">
        <v>28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0.20079999999999998</v>
      </c>
      <c r="E18" s="44"/>
      <c r="F18" s="40">
        <v>0.2224</v>
      </c>
      <c r="G18" s="44"/>
      <c r="H18" s="40">
        <v>0.1411</v>
      </c>
      <c r="I18" s="44"/>
      <c r="J18" s="4" t="s">
        <v>30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0.1448</v>
      </c>
      <c r="E19" s="44"/>
      <c r="F19" s="40">
        <v>0.10779999999999999</v>
      </c>
      <c r="G19" s="44"/>
      <c r="H19" s="40">
        <v>0.24719999999999998</v>
      </c>
      <c r="I19" s="44"/>
      <c r="J19" s="4" t="s">
        <v>30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0.29760000000000003</v>
      </c>
      <c r="E20" s="44"/>
      <c r="F20" s="40">
        <v>0.2688</v>
      </c>
      <c r="G20" s="44"/>
      <c r="H20" s="40">
        <v>0.3322</v>
      </c>
      <c r="I20" s="44"/>
      <c r="J20" s="4" t="s">
        <v>30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0.5282</v>
      </c>
      <c r="E21" s="44"/>
      <c r="F21" s="40">
        <v>0.4929</v>
      </c>
      <c r="G21" s="44"/>
      <c r="H21" s="40">
        <v>0.6347999999999999</v>
      </c>
      <c r="I21" s="44"/>
      <c r="J21" s="29" t="s">
        <v>30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5">C22/$C$8</f>
        <v>0.8780953055</v>
      </c>
      <c r="C22" s="34">
        <v>2779947.0</v>
      </c>
      <c r="D22" s="33">
        <f t="shared" ref="D22:D23" si="6">E22/$E$8</f>
        <v>0.8882234957</v>
      </c>
      <c r="E22" s="34">
        <v>61998.0</v>
      </c>
      <c r="F22" s="33">
        <f t="shared" ref="F22:F23" si="7">G22/$G$8</f>
        <v>0.9063390452</v>
      </c>
      <c r="G22" s="34">
        <v>46439.0</v>
      </c>
      <c r="H22" s="33">
        <f t="shared" ref="H22:H23" si="8">I22/$I$8</f>
        <v>0.8382178645</v>
      </c>
      <c r="I22" s="35">
        <v>15559.0</v>
      </c>
      <c r="J22" s="4" t="s">
        <v>35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5"/>
        <v>0.1218974296</v>
      </c>
      <c r="C23" s="34">
        <v>385913.0</v>
      </c>
      <c r="D23" s="33">
        <f t="shared" si="6"/>
        <v>0.1117765043</v>
      </c>
      <c r="E23" s="34">
        <v>7802.0</v>
      </c>
      <c r="F23" s="33">
        <f t="shared" si="7"/>
        <v>0.09366095476</v>
      </c>
      <c r="G23" s="34">
        <v>4799.0</v>
      </c>
      <c r="H23" s="33">
        <f t="shared" si="8"/>
        <v>0.1617821355</v>
      </c>
      <c r="I23" s="35">
        <v>3003.0</v>
      </c>
      <c r="J23" s="29" t="s">
        <v>37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0.0581</v>
      </c>
      <c r="E24" s="46"/>
      <c r="F24" s="33">
        <v>0.0513</v>
      </c>
      <c r="G24" s="46"/>
      <c r="H24" s="33">
        <v>0.0767</v>
      </c>
      <c r="I24" s="47"/>
      <c r="J24" s="4" t="s">
        <v>39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9">E25/$E$23</f>
        <v>0.3391438093</v>
      </c>
      <c r="E25" s="34">
        <v>2646.0</v>
      </c>
      <c r="F25" s="33">
        <f t="shared" ref="F25:F27" si="10">G25/$G$23</f>
        <v>0.3067305689</v>
      </c>
      <c r="G25" s="34">
        <v>1472.0</v>
      </c>
      <c r="H25" s="33">
        <f t="shared" ref="H25:H27" si="11">I25/$I$23</f>
        <v>0.3892773893</v>
      </c>
      <c r="I25" s="35">
        <v>1169.0</v>
      </c>
      <c r="J25" s="4" t="s">
        <v>41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467</v>
      </c>
      <c r="B26" s="33">
        <f>C26/C23</f>
        <v>0.1221104239</v>
      </c>
      <c r="C26" s="34">
        <v>47124.0</v>
      </c>
      <c r="D26" s="33">
        <f t="shared" si="9"/>
        <v>0.3391438093</v>
      </c>
      <c r="E26" s="34">
        <v>2646.0</v>
      </c>
      <c r="F26" s="33">
        <f t="shared" si="10"/>
        <v>0.3067305689</v>
      </c>
      <c r="G26" s="34">
        <v>1472.0</v>
      </c>
      <c r="H26" s="33">
        <f t="shared" si="11"/>
        <v>0.3892773893</v>
      </c>
      <c r="I26" s="35">
        <v>1169.0</v>
      </c>
      <c r="J26" s="4" t="s">
        <v>41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585</v>
      </c>
      <c r="B27" s="33">
        <f>C27/C23</f>
        <v>0.05592711311</v>
      </c>
      <c r="C27" s="34">
        <v>21583.0</v>
      </c>
      <c r="D27" s="33">
        <f t="shared" si="9"/>
        <v>0.1079210459</v>
      </c>
      <c r="E27" s="34">
        <v>842.0</v>
      </c>
      <c r="F27" s="33">
        <f t="shared" si="10"/>
        <v>0.1323192332</v>
      </c>
      <c r="G27" s="34">
        <v>635.0</v>
      </c>
      <c r="H27" s="33">
        <f t="shared" si="11"/>
        <v>0.04562104562</v>
      </c>
      <c r="I27" s="35">
        <v>137.0</v>
      </c>
      <c r="J27" s="4" t="s">
        <v>41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0" customHeight="1">
      <c r="A28" s="24" t="s">
        <v>44</v>
      </c>
      <c r="B28" s="2"/>
      <c r="C28" s="2"/>
      <c r="D28" s="2"/>
      <c r="E28" s="2"/>
      <c r="F28" s="2"/>
      <c r="G28" s="2"/>
      <c r="H28" s="2"/>
      <c r="I28" s="3"/>
      <c r="J28" s="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25209.0</v>
      </c>
      <c r="F29" s="51"/>
      <c r="G29" s="52">
        <v>18018.0</v>
      </c>
      <c r="H29" s="51"/>
      <c r="I29" s="52">
        <v>7191.0</v>
      </c>
      <c r="J29" s="4" t="s">
        <v>46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2.77</v>
      </c>
      <c r="F30" s="51"/>
      <c r="G30" s="54">
        <v>2.84</v>
      </c>
      <c r="H30" s="51"/>
      <c r="I30" s="54">
        <v>2.58</v>
      </c>
      <c r="J30" s="4" t="s">
        <v>48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12">E31/$E$29</f>
        <v>0.06227934468</v>
      </c>
      <c r="E31" s="34">
        <v>1570.0</v>
      </c>
      <c r="F31" s="33">
        <f t="shared" ref="F31:F34" si="13">G31/$G$29</f>
        <v>0.04212454212</v>
      </c>
      <c r="G31" s="48">
        <v>759.0</v>
      </c>
      <c r="H31" s="33">
        <f t="shared" ref="H31:H34" si="14">I31/$I$29</f>
        <v>0.1127798637</v>
      </c>
      <c r="I31" s="49">
        <v>811.0</v>
      </c>
      <c r="J31" s="4" t="s">
        <v>50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12"/>
        <v>0.02046888016</v>
      </c>
      <c r="E32" s="48">
        <v>516.0</v>
      </c>
      <c r="F32" s="33">
        <f t="shared" si="13"/>
        <v>0.01653901654</v>
      </c>
      <c r="G32" s="48">
        <v>298.0</v>
      </c>
      <c r="H32" s="33">
        <f t="shared" si="14"/>
        <v>0.03031567237</v>
      </c>
      <c r="I32" s="49">
        <v>218.0</v>
      </c>
      <c r="J32" s="4" t="s">
        <v>52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12"/>
        <v>0.03106033559</v>
      </c>
      <c r="E33" s="48">
        <v>783.0</v>
      </c>
      <c r="F33" s="33">
        <f t="shared" si="13"/>
        <v>0.03574203574</v>
      </c>
      <c r="G33" s="48">
        <v>644.0</v>
      </c>
      <c r="H33" s="33">
        <f t="shared" si="14"/>
        <v>0.0193297177</v>
      </c>
      <c r="I33" s="49">
        <v>139.0</v>
      </c>
      <c r="J33" s="4" t="s">
        <v>54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12"/>
        <v>0.00626760284</v>
      </c>
      <c r="E34" s="435">
        <v>158.0</v>
      </c>
      <c r="F34" s="433">
        <f t="shared" si="13"/>
        <v>0.007603507604</v>
      </c>
      <c r="G34" s="435">
        <v>137.0</v>
      </c>
      <c r="H34" s="433">
        <f t="shared" si="14"/>
        <v>0.002920317063</v>
      </c>
      <c r="I34" s="436">
        <v>21.0</v>
      </c>
      <c r="J34" s="4" t="s">
        <v>56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0" customHeight="1">
      <c r="A35" s="24" t="s">
        <v>57</v>
      </c>
      <c r="B35" s="2"/>
      <c r="C35" s="2"/>
      <c r="D35" s="2"/>
      <c r="E35" s="2"/>
      <c r="F35" s="2"/>
      <c r="G35" s="2"/>
      <c r="H35" s="2"/>
      <c r="I35" s="3"/>
      <c r="J35" s="4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51"/>
      <c r="E36" s="630">
        <v>9.36</v>
      </c>
      <c r="F36" s="51"/>
      <c r="G36" s="630">
        <v>9.69</v>
      </c>
      <c r="H36" s="51"/>
      <c r="I36" s="630">
        <v>8.44</v>
      </c>
      <c r="J36" s="4" t="s">
        <v>59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26"/>
      <c r="E37" s="55">
        <v>4.169999999999999</v>
      </c>
      <c r="F37" s="26"/>
      <c r="G37" s="55">
        <v>5.59</v>
      </c>
      <c r="H37" s="26"/>
      <c r="I37" s="55">
        <v>0.2699999999999996</v>
      </c>
      <c r="J37" s="4" t="s">
        <v>61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86.59</v>
      </c>
      <c r="F38" s="63"/>
      <c r="G38" s="521">
        <v>85.63</v>
      </c>
      <c r="H38" s="63"/>
      <c r="I38" s="521">
        <v>87.44</v>
      </c>
      <c r="J38" s="4" t="s">
        <v>63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79.95</v>
      </c>
      <c r="F39" s="63"/>
      <c r="G39" s="521">
        <v>80.14</v>
      </c>
      <c r="H39" s="63"/>
      <c r="I39" s="521">
        <v>78.87</v>
      </c>
      <c r="J39" s="4" t="s">
        <v>63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24.21</v>
      </c>
      <c r="F40" s="63"/>
      <c r="G40" s="70"/>
      <c r="H40" s="63"/>
      <c r="I40" s="70"/>
      <c r="J40" s="4" t="s">
        <v>66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19.98</v>
      </c>
      <c r="F41" s="74"/>
      <c r="G41" s="76"/>
      <c r="H41" s="74"/>
      <c r="I41" s="76"/>
      <c r="J41" s="4" t="s">
        <v>66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3"/>
      <c r="J42" s="4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69</v>
      </c>
      <c r="B43" s="13"/>
      <c r="C43" s="78">
        <v>36093.0</v>
      </c>
      <c r="D43" s="79"/>
      <c r="E43" s="80"/>
      <c r="F43" s="56"/>
      <c r="G43" s="522">
        <v>32908.90185442145</v>
      </c>
      <c r="H43" s="56"/>
      <c r="I43" s="522">
        <v>23001.35138671875</v>
      </c>
      <c r="J43" s="29" t="s">
        <v>70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26"/>
      <c r="E44" s="89">
        <v>18237.951495407837</v>
      </c>
      <c r="F44" s="85"/>
      <c r="G44" s="86"/>
      <c r="H44" s="85"/>
      <c r="I44" s="86"/>
      <c r="J44" s="4" t="s">
        <v>72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26"/>
      <c r="E45" s="89">
        <v>-887.8079502844957</v>
      </c>
      <c r="F45" s="85"/>
      <c r="G45" s="86"/>
      <c r="H45" s="85"/>
      <c r="I45" s="86"/>
      <c r="J45" s="4" t="s">
        <v>72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26"/>
      <c r="E46" s="440">
        <v>1215.02</v>
      </c>
      <c r="F46" s="85"/>
      <c r="G46" s="86"/>
      <c r="H46" s="85"/>
      <c r="I46" s="86"/>
      <c r="J46" s="4" t="s">
        <v>75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98"/>
      <c r="E47" s="602">
        <v>714.0</v>
      </c>
      <c r="F47" s="85"/>
      <c r="G47" s="86"/>
      <c r="H47" s="101"/>
      <c r="I47" s="102"/>
      <c r="J47" s="4" t="s">
        <v>77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3"/>
      <c r="J48" s="4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29" t="s">
        <v>80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4" t="s">
        <v>80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4" t="s">
        <v>80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125">
        <f>E52/C52</f>
        <v>0.0260122476</v>
      </c>
      <c r="E52" s="39">
        <v>5144.0</v>
      </c>
      <c r="F52" s="26"/>
      <c r="G52" s="39">
        <v>3475.0</v>
      </c>
      <c r="H52" s="60"/>
      <c r="I52" s="39">
        <v>1591.0</v>
      </c>
      <c r="J52" s="29" t="s">
        <v>84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527"/>
      <c r="E53" s="117">
        <v>0.11779999999999999</v>
      </c>
      <c r="F53" s="26"/>
      <c r="G53" s="119">
        <v>0.10710000000000001</v>
      </c>
      <c r="H53" s="60"/>
      <c r="I53" s="119">
        <v>0.15039999999999998</v>
      </c>
      <c r="J53" s="29" t="s">
        <v>86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111"/>
      <c r="E54" s="117">
        <v>0.12560000000000002</v>
      </c>
      <c r="F54" s="60"/>
      <c r="G54" s="119">
        <v>0.1175</v>
      </c>
      <c r="H54" s="60"/>
      <c r="I54" s="119">
        <v>0.15109999999999998</v>
      </c>
      <c r="J54" s="29" t="s">
        <v>86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111"/>
      <c r="E55" s="122">
        <v>0.0681</v>
      </c>
      <c r="F55" s="60"/>
      <c r="G55" s="123">
        <v>0.060700000000000004</v>
      </c>
      <c r="H55" s="60"/>
      <c r="I55" s="123">
        <v>0.09230000000000001</v>
      </c>
      <c r="J55" s="29" t="s">
        <v>86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111"/>
      <c r="E56" s="122">
        <v>0.131</v>
      </c>
      <c r="F56" s="60"/>
      <c r="G56" s="123">
        <v>0.1208</v>
      </c>
      <c r="H56" s="60"/>
      <c r="I56" s="123">
        <v>0.161</v>
      </c>
      <c r="J56" s="29" t="s">
        <v>86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111"/>
      <c r="E57" s="122">
        <v>0.1379</v>
      </c>
      <c r="F57" s="60"/>
      <c r="G57" s="123">
        <v>0.1317</v>
      </c>
      <c r="H57" s="60"/>
      <c r="I57" s="123">
        <v>0.1583</v>
      </c>
      <c r="J57" s="29" t="s">
        <v>86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527"/>
      <c r="E58" s="117">
        <v>0.10980000000000001</v>
      </c>
      <c r="F58" s="26"/>
      <c r="G58" s="119">
        <v>0.09630000000000001</v>
      </c>
      <c r="H58" s="60"/>
      <c r="I58" s="119">
        <v>0.1497</v>
      </c>
      <c r="J58" s="29" t="s">
        <v>86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111"/>
      <c r="E59" s="122">
        <v>0.0867</v>
      </c>
      <c r="F59" s="60"/>
      <c r="G59" s="123">
        <v>0.0793</v>
      </c>
      <c r="H59" s="60"/>
      <c r="I59" s="123">
        <v>0.10869999999999999</v>
      </c>
      <c r="J59" s="29" t="s">
        <v>86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111"/>
      <c r="E60" s="122">
        <v>0.10439999999999999</v>
      </c>
      <c r="F60" s="60"/>
      <c r="G60" s="123">
        <v>0.0913</v>
      </c>
      <c r="H60" s="60"/>
      <c r="I60" s="123">
        <v>0.13970000000000002</v>
      </c>
      <c r="J60" s="29" t="s">
        <v>86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111"/>
      <c r="E61" s="122">
        <v>0.1233</v>
      </c>
      <c r="F61" s="60"/>
      <c r="G61" s="123">
        <v>0.107</v>
      </c>
      <c r="H61" s="60"/>
      <c r="I61" s="123">
        <v>0.1771</v>
      </c>
      <c r="J61" s="29" t="s">
        <v>86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125">
        <f>E62/E52</f>
        <v>0.4743390358</v>
      </c>
      <c r="E62" s="28">
        <v>2440.0</v>
      </c>
      <c r="F62" s="126"/>
      <c r="G62" s="127"/>
      <c r="H62" s="126"/>
      <c r="I62" s="127"/>
      <c r="J62" s="29" t="s">
        <v>93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9">
        <f>E63/E62</f>
        <v>0.4</v>
      </c>
      <c r="E63" s="35">
        <v>976.0</v>
      </c>
      <c r="F63" s="126"/>
      <c r="G63" s="127"/>
      <c r="H63" s="126"/>
      <c r="I63" s="127"/>
      <c r="J63" s="29" t="s">
        <v>93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9">
        <f>E64/E62</f>
        <v>0.6</v>
      </c>
      <c r="E64" s="35">
        <v>1464.0</v>
      </c>
      <c r="F64" s="126"/>
      <c r="G64" s="127"/>
      <c r="H64" s="126"/>
      <c r="I64" s="127"/>
      <c r="J64" s="29" t="s">
        <v>93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0.3602255054</v>
      </c>
      <c r="E65" s="130">
        <v>1853.0</v>
      </c>
      <c r="F65" s="126"/>
      <c r="G65" s="127"/>
      <c r="H65" s="126"/>
      <c r="I65" s="127"/>
      <c r="J65" s="4" t="s">
        <v>97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0.4916351862</v>
      </c>
      <c r="E66" s="351">
        <v>911.0</v>
      </c>
      <c r="F66" s="126"/>
      <c r="G66" s="127"/>
      <c r="H66" s="126"/>
      <c r="I66" s="127"/>
      <c r="J66" s="4" t="s">
        <v>97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28">
        <f>E67/E65</f>
        <v>0.5083648138</v>
      </c>
      <c r="E67" s="657">
        <v>942.0</v>
      </c>
      <c r="F67" s="134"/>
      <c r="G67" s="135"/>
      <c r="H67" s="134"/>
      <c r="I67" s="135"/>
      <c r="J67" s="4" t="s">
        <v>97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0.6397744946</v>
      </c>
      <c r="E68" s="130">
        <v>3291.0</v>
      </c>
      <c r="F68" s="126"/>
      <c r="G68" s="127"/>
      <c r="H68" s="134"/>
      <c r="I68" s="135"/>
      <c r="J68" s="4" t="s">
        <v>97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0.4068672136</v>
      </c>
      <c r="E69" s="131">
        <v>1339.0</v>
      </c>
      <c r="F69" s="126"/>
      <c r="G69" s="127"/>
      <c r="H69" s="134"/>
      <c r="I69" s="135"/>
      <c r="J69" s="4" t="s">
        <v>97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36">
        <f>E70/E68</f>
        <v>0.5931327864</v>
      </c>
      <c r="E70" s="131">
        <v>1952.0</v>
      </c>
      <c r="F70" s="134"/>
      <c r="G70" s="135"/>
      <c r="H70" s="138"/>
      <c r="I70" s="139"/>
      <c r="J70" s="4" t="s">
        <v>97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3"/>
      <c r="J71" s="4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14017.0</v>
      </c>
      <c r="F72" s="141">
        <v>1.0</v>
      </c>
      <c r="G72" s="142">
        <v>11397.0</v>
      </c>
      <c r="H72" s="141">
        <v>1.0</v>
      </c>
      <c r="I72" s="142">
        <v>2620.0</v>
      </c>
      <c r="J72" s="29" t="s">
        <v>101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15">C73/$C$72</f>
        <v>0.1907931105</v>
      </c>
      <c r="C73" s="52">
        <v>87666.0</v>
      </c>
      <c r="D73" s="145">
        <f t="shared" ref="D73:D76" si="16">E73/$E$72</f>
        <v>0.144966826</v>
      </c>
      <c r="E73" s="52">
        <v>2032.0</v>
      </c>
      <c r="F73" s="145">
        <f t="shared" ref="F73:F76" si="17">G73/$G$72</f>
        <v>0.1383697464</v>
      </c>
      <c r="G73" s="52">
        <v>1577.0</v>
      </c>
      <c r="H73" s="145">
        <f t="shared" ref="H73:H76" si="18">I73/$I$72</f>
        <v>0.1736641221</v>
      </c>
      <c r="I73" s="146">
        <v>455.0</v>
      </c>
      <c r="J73" s="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15"/>
        <v>0.1931065852</v>
      </c>
      <c r="C74" s="52">
        <v>88729.0</v>
      </c>
      <c r="D74" s="148">
        <f t="shared" si="16"/>
        <v>0.1934793465</v>
      </c>
      <c r="E74" s="52">
        <v>2712.0</v>
      </c>
      <c r="F74" s="148">
        <f t="shared" si="17"/>
        <v>0.1907519523</v>
      </c>
      <c r="G74" s="52">
        <v>2174.0</v>
      </c>
      <c r="H74" s="148">
        <f t="shared" si="18"/>
        <v>0.2053435115</v>
      </c>
      <c r="I74" s="146">
        <v>538.0</v>
      </c>
      <c r="J74" s="4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15"/>
        <v>0.3794969117</v>
      </c>
      <c r="C75" s="52">
        <v>174372.0</v>
      </c>
      <c r="D75" s="148">
        <f t="shared" si="16"/>
        <v>0.4301919098</v>
      </c>
      <c r="E75" s="52">
        <v>6030.0</v>
      </c>
      <c r="F75" s="148">
        <f t="shared" si="17"/>
        <v>0.4395893656</v>
      </c>
      <c r="G75" s="52">
        <v>5010.0</v>
      </c>
      <c r="H75" s="148">
        <f t="shared" si="18"/>
        <v>0.3893129771</v>
      </c>
      <c r="I75" s="52">
        <v>1020.0</v>
      </c>
      <c r="J75" s="4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15"/>
        <v>0.2366033925</v>
      </c>
      <c r="C76" s="152">
        <v>108715.0</v>
      </c>
      <c r="D76" s="151">
        <f t="shared" si="16"/>
        <v>0.2313619177</v>
      </c>
      <c r="E76" s="152">
        <v>3243.0</v>
      </c>
      <c r="F76" s="151">
        <f t="shared" si="17"/>
        <v>0.2312889357</v>
      </c>
      <c r="G76" s="152">
        <v>2636.0</v>
      </c>
      <c r="H76" s="151">
        <f t="shared" si="18"/>
        <v>0.2316793893</v>
      </c>
      <c r="I76" s="153">
        <v>607.0</v>
      </c>
      <c r="J76" s="4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15"/>
        <v>0.5110972791</v>
      </c>
      <c r="C77" s="155">
        <v>234840.0</v>
      </c>
      <c r="D77" s="38">
        <f>E77/E72</f>
        <v>0.5075979168</v>
      </c>
      <c r="E77" s="155">
        <v>7115.0</v>
      </c>
      <c r="F77" s="38">
        <f>G77/G72</f>
        <v>0.5034658243</v>
      </c>
      <c r="G77" s="155">
        <v>5738.0</v>
      </c>
      <c r="H77" s="38">
        <f>I77/I72</f>
        <v>0.5255725191</v>
      </c>
      <c r="I77" s="155">
        <v>1377.0</v>
      </c>
      <c r="J77" s="29" t="s">
        <v>101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19">C78/$C$77</f>
        <v>0.1912706524</v>
      </c>
      <c r="C78" s="52">
        <v>44918.0</v>
      </c>
      <c r="D78" s="145">
        <f t="shared" ref="D78:D81" si="20">E78/$E$77</f>
        <v>0.1426563598</v>
      </c>
      <c r="E78" s="52">
        <v>1015.0</v>
      </c>
      <c r="F78" s="145">
        <f t="shared" ref="F78:F81" si="21">G78/$G$77</f>
        <v>0.1355873127</v>
      </c>
      <c r="G78" s="146">
        <v>778.0</v>
      </c>
      <c r="H78" s="145">
        <f t="shared" ref="H78:H81" si="22">I78/$I$77</f>
        <v>0.1721132898</v>
      </c>
      <c r="I78" s="146">
        <v>237.0</v>
      </c>
      <c r="J78" s="4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19"/>
        <v>0.1927908363</v>
      </c>
      <c r="C79" s="52">
        <v>45275.0</v>
      </c>
      <c r="D79" s="148">
        <f t="shared" si="20"/>
        <v>0.1963457484</v>
      </c>
      <c r="E79" s="52">
        <v>1397.0</v>
      </c>
      <c r="F79" s="148">
        <f t="shared" si="21"/>
        <v>0.1924015336</v>
      </c>
      <c r="G79" s="52">
        <v>1104.0</v>
      </c>
      <c r="H79" s="148">
        <f t="shared" si="22"/>
        <v>0.2127814089</v>
      </c>
      <c r="I79" s="146">
        <v>293.0</v>
      </c>
      <c r="J79" s="4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19"/>
        <v>0.3801652189</v>
      </c>
      <c r="C80" s="52">
        <v>89278.0</v>
      </c>
      <c r="D80" s="148">
        <f t="shared" si="20"/>
        <v>0.4309205903</v>
      </c>
      <c r="E80" s="52">
        <v>3066.0</v>
      </c>
      <c r="F80" s="148">
        <f t="shared" si="21"/>
        <v>0.4428372255</v>
      </c>
      <c r="G80" s="52">
        <v>2541.0</v>
      </c>
      <c r="H80" s="148">
        <f t="shared" si="22"/>
        <v>0.3812636166</v>
      </c>
      <c r="I80" s="146">
        <v>525.0</v>
      </c>
      <c r="J80" s="4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19"/>
        <v>0.2357732925</v>
      </c>
      <c r="C81" s="152">
        <v>55369.0</v>
      </c>
      <c r="D81" s="151">
        <f t="shared" si="20"/>
        <v>0.2300773015</v>
      </c>
      <c r="E81" s="152">
        <v>1637.0</v>
      </c>
      <c r="F81" s="151">
        <f t="shared" si="21"/>
        <v>0.2291739282</v>
      </c>
      <c r="G81" s="152">
        <v>1315.0</v>
      </c>
      <c r="H81" s="151">
        <f t="shared" si="22"/>
        <v>0.2338416848</v>
      </c>
      <c r="I81" s="153">
        <v>322.0</v>
      </c>
      <c r="J81" s="4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0.4924020832</v>
      </c>
      <c r="E82" s="155">
        <v>6902.0</v>
      </c>
      <c r="F82" s="38">
        <f>G82/G72</f>
        <v>0.4965341757</v>
      </c>
      <c r="G82" s="155">
        <v>5659.0</v>
      </c>
      <c r="H82" s="38">
        <f>I82/I72</f>
        <v>0.4744274809</v>
      </c>
      <c r="I82" s="155">
        <v>1243.0</v>
      </c>
      <c r="J82" s="4" t="s">
        <v>101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23">C83/$C$82</f>
        <v>0.1902938898</v>
      </c>
      <c r="C83" s="52">
        <v>42748.0</v>
      </c>
      <c r="D83" s="145">
        <f t="shared" ref="D83:D86" si="24">E83/$E$82</f>
        <v>0.1473485946</v>
      </c>
      <c r="E83" s="52">
        <v>1017.0</v>
      </c>
      <c r="F83" s="145">
        <f t="shared" ref="F83:F86" si="25">G83/$G$82</f>
        <v>0.1411910231</v>
      </c>
      <c r="G83" s="146">
        <v>799.0</v>
      </c>
      <c r="H83" s="145">
        <f t="shared" ref="H83:H86" si="26">I83/$I$82</f>
        <v>0.17538214</v>
      </c>
      <c r="I83" s="146">
        <v>218.0</v>
      </c>
      <c r="J83" s="4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23"/>
        <v>0.1934366681</v>
      </c>
      <c r="C84" s="52">
        <v>43454.0</v>
      </c>
      <c r="D84" s="148">
        <f t="shared" si="24"/>
        <v>0.1905244857</v>
      </c>
      <c r="E84" s="52">
        <v>1315.0</v>
      </c>
      <c r="F84" s="148">
        <f t="shared" si="25"/>
        <v>0.1890793426</v>
      </c>
      <c r="G84" s="52">
        <v>1070.0</v>
      </c>
      <c r="H84" s="148">
        <f t="shared" si="26"/>
        <v>0.1971037812</v>
      </c>
      <c r="I84" s="146">
        <v>245.0</v>
      </c>
      <c r="J84" s="4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23"/>
        <v>0.3787982657</v>
      </c>
      <c r="C85" s="52">
        <v>85094.0</v>
      </c>
      <c r="D85" s="148">
        <f t="shared" si="24"/>
        <v>0.4294407418</v>
      </c>
      <c r="E85" s="52">
        <v>2964.0</v>
      </c>
      <c r="F85" s="148">
        <f t="shared" si="25"/>
        <v>0.4362961654</v>
      </c>
      <c r="G85" s="52">
        <v>2469.0</v>
      </c>
      <c r="H85" s="148">
        <f t="shared" si="26"/>
        <v>0.3982300885</v>
      </c>
      <c r="I85" s="146">
        <v>495.0</v>
      </c>
      <c r="J85" s="4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23"/>
        <v>0.2374711764</v>
      </c>
      <c r="C86" s="152">
        <v>53346.0</v>
      </c>
      <c r="D86" s="151">
        <f t="shared" si="24"/>
        <v>0.2326861779</v>
      </c>
      <c r="E86" s="152">
        <v>1606.0</v>
      </c>
      <c r="F86" s="151">
        <f t="shared" si="25"/>
        <v>0.2334334688</v>
      </c>
      <c r="G86" s="152">
        <v>1321.0</v>
      </c>
      <c r="H86" s="151">
        <f t="shared" si="26"/>
        <v>0.2292839903</v>
      </c>
      <c r="I86" s="153">
        <v>285.0</v>
      </c>
      <c r="J86" s="4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11923.0</v>
      </c>
      <c r="F87" s="671"/>
      <c r="G87" s="584"/>
      <c r="H87" s="583"/>
      <c r="I87" s="584"/>
      <c r="J87" s="29" t="s">
        <v>112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11923.0</v>
      </c>
      <c r="F88" s="169"/>
      <c r="G88" s="135"/>
      <c r="H88" s="134"/>
      <c r="I88" s="135"/>
      <c r="J88" s="4" t="s">
        <v>112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27">C89/$C$88</f>
        <v>0.435920034</v>
      </c>
      <c r="C89" s="171">
        <v>217137.0</v>
      </c>
      <c r="D89" s="145">
        <f t="shared" ref="D89:D99" si="28">E89/$E$88</f>
        <v>0.2546339009</v>
      </c>
      <c r="E89" s="172">
        <v>3036.0</v>
      </c>
      <c r="F89" s="173"/>
      <c r="G89" s="174"/>
      <c r="H89" s="175"/>
      <c r="I89" s="174"/>
      <c r="J89" s="4" t="s">
        <v>112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27"/>
        <v>0.166819912</v>
      </c>
      <c r="C90" s="34">
        <v>83095.0</v>
      </c>
      <c r="D90" s="148">
        <f t="shared" si="28"/>
        <v>0.08538119601</v>
      </c>
      <c r="E90" s="35">
        <v>1018.0</v>
      </c>
      <c r="F90" s="169"/>
      <c r="G90" s="135"/>
      <c r="H90" s="134"/>
      <c r="I90" s="135"/>
      <c r="J90" s="4" t="s">
        <v>112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27"/>
        <v>0.397260054</v>
      </c>
      <c r="C91" s="34">
        <v>197880.0</v>
      </c>
      <c r="D91" s="148">
        <f t="shared" si="28"/>
        <v>0.6599849031</v>
      </c>
      <c r="E91" s="35">
        <v>7869.0</v>
      </c>
      <c r="F91" s="169"/>
      <c r="G91" s="135"/>
      <c r="H91" s="134"/>
      <c r="I91" s="135"/>
      <c r="J91" s="4" t="s">
        <v>112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28"/>
        <v>0.1107103917</v>
      </c>
      <c r="E92" s="28">
        <v>1320.0</v>
      </c>
      <c r="F92" s="169"/>
      <c r="G92" s="135"/>
      <c r="H92" s="134"/>
      <c r="I92" s="135"/>
      <c r="J92" s="4" t="s">
        <v>112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29">C93/$C$88</f>
        <v>0.03657209624</v>
      </c>
      <c r="C93" s="34">
        <v>18217.0</v>
      </c>
      <c r="D93" s="148">
        <f t="shared" si="28"/>
        <v>0.02281305041</v>
      </c>
      <c r="E93" s="49">
        <v>272.0</v>
      </c>
      <c r="F93" s="169"/>
      <c r="G93" s="135"/>
      <c r="H93" s="134"/>
      <c r="I93" s="135"/>
      <c r="J93" s="4" t="s">
        <v>112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29"/>
        <v>0.007948011692</v>
      </c>
      <c r="C94" s="34">
        <v>3959.0</v>
      </c>
      <c r="D94" s="148">
        <f t="shared" si="28"/>
        <v>0.0002516145265</v>
      </c>
      <c r="E94" s="49">
        <v>3.0</v>
      </c>
      <c r="F94" s="169"/>
      <c r="G94" s="135"/>
      <c r="H94" s="134"/>
      <c r="I94" s="135"/>
      <c r="J94" s="4" t="s">
        <v>112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29"/>
        <v>0.06960482783</v>
      </c>
      <c r="C95" s="34">
        <v>34671.0</v>
      </c>
      <c r="D95" s="148">
        <f t="shared" si="28"/>
        <v>0.08764572675</v>
      </c>
      <c r="E95" s="35">
        <v>1045.0</v>
      </c>
      <c r="F95" s="169"/>
      <c r="G95" s="135"/>
      <c r="H95" s="134"/>
      <c r="I95" s="135"/>
      <c r="J95" s="4" t="s">
        <v>112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30">C96/$C$87</f>
        <v>0.03610031479</v>
      </c>
      <c r="C96" s="27">
        <v>17982.0</v>
      </c>
      <c r="D96" s="40">
        <f t="shared" si="28"/>
        <v>0.04478738573</v>
      </c>
      <c r="E96" s="178">
        <v>534.0</v>
      </c>
      <c r="F96" s="169"/>
      <c r="G96" s="135"/>
      <c r="H96" s="134"/>
      <c r="I96" s="135"/>
      <c r="J96" s="4" t="s">
        <v>112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30"/>
        <v>0.01799996788</v>
      </c>
      <c r="C97" s="34">
        <v>8966.0</v>
      </c>
      <c r="D97" s="128">
        <f t="shared" si="28"/>
        <v>0.009645223518</v>
      </c>
      <c r="E97" s="49">
        <v>115.0</v>
      </c>
      <c r="F97" s="169"/>
      <c r="G97" s="86"/>
      <c r="H97" s="85"/>
      <c r="I97" s="86"/>
      <c r="J97" s="4" t="s">
        <v>112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30"/>
        <v>0.0009295098291</v>
      </c>
      <c r="C98" s="48">
        <v>463.0</v>
      </c>
      <c r="D98" s="128">
        <f t="shared" si="28"/>
        <v>0</v>
      </c>
      <c r="E98" s="49">
        <v>0.0</v>
      </c>
      <c r="F98" s="169"/>
      <c r="G98" s="86"/>
      <c r="H98" s="85"/>
      <c r="I98" s="86"/>
      <c r="J98" s="4" t="s">
        <v>112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30"/>
        <v>0.01717083708</v>
      </c>
      <c r="C99" s="180">
        <v>8553.0</v>
      </c>
      <c r="D99" s="136">
        <f t="shared" si="28"/>
        <v>0.03514216221</v>
      </c>
      <c r="E99" s="181">
        <v>419.0</v>
      </c>
      <c r="F99" s="182"/>
      <c r="G99" s="139"/>
      <c r="H99" s="183"/>
      <c r="I99" s="184"/>
      <c r="J99" s="4" t="s">
        <v>112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0" customHeight="1">
      <c r="A100" s="24" t="s">
        <v>391</v>
      </c>
      <c r="B100" s="2"/>
      <c r="C100" s="2"/>
      <c r="D100" s="2"/>
      <c r="E100" s="2"/>
      <c r="F100" s="2"/>
      <c r="G100" s="2"/>
      <c r="H100" s="2"/>
      <c r="I100" s="3"/>
      <c r="J100" s="4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31">C101/(C$101+C$102+C$103+C$104+C$105+C$106)</f>
        <v>0.1896207894</v>
      </c>
      <c r="C101" s="186">
        <v>464588.0</v>
      </c>
      <c r="D101" s="185">
        <f t="shared" ref="D101:D106" si="32">E101/(E$101+E$102+E$103+E$104+E$105+E$106)</f>
        <v>0.2367241449</v>
      </c>
      <c r="E101" s="186">
        <v>11724.0</v>
      </c>
      <c r="F101" s="185">
        <f t="shared" ref="F101:F106" si="33">G101/(G$101+G$102+G$103+G$104+G$105+G$106)</f>
        <v>0.184400797</v>
      </c>
      <c r="G101" s="186">
        <v>6478.0</v>
      </c>
      <c r="H101" s="185">
        <f t="shared" ref="H101:H106" si="34">I101/(I$101+I$102+I$103+I$104+I$105+I$106)</f>
        <v>0.3644067797</v>
      </c>
      <c r="I101" s="186">
        <v>5246.0</v>
      </c>
      <c r="J101" s="4" t="s">
        <v>121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31"/>
        <v>0.2644727337</v>
      </c>
      <c r="C102" s="159">
        <v>647982.0</v>
      </c>
      <c r="D102" s="187">
        <f t="shared" si="32"/>
        <v>0.3253846464</v>
      </c>
      <c r="E102" s="159">
        <v>16115.0</v>
      </c>
      <c r="F102" s="187">
        <f t="shared" si="33"/>
        <v>0.3003700541</v>
      </c>
      <c r="G102" s="159">
        <v>10552.0</v>
      </c>
      <c r="H102" s="187">
        <f t="shared" si="34"/>
        <v>0.3864267852</v>
      </c>
      <c r="I102" s="159">
        <v>5563.0</v>
      </c>
      <c r="J102" s="4" t="s">
        <v>123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31"/>
        <v>0.1909733928</v>
      </c>
      <c r="C103" s="159">
        <v>467902.0</v>
      </c>
      <c r="D103" s="187">
        <f t="shared" si="32"/>
        <v>0.1956144247</v>
      </c>
      <c r="E103" s="159">
        <v>9688.0</v>
      </c>
      <c r="F103" s="187">
        <f t="shared" si="33"/>
        <v>0.2178479932</v>
      </c>
      <c r="G103" s="159">
        <v>7653.0</v>
      </c>
      <c r="H103" s="187">
        <f t="shared" si="34"/>
        <v>0.1413587108</v>
      </c>
      <c r="I103" s="159">
        <v>2035.0</v>
      </c>
      <c r="J103" s="4" t="s">
        <v>125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31"/>
        <v>0.09901717896</v>
      </c>
      <c r="C104" s="159">
        <v>242601.0</v>
      </c>
      <c r="D104" s="187">
        <f t="shared" si="32"/>
        <v>0.09524290272</v>
      </c>
      <c r="E104" s="159">
        <v>4717.0</v>
      </c>
      <c r="F104" s="187">
        <f t="shared" si="33"/>
        <v>0.1154568745</v>
      </c>
      <c r="G104" s="159">
        <v>4056.0</v>
      </c>
      <c r="H104" s="187">
        <f t="shared" si="34"/>
        <v>0.04591553209</v>
      </c>
      <c r="I104" s="159">
        <v>661.0</v>
      </c>
      <c r="J104" s="4" t="s">
        <v>127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31"/>
        <v>0.2542241305</v>
      </c>
      <c r="C105" s="159">
        <v>622872.0</v>
      </c>
      <c r="D105" s="187">
        <f t="shared" si="32"/>
        <v>0.1468925413</v>
      </c>
      <c r="E105" s="159">
        <v>7275.0</v>
      </c>
      <c r="F105" s="187">
        <f t="shared" si="33"/>
        <v>0.181753487</v>
      </c>
      <c r="G105" s="159">
        <v>6385.0</v>
      </c>
      <c r="H105" s="187">
        <f t="shared" si="34"/>
        <v>0.06182272854</v>
      </c>
      <c r="I105" s="159">
        <v>890.0</v>
      </c>
      <c r="J105" s="4" t="s">
        <v>129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31"/>
        <v>0.001691774588</v>
      </c>
      <c r="C106" s="190">
        <v>4145.0</v>
      </c>
      <c r="D106" s="189">
        <f t="shared" si="32"/>
        <v>0.0001413399023</v>
      </c>
      <c r="E106" s="190">
        <v>7.0</v>
      </c>
      <c r="F106" s="189">
        <f t="shared" si="33"/>
        <v>0.000170794193</v>
      </c>
      <c r="G106" s="190">
        <v>6.0</v>
      </c>
      <c r="H106" s="189">
        <f t="shared" si="34"/>
        <v>0.00006946373993</v>
      </c>
      <c r="I106" s="190">
        <v>1.0</v>
      </c>
      <c r="J106" s="4" t="s">
        <v>131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23" t="s">
        <v>132</v>
      </c>
      <c r="B107" s="2"/>
      <c r="C107" s="2"/>
      <c r="D107" s="2"/>
      <c r="E107" s="2"/>
      <c r="F107" s="2"/>
      <c r="G107" s="2"/>
      <c r="H107" s="2"/>
      <c r="I107" s="3"/>
      <c r="J107" s="4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3"/>
      <c r="J108" s="4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0.04932664756</v>
      </c>
      <c r="E109" s="198">
        <v>3443.0</v>
      </c>
      <c r="F109" s="199"/>
      <c r="G109" s="200"/>
      <c r="H109" s="175"/>
      <c r="I109" s="174"/>
      <c r="J109" s="4" t="s">
        <v>135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35">C110/$C$109</f>
        <v>0.4841445683</v>
      </c>
      <c r="C110" s="203">
        <v>83910.0</v>
      </c>
      <c r="D110" s="128">
        <f t="shared" ref="D110:D111" si="36">E110/$E$109</f>
        <v>0.4989834447</v>
      </c>
      <c r="E110" s="204">
        <v>1718.0</v>
      </c>
      <c r="F110" s="169"/>
      <c r="G110" s="135"/>
      <c r="H110" s="134"/>
      <c r="I110" s="135"/>
      <c r="J110" s="4" t="s">
        <v>135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35"/>
        <v>0.5158554317</v>
      </c>
      <c r="C111" s="203">
        <v>89406.0</v>
      </c>
      <c r="D111" s="128">
        <f t="shared" si="36"/>
        <v>0.5010165553</v>
      </c>
      <c r="E111" s="204">
        <v>1725.0</v>
      </c>
      <c r="F111" s="206"/>
      <c r="G111" s="207"/>
      <c r="H111" s="208"/>
      <c r="I111" s="207"/>
      <c r="J111" s="4" t="s">
        <v>135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49.38</v>
      </c>
      <c r="E112" s="215"/>
      <c r="F112" s="216"/>
      <c r="G112" s="217"/>
      <c r="H112" s="218"/>
      <c r="I112" s="135"/>
      <c r="J112" s="4" t="s">
        <v>135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50.59</v>
      </c>
      <c r="E113" s="215"/>
      <c r="F113" s="216"/>
      <c r="G113" s="217"/>
      <c r="H113" s="218"/>
      <c r="I113" s="207"/>
      <c r="J113" s="4" t="s">
        <v>135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48.23</v>
      </c>
      <c r="E114" s="215"/>
      <c r="F114" s="216"/>
      <c r="G114" s="217"/>
      <c r="H114" s="218"/>
      <c r="I114" s="135"/>
      <c r="J114" s="4" t="s">
        <v>135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100.41</v>
      </c>
      <c r="E115" s="225"/>
      <c r="F115" s="182"/>
      <c r="G115" s="139"/>
      <c r="H115" s="138"/>
      <c r="I115" s="139"/>
      <c r="J115" s="4" t="s">
        <v>135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3"/>
      <c r="J116" s="4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701"/>
      <c r="F117" s="231"/>
      <c r="G117" s="200"/>
      <c r="H117" s="231"/>
      <c r="I117" s="200"/>
      <c r="J117" s="4" t="s">
        <v>66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702"/>
      <c r="F118" s="134"/>
      <c r="G118" s="135"/>
      <c r="H118" s="134"/>
      <c r="I118" s="135"/>
      <c r="J118" s="4" t="s">
        <v>66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702"/>
      <c r="F119" s="134"/>
      <c r="G119" s="135"/>
      <c r="H119" s="134"/>
      <c r="I119" s="135"/>
      <c r="J119" s="4" t="s">
        <v>66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702"/>
      <c r="F120" s="134"/>
      <c r="G120" s="135"/>
      <c r="H120" s="134"/>
      <c r="I120" s="135"/>
      <c r="J120" s="4" t="s">
        <v>66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702"/>
      <c r="F121" s="134"/>
      <c r="G121" s="135"/>
      <c r="H121" s="134"/>
      <c r="I121" s="135"/>
      <c r="J121" s="4" t="s">
        <v>66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702"/>
      <c r="F122" s="134"/>
      <c r="G122" s="135"/>
      <c r="H122" s="134"/>
      <c r="I122" s="135"/>
      <c r="J122" s="4" t="s">
        <v>66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702"/>
      <c r="F123" s="134"/>
      <c r="G123" s="135"/>
      <c r="H123" s="134"/>
      <c r="I123" s="135"/>
      <c r="J123" s="4" t="s">
        <v>66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702"/>
      <c r="F124" s="134"/>
      <c r="G124" s="135"/>
      <c r="H124" s="134"/>
      <c r="I124" s="135"/>
      <c r="J124" s="4" t="s">
        <v>66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702"/>
      <c r="F125" s="134"/>
      <c r="G125" s="135"/>
      <c r="H125" s="134"/>
      <c r="I125" s="135"/>
      <c r="J125" s="4" t="s">
        <v>66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702"/>
      <c r="F126" s="134"/>
      <c r="G126" s="135"/>
      <c r="H126" s="134"/>
      <c r="I126" s="135"/>
      <c r="J126" s="4" t="s">
        <v>66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702"/>
      <c r="F127" s="134"/>
      <c r="G127" s="135"/>
      <c r="H127" s="134"/>
      <c r="I127" s="135"/>
      <c r="J127" s="4" t="s">
        <v>66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702"/>
      <c r="F128" s="134"/>
      <c r="G128" s="135"/>
      <c r="H128" s="134"/>
      <c r="I128" s="135"/>
      <c r="J128" s="4" t="s">
        <v>66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702"/>
      <c r="F129" s="134"/>
      <c r="G129" s="135"/>
      <c r="H129" s="134"/>
      <c r="I129" s="135"/>
      <c r="J129" s="4" t="s">
        <v>66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702"/>
      <c r="F130" s="134"/>
      <c r="G130" s="135"/>
      <c r="H130" s="134"/>
      <c r="I130" s="135"/>
      <c r="J130" s="4" t="s">
        <v>66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704"/>
      <c r="F131" s="138"/>
      <c r="G131" s="139"/>
      <c r="H131" s="138"/>
      <c r="I131" s="139"/>
      <c r="J131" s="4" t="s">
        <v>66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3"/>
      <c r="J132" s="4" t="s">
        <v>155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67.7</v>
      </c>
      <c r="E133" s="80"/>
      <c r="F133" s="173"/>
      <c r="G133" s="201"/>
      <c r="H133" s="175"/>
      <c r="I133" s="174"/>
      <c r="J133" s="4" t="s">
        <v>155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68.8</v>
      </c>
      <c r="E134" s="47"/>
      <c r="F134" s="169"/>
      <c r="G134" s="205"/>
      <c r="H134" s="134"/>
      <c r="I134" s="135"/>
      <c r="J134" s="4" t="s">
        <v>158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64.4</v>
      </c>
      <c r="E135" s="47"/>
      <c r="F135" s="169"/>
      <c r="G135" s="205"/>
      <c r="H135" s="134"/>
      <c r="I135" s="135"/>
      <c r="J135" s="4" t="s">
        <v>155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64.8</v>
      </c>
      <c r="E136" s="47"/>
      <c r="F136" s="169"/>
      <c r="G136" s="205"/>
      <c r="H136" s="134"/>
      <c r="I136" s="135"/>
      <c r="J136" s="4" t="s">
        <v>158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49.5</v>
      </c>
      <c r="E137" s="244"/>
      <c r="F137" s="226"/>
      <c r="G137" s="227"/>
      <c r="H137" s="183"/>
      <c r="I137" s="184"/>
      <c r="J137" s="4" t="s">
        <v>155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1"/>
      <c r="J138" s="4" t="s">
        <v>155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70.8</v>
      </c>
      <c r="E139" s="248"/>
      <c r="F139" s="173"/>
      <c r="G139" s="174"/>
      <c r="H139" s="175"/>
      <c r="I139" s="174"/>
      <c r="J139" s="4" t="s">
        <v>155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74.4</v>
      </c>
      <c r="E140" s="47"/>
      <c r="F140" s="169"/>
      <c r="G140" s="135"/>
      <c r="H140" s="134"/>
      <c r="I140" s="135"/>
      <c r="J140" s="4" t="s">
        <v>155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43.8</v>
      </c>
      <c r="E141" s="47"/>
      <c r="F141" s="169"/>
      <c r="G141" s="135"/>
      <c r="H141" s="134"/>
      <c r="I141" s="135"/>
      <c r="J141" s="4" t="s">
        <v>155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52.9</v>
      </c>
      <c r="E142" s="47"/>
      <c r="F142" s="169"/>
      <c r="G142" s="135"/>
      <c r="H142" s="134"/>
      <c r="I142" s="135"/>
      <c r="J142" s="4" t="s">
        <v>155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0.067</v>
      </c>
      <c r="E143" s="47"/>
      <c r="F143" s="169"/>
      <c r="G143" s="135"/>
      <c r="H143" s="134"/>
      <c r="I143" s="135"/>
      <c r="J143" s="4" t="s">
        <v>155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0.108</v>
      </c>
      <c r="E144" s="244"/>
      <c r="F144" s="226"/>
      <c r="G144" s="184"/>
      <c r="H144" s="183"/>
      <c r="I144" s="184"/>
      <c r="J144" s="4" t="s">
        <v>155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1"/>
      <c r="J145" s="4" t="s">
        <v>155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550">
        <v>6.7</v>
      </c>
      <c r="C146" s="47"/>
      <c r="D146" s="249">
        <v>7.1</v>
      </c>
      <c r="E146" s="215"/>
      <c r="F146" s="175"/>
      <c r="G146" s="174"/>
      <c r="H146" s="175"/>
      <c r="I146" s="174"/>
      <c r="J146" s="4" t="s">
        <v>155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550">
        <v>4.1</v>
      </c>
      <c r="C147" s="47"/>
      <c r="D147" s="249">
        <v>4.0</v>
      </c>
      <c r="E147" s="215"/>
      <c r="F147" s="134"/>
      <c r="G147" s="135"/>
      <c r="H147" s="134"/>
      <c r="I147" s="135"/>
      <c r="J147" s="4" t="s">
        <v>155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550">
        <v>4.5</v>
      </c>
      <c r="C148" s="47"/>
      <c r="D148" s="249">
        <v>4.6</v>
      </c>
      <c r="E148" s="215"/>
      <c r="F148" s="134"/>
      <c r="G148" s="135"/>
      <c r="H148" s="134"/>
      <c r="I148" s="135"/>
      <c r="J148" s="4" t="s">
        <v>155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585">
        <v>4.7</v>
      </c>
      <c r="C149" s="255"/>
      <c r="D149" s="254">
        <v>4.6</v>
      </c>
      <c r="E149" s="225"/>
      <c r="F149" s="134"/>
      <c r="G149" s="135"/>
      <c r="H149" s="134"/>
      <c r="I149" s="135"/>
      <c r="J149" s="4" t="s">
        <v>155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9" t="s">
        <v>174</v>
      </c>
      <c r="B150" s="10"/>
      <c r="C150" s="10"/>
      <c r="D150" s="10"/>
      <c r="E150" s="10"/>
      <c r="F150" s="10"/>
      <c r="G150" s="10"/>
      <c r="H150" s="10"/>
      <c r="I150" s="11"/>
      <c r="J150" s="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346" t="s">
        <v>175</v>
      </c>
      <c r="B151" s="753"/>
      <c r="C151" s="753"/>
      <c r="D151" s="753"/>
      <c r="E151" s="753"/>
      <c r="F151" s="753"/>
      <c r="G151" s="753"/>
      <c r="H151" s="753"/>
      <c r="I151" s="754"/>
      <c r="J151" s="4" t="s">
        <v>176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37">E152/C152</f>
        <v>0.0180699607</v>
      </c>
      <c r="E152" s="172">
        <v>1122.0</v>
      </c>
      <c r="F152" s="231"/>
      <c r="G152" s="200"/>
      <c r="H152" s="231"/>
      <c r="I152" s="200"/>
      <c r="J152" s="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37"/>
        <v>0.02200247704</v>
      </c>
      <c r="E153" s="35">
        <v>12329.0</v>
      </c>
      <c r="F153" s="134"/>
      <c r="G153" s="135"/>
      <c r="H153" s="134"/>
      <c r="I153" s="135"/>
      <c r="J153" s="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346" t="s">
        <v>179</v>
      </c>
      <c r="B154" s="753"/>
      <c r="C154" s="753"/>
      <c r="D154" s="753"/>
      <c r="E154" s="753"/>
      <c r="F154" s="753"/>
      <c r="G154" s="753"/>
      <c r="H154" s="753"/>
      <c r="I154" s="754"/>
      <c r="J154" s="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38">C155/$C$155</f>
        <v>1</v>
      </c>
      <c r="C155" s="172">
        <v>1530955.0</v>
      </c>
      <c r="D155" s="262">
        <f>E155/C155</f>
        <v>0.01979483394</v>
      </c>
      <c r="E155" s="172">
        <v>30305.0</v>
      </c>
      <c r="F155" s="175"/>
      <c r="G155" s="174"/>
      <c r="H155" s="175"/>
      <c r="I155" s="174"/>
      <c r="J155" s="4" t="s">
        <v>181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38"/>
        <v>0.6935703531</v>
      </c>
      <c r="C156" s="172">
        <v>1061825.0</v>
      </c>
      <c r="D156" s="262">
        <f t="shared" ref="D156:D161" si="39">E156/$E$155</f>
        <v>0.4297970632</v>
      </c>
      <c r="E156" s="172">
        <v>13025.0</v>
      </c>
      <c r="F156" s="175"/>
      <c r="G156" s="174"/>
      <c r="H156" s="175"/>
      <c r="I156" s="174"/>
      <c r="J156" s="4" t="s">
        <v>181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38"/>
        <v>0.002250229432</v>
      </c>
      <c r="C157" s="35">
        <v>3445.0</v>
      </c>
      <c r="D157" s="187">
        <f t="shared" si="39"/>
        <v>0</v>
      </c>
      <c r="E157" s="35">
        <v>0.0</v>
      </c>
      <c r="F157" s="134"/>
      <c r="G157" s="135"/>
      <c r="H157" s="134"/>
      <c r="I157" s="135"/>
      <c r="J157" s="4" t="s">
        <v>181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38"/>
        <v>0.008298741635</v>
      </c>
      <c r="C158" s="35">
        <v>12705.0</v>
      </c>
      <c r="D158" s="187">
        <f t="shared" si="39"/>
        <v>0.002474839135</v>
      </c>
      <c r="E158" s="35">
        <v>75.0</v>
      </c>
      <c r="F158" s="134"/>
      <c r="G158" s="135"/>
      <c r="H158" s="134"/>
      <c r="I158" s="135"/>
      <c r="J158" s="4" t="s">
        <v>181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38"/>
        <v>0.04361656613</v>
      </c>
      <c r="C159" s="35">
        <v>66775.0</v>
      </c>
      <c r="D159" s="187">
        <f t="shared" si="39"/>
        <v>0.02227355222</v>
      </c>
      <c r="E159" s="35">
        <v>675.0</v>
      </c>
      <c r="F159" s="134"/>
      <c r="G159" s="135"/>
      <c r="H159" s="134"/>
      <c r="I159" s="135"/>
      <c r="J159" s="4" t="s">
        <v>181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38"/>
        <v>0.927698724</v>
      </c>
      <c r="C160" s="35">
        <v>1420265.0</v>
      </c>
      <c r="D160" s="187">
        <f t="shared" si="39"/>
        <v>0.9090909091</v>
      </c>
      <c r="E160" s="35">
        <v>27550.0</v>
      </c>
      <c r="F160" s="134"/>
      <c r="G160" s="135"/>
      <c r="H160" s="134"/>
      <c r="I160" s="135"/>
      <c r="J160" s="4" t="s">
        <v>181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38"/>
        <v>0.01813900474</v>
      </c>
      <c r="C161" s="35">
        <v>27770.0</v>
      </c>
      <c r="D161" s="187">
        <f t="shared" si="39"/>
        <v>0.06616069955</v>
      </c>
      <c r="E161" s="35">
        <v>2005.0</v>
      </c>
      <c r="F161" s="134"/>
      <c r="G161" s="135"/>
      <c r="H161" s="134"/>
      <c r="I161" s="135"/>
      <c r="J161" s="4" t="s">
        <v>181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109678.907</v>
      </c>
      <c r="H162" s="60"/>
      <c r="I162" s="81">
        <v>63911.1518</v>
      </c>
      <c r="J162" s="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0.5573192809</v>
      </c>
      <c r="E163" s="267">
        <v>74015.2956168831</v>
      </c>
      <c r="F163" s="183"/>
      <c r="G163" s="135"/>
      <c r="H163" s="183"/>
      <c r="I163" s="135"/>
      <c r="J163" s="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69.78</v>
      </c>
      <c r="F164" s="134"/>
      <c r="G164" s="135"/>
      <c r="H164" s="134"/>
      <c r="I164" s="135"/>
      <c r="J164" s="29" t="s">
        <v>191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340.0</v>
      </c>
      <c r="F165" s="138"/>
      <c r="G165" s="139"/>
      <c r="H165" s="138"/>
      <c r="I165" s="139"/>
      <c r="J165" s="4" t="s">
        <v>193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3"/>
      <c r="J166" s="4" t="s">
        <v>195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40">C167/$C$167</f>
        <v>1</v>
      </c>
      <c r="C167" s="473">
        <v>1378931.0</v>
      </c>
      <c r="D167" s="262">
        <f t="shared" ref="D167:D171" si="41">E167/$E$167</f>
        <v>1</v>
      </c>
      <c r="E167" s="473">
        <v>23838.0</v>
      </c>
      <c r="F167" s="262">
        <f t="shared" ref="F167:F171" si="42">G167/$G$167</f>
        <v>1</v>
      </c>
      <c r="G167" s="473">
        <v>15912.0</v>
      </c>
      <c r="H167" s="262">
        <f t="shared" ref="H167:H171" si="43">I167/$I$167</f>
        <v>1</v>
      </c>
      <c r="I167" s="473">
        <v>7926.0</v>
      </c>
      <c r="J167" s="275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40"/>
        <v>0.7834373148</v>
      </c>
      <c r="C168" s="159">
        <v>1080306.0</v>
      </c>
      <c r="D168" s="187">
        <f t="shared" si="41"/>
        <v>0.7835808373</v>
      </c>
      <c r="E168" s="159">
        <v>18679.0</v>
      </c>
      <c r="F168" s="187">
        <f t="shared" si="42"/>
        <v>0.7444695827</v>
      </c>
      <c r="G168" s="159">
        <v>11846.0</v>
      </c>
      <c r="H168" s="187">
        <f t="shared" si="43"/>
        <v>0.8620994196</v>
      </c>
      <c r="I168" s="159">
        <v>6833.0</v>
      </c>
      <c r="J168" s="4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40"/>
        <v>0.07701037978</v>
      </c>
      <c r="C169" s="159">
        <v>106192.0</v>
      </c>
      <c r="D169" s="187">
        <f t="shared" si="41"/>
        <v>0.03091702324</v>
      </c>
      <c r="E169" s="159">
        <v>737.0</v>
      </c>
      <c r="F169" s="187">
        <f t="shared" si="42"/>
        <v>0.03123428859</v>
      </c>
      <c r="G169" s="159">
        <v>497.0</v>
      </c>
      <c r="H169" s="187">
        <f t="shared" si="43"/>
        <v>0.03028009084</v>
      </c>
      <c r="I169" s="159">
        <v>240.0</v>
      </c>
      <c r="J169" s="4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40"/>
        <v>0.1293589019</v>
      </c>
      <c r="C170" s="159">
        <v>178377.0</v>
      </c>
      <c r="D170" s="187">
        <f t="shared" si="41"/>
        <v>0.1787062673</v>
      </c>
      <c r="E170" s="159">
        <v>4260.0</v>
      </c>
      <c r="F170" s="187">
        <f t="shared" si="42"/>
        <v>0.2144293615</v>
      </c>
      <c r="G170" s="159">
        <v>3412.0</v>
      </c>
      <c r="H170" s="187">
        <f t="shared" si="43"/>
        <v>0.1069896543</v>
      </c>
      <c r="I170" s="159">
        <v>848.0</v>
      </c>
      <c r="J170" s="4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40"/>
        <v>0.01015134187</v>
      </c>
      <c r="C171" s="159">
        <v>13998.0</v>
      </c>
      <c r="D171" s="187">
        <f t="shared" si="41"/>
        <v>0.005327628157</v>
      </c>
      <c r="E171" s="159">
        <v>127.0</v>
      </c>
      <c r="F171" s="187">
        <f t="shared" si="42"/>
        <v>0.007667169432</v>
      </c>
      <c r="G171" s="159">
        <v>122.0</v>
      </c>
      <c r="H171" s="187">
        <f t="shared" si="43"/>
        <v>0.0006308352258</v>
      </c>
      <c r="I171" s="159">
        <v>5.0</v>
      </c>
      <c r="J171" s="4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277" t="s">
        <v>200</v>
      </c>
      <c r="B172" s="278"/>
      <c r="C172" s="278"/>
      <c r="D172" s="278"/>
      <c r="E172" s="278"/>
      <c r="F172" s="278"/>
      <c r="G172" s="278"/>
      <c r="H172" s="278"/>
      <c r="I172" s="279"/>
      <c r="J172" s="4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3"/>
      <c r="J173" s="4" t="s">
        <v>202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281"/>
      <c r="C174" s="282">
        <v>21.0</v>
      </c>
      <c r="D174" s="60"/>
      <c r="E174" s="201"/>
      <c r="F174" s="60"/>
      <c r="G174" s="174"/>
      <c r="H174" s="60"/>
      <c r="I174" s="174"/>
      <c r="J174" s="4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135"/>
      <c r="J175" s="4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135"/>
      <c r="J176" s="4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135"/>
      <c r="J177" s="4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135"/>
      <c r="J178" s="4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135"/>
      <c r="J179" s="4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135"/>
      <c r="J180" s="4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135"/>
      <c r="J181" s="4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135"/>
      <c r="J182" s="4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135"/>
      <c r="J183" s="4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281"/>
      <c r="C184" s="270" t="s">
        <v>219</v>
      </c>
      <c r="D184" s="60"/>
      <c r="E184" s="227"/>
      <c r="F184" s="60"/>
      <c r="G184" s="184"/>
      <c r="H184" s="60"/>
      <c r="I184" s="184"/>
      <c r="J184" s="4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3"/>
      <c r="J185" s="29" t="s">
        <v>221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3"/>
      <c r="J186" s="4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298"/>
      <c r="C187" s="69">
        <v>401.0</v>
      </c>
      <c r="D187" s="298"/>
      <c r="E187" s="299">
        <v>429.0</v>
      </c>
      <c r="F187" s="302"/>
      <c r="G187" s="303"/>
      <c r="H187" s="304"/>
      <c r="I187" s="305"/>
      <c r="J187" s="4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1"/>
      <c r="J188" s="29" t="s">
        <v>225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306"/>
      <c r="C189" s="19">
        <v>326.29</v>
      </c>
      <c r="D189" s="306"/>
      <c r="E189" s="308">
        <v>341.566</v>
      </c>
      <c r="F189" s="173"/>
      <c r="G189" s="201"/>
      <c r="H189" s="175"/>
      <c r="I189" s="174"/>
      <c r="J189" s="4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281"/>
      <c r="C190" s="310">
        <v>0.894</v>
      </c>
      <c r="D190" s="677"/>
      <c r="E190" s="310">
        <v>0.936</v>
      </c>
      <c r="F190" s="226"/>
      <c r="G190" s="227"/>
      <c r="H190" s="183"/>
      <c r="I190" s="184"/>
      <c r="J190" s="4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3"/>
      <c r="J191" s="4" t="s">
        <v>229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313" t="s">
        <v>230</v>
      </c>
      <c r="B192" s="314">
        <f t="shared" ref="B192:B222" si="44">C192/$C$192</f>
        <v>1</v>
      </c>
      <c r="C192" s="315">
        <v>64066.0</v>
      </c>
      <c r="D192" s="316"/>
      <c r="E192" s="317"/>
      <c r="F192" s="317"/>
      <c r="G192" s="317"/>
      <c r="H192" s="317"/>
      <c r="I192" s="174"/>
      <c r="J192" s="4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44"/>
        <v>0.1482533637</v>
      </c>
      <c r="C193" s="28">
        <v>9498.0</v>
      </c>
      <c r="D193" s="319"/>
      <c r="E193" s="286"/>
      <c r="F193" s="286"/>
      <c r="G193" s="286"/>
      <c r="H193" s="286"/>
      <c r="I193" s="135"/>
      <c r="J193" s="4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44"/>
        <v>0.111072956</v>
      </c>
      <c r="C194" s="35">
        <v>7116.0</v>
      </c>
      <c r="D194" s="319"/>
      <c r="E194" s="286"/>
      <c r="F194" s="286"/>
      <c r="G194" s="286"/>
      <c r="H194" s="286"/>
      <c r="I194" s="135"/>
      <c r="J194" s="4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44"/>
        <v>0.0348078544</v>
      </c>
      <c r="C195" s="35">
        <v>2230.0</v>
      </c>
      <c r="D195" s="319"/>
      <c r="E195" s="286"/>
      <c r="F195" s="286"/>
      <c r="G195" s="286"/>
      <c r="H195" s="286"/>
      <c r="I195" s="135"/>
      <c r="J195" s="4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44"/>
        <v>0.001888677302</v>
      </c>
      <c r="C196" s="35">
        <v>121.0</v>
      </c>
      <c r="D196" s="319"/>
      <c r="E196" s="286"/>
      <c r="F196" s="286"/>
      <c r="G196" s="286"/>
      <c r="H196" s="286"/>
      <c r="I196" s="135"/>
      <c r="J196" s="4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44"/>
        <v>0.0004838760029</v>
      </c>
      <c r="C197" s="35">
        <v>31.0</v>
      </c>
      <c r="D197" s="319"/>
      <c r="E197" s="286"/>
      <c r="F197" s="286"/>
      <c r="G197" s="286"/>
      <c r="H197" s="286"/>
      <c r="I197" s="135"/>
      <c r="J197" s="4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44"/>
        <v>0.02886086224</v>
      </c>
      <c r="C198" s="28">
        <v>1849.0</v>
      </c>
      <c r="D198" s="319"/>
      <c r="E198" s="286"/>
      <c r="F198" s="286"/>
      <c r="G198" s="286"/>
      <c r="H198" s="286"/>
      <c r="I198" s="135"/>
      <c r="J198" s="4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44"/>
        <v>0.001826241688</v>
      </c>
      <c r="C199" s="28">
        <v>117.0</v>
      </c>
      <c r="D199" s="319"/>
      <c r="E199" s="286"/>
      <c r="F199" s="286"/>
      <c r="G199" s="286"/>
      <c r="H199" s="286"/>
      <c r="I199" s="135"/>
      <c r="J199" s="4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44"/>
        <v>0.1587581557</v>
      </c>
      <c r="C200" s="28">
        <v>10171.0</v>
      </c>
      <c r="D200" s="319"/>
      <c r="E200" s="286"/>
      <c r="F200" s="286"/>
      <c r="G200" s="286"/>
      <c r="H200" s="286"/>
      <c r="I200" s="135"/>
      <c r="J200" s="4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44"/>
        <v>0.03362157775</v>
      </c>
      <c r="C201" s="35">
        <v>2154.0</v>
      </c>
      <c r="D201" s="319"/>
      <c r="E201" s="286"/>
      <c r="F201" s="286"/>
      <c r="G201" s="286"/>
      <c r="H201" s="286"/>
      <c r="I201" s="135"/>
      <c r="J201" s="4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44"/>
        <v>0.01560890332</v>
      </c>
      <c r="C202" s="35">
        <v>1000.0</v>
      </c>
      <c r="D202" s="319"/>
      <c r="E202" s="286"/>
      <c r="F202" s="286"/>
      <c r="G202" s="286"/>
      <c r="H202" s="286"/>
      <c r="I202" s="135"/>
      <c r="J202" s="4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44"/>
        <v>0.009771173477</v>
      </c>
      <c r="C203" s="35">
        <v>626.0</v>
      </c>
      <c r="D203" s="319"/>
      <c r="E203" s="286"/>
      <c r="F203" s="286"/>
      <c r="G203" s="286"/>
      <c r="H203" s="286"/>
      <c r="I203" s="135"/>
      <c r="J203" s="4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44"/>
        <v>0.01041113851</v>
      </c>
      <c r="C204" s="35">
        <v>667.0</v>
      </c>
      <c r="D204" s="319"/>
      <c r="E204" s="286"/>
      <c r="F204" s="286"/>
      <c r="G204" s="286"/>
      <c r="H204" s="286"/>
      <c r="I204" s="135"/>
      <c r="J204" s="4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44"/>
        <v>0.002669122467</v>
      </c>
      <c r="C205" s="35">
        <v>171.0</v>
      </c>
      <c r="D205" s="319"/>
      <c r="E205" s="286"/>
      <c r="F205" s="286"/>
      <c r="G205" s="286"/>
      <c r="H205" s="286"/>
      <c r="I205" s="135"/>
      <c r="J205" s="4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44"/>
        <v>0.01596790809</v>
      </c>
      <c r="C206" s="35">
        <v>1023.0</v>
      </c>
      <c r="D206" s="319"/>
      <c r="E206" s="286"/>
      <c r="F206" s="286"/>
      <c r="G206" s="286"/>
      <c r="H206" s="286"/>
      <c r="I206" s="135"/>
      <c r="J206" s="4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44"/>
        <v>0.04162894515</v>
      </c>
      <c r="C207" s="35">
        <v>2667.0</v>
      </c>
      <c r="D207" s="319"/>
      <c r="E207" s="286"/>
      <c r="F207" s="286"/>
      <c r="G207" s="286"/>
      <c r="H207" s="286"/>
      <c r="I207" s="135"/>
      <c r="J207" s="4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44"/>
        <v>0.00738301127</v>
      </c>
      <c r="C208" s="35">
        <v>473.0</v>
      </c>
      <c r="D208" s="319"/>
      <c r="E208" s="286"/>
      <c r="F208" s="286"/>
      <c r="G208" s="286"/>
      <c r="H208" s="286"/>
      <c r="I208" s="135"/>
      <c r="J208" s="4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44"/>
        <v>0.02169637561</v>
      </c>
      <c r="C209" s="35">
        <v>1390.0</v>
      </c>
      <c r="D209" s="319"/>
      <c r="E209" s="286"/>
      <c r="F209" s="286"/>
      <c r="G209" s="286"/>
      <c r="H209" s="286"/>
      <c r="I209" s="135"/>
      <c r="J209" s="4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44"/>
        <v>0.001607717042</v>
      </c>
      <c r="C210" s="28">
        <v>103.0</v>
      </c>
      <c r="D210" s="319"/>
      <c r="E210" s="286"/>
      <c r="F210" s="286"/>
      <c r="G210" s="286"/>
      <c r="H210" s="286"/>
      <c r="I210" s="135"/>
      <c r="J210" s="4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44"/>
        <v>0.1416351887</v>
      </c>
      <c r="C211" s="28">
        <v>9074.0</v>
      </c>
      <c r="D211" s="319"/>
      <c r="E211" s="286"/>
      <c r="F211" s="286"/>
      <c r="G211" s="286"/>
      <c r="H211" s="286"/>
      <c r="I211" s="135"/>
      <c r="J211" s="4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44"/>
        <v>0.002434988918</v>
      </c>
      <c r="C212" s="35">
        <v>156.0</v>
      </c>
      <c r="D212" s="319"/>
      <c r="E212" s="286"/>
      <c r="F212" s="286"/>
      <c r="G212" s="286"/>
      <c r="H212" s="286"/>
      <c r="I212" s="135"/>
      <c r="J212" s="4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44"/>
        <v>0.03583804202</v>
      </c>
      <c r="C213" s="35">
        <v>2296.0</v>
      </c>
      <c r="D213" s="319"/>
      <c r="E213" s="286"/>
      <c r="F213" s="286"/>
      <c r="G213" s="286"/>
      <c r="H213" s="286"/>
      <c r="I213" s="135"/>
      <c r="J213" s="4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44"/>
        <v>0.1033621578</v>
      </c>
      <c r="C214" s="35">
        <v>6622.0</v>
      </c>
      <c r="D214" s="319"/>
      <c r="E214" s="286"/>
      <c r="F214" s="286"/>
      <c r="G214" s="286"/>
      <c r="H214" s="286"/>
      <c r="I214" s="135"/>
      <c r="J214" s="4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44"/>
        <v>0.004604626479</v>
      </c>
      <c r="C215" s="28">
        <v>295.0</v>
      </c>
      <c r="D215" s="319"/>
      <c r="E215" s="286"/>
      <c r="F215" s="286"/>
      <c r="G215" s="286"/>
      <c r="H215" s="286"/>
      <c r="I215" s="135"/>
      <c r="J215" s="4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44"/>
        <v>0.005322636032</v>
      </c>
      <c r="C216" s="28">
        <v>341.0</v>
      </c>
      <c r="D216" s="319"/>
      <c r="E216" s="286"/>
      <c r="F216" s="286"/>
      <c r="G216" s="286"/>
      <c r="H216" s="286"/>
      <c r="I216" s="135"/>
      <c r="J216" s="4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44"/>
        <v>0.01027065838</v>
      </c>
      <c r="C217" s="28">
        <v>658.0</v>
      </c>
      <c r="D217" s="319"/>
      <c r="E217" s="286"/>
      <c r="F217" s="286"/>
      <c r="G217" s="286"/>
      <c r="H217" s="286"/>
      <c r="I217" s="135"/>
      <c r="J217" s="4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44"/>
        <v>0.04066119314</v>
      </c>
      <c r="C218" s="28">
        <v>2605.0</v>
      </c>
      <c r="D218" s="319"/>
      <c r="E218" s="286"/>
      <c r="F218" s="286"/>
      <c r="G218" s="286"/>
      <c r="H218" s="286"/>
      <c r="I218" s="135"/>
      <c r="J218" s="4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44"/>
        <v>0.02872038211</v>
      </c>
      <c r="C219" s="28">
        <v>1840.0</v>
      </c>
      <c r="D219" s="319"/>
      <c r="E219" s="286"/>
      <c r="F219" s="286"/>
      <c r="G219" s="286"/>
      <c r="H219" s="286"/>
      <c r="I219" s="135"/>
      <c r="J219" s="4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44"/>
        <v>0.00009365341991</v>
      </c>
      <c r="C220" s="28">
        <v>6.0</v>
      </c>
      <c r="D220" s="319"/>
      <c r="E220" s="286"/>
      <c r="F220" s="286"/>
      <c r="G220" s="286"/>
      <c r="H220" s="286"/>
      <c r="I220" s="135"/>
      <c r="J220" s="4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44"/>
        <v>0.4291355789</v>
      </c>
      <c r="C221" s="28">
        <v>27493.0</v>
      </c>
      <c r="D221" s="319"/>
      <c r="E221" s="286"/>
      <c r="F221" s="286"/>
      <c r="G221" s="286"/>
      <c r="H221" s="286"/>
      <c r="I221" s="135"/>
      <c r="J221" s="4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44"/>
        <v>0.0002497424531</v>
      </c>
      <c r="C222" s="324">
        <v>16.0</v>
      </c>
      <c r="D222" s="325"/>
      <c r="E222" s="326"/>
      <c r="F222" s="326"/>
      <c r="G222" s="326"/>
      <c r="H222" s="326"/>
      <c r="I222" s="184"/>
      <c r="J222" s="4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766" t="s">
        <v>261</v>
      </c>
      <c r="B223" s="10"/>
      <c r="C223" s="10"/>
      <c r="D223" s="10"/>
      <c r="E223" s="10"/>
      <c r="F223" s="10"/>
      <c r="G223" s="10"/>
      <c r="H223" s="10"/>
      <c r="I223" s="11"/>
      <c r="J223" s="4" t="s">
        <v>262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45">C224/$C$224</f>
        <v>1</v>
      </c>
      <c r="C224" s="329">
        <v>2388047.0</v>
      </c>
      <c r="D224" s="334">
        <f t="shared" ref="D224:D231" si="46">E224/E$224</f>
        <v>1</v>
      </c>
      <c r="E224" s="332">
        <v>48738.0</v>
      </c>
      <c r="F224" s="331">
        <f t="shared" ref="F224:F231" si="47">G224/G$224</f>
        <v>1</v>
      </c>
      <c r="G224" s="332">
        <v>35115.0</v>
      </c>
      <c r="H224" s="331">
        <f t="shared" ref="H224:H231" si="48">I224/I$224</f>
        <v>1</v>
      </c>
      <c r="I224" s="332">
        <v>13623.0</v>
      </c>
      <c r="J224" s="4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45"/>
        <v>0.3115323945</v>
      </c>
      <c r="C225" s="335">
        <v>743954.0</v>
      </c>
      <c r="D225" s="334">
        <f t="shared" si="46"/>
        <v>0.3034593131</v>
      </c>
      <c r="E225" s="332">
        <v>14790.0</v>
      </c>
      <c r="F225" s="336">
        <f t="shared" si="47"/>
        <v>0.2752100242</v>
      </c>
      <c r="G225" s="332">
        <v>9664.0</v>
      </c>
      <c r="H225" s="336">
        <f t="shared" si="48"/>
        <v>0.3762754166</v>
      </c>
      <c r="I225" s="332">
        <v>5126.0</v>
      </c>
      <c r="J225" s="4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45"/>
        <v>0.006626753996</v>
      </c>
      <c r="C226" s="335">
        <v>15825.0</v>
      </c>
      <c r="D226" s="334">
        <f t="shared" si="46"/>
        <v>0.007591612294</v>
      </c>
      <c r="E226" s="332">
        <v>370.0</v>
      </c>
      <c r="F226" s="337">
        <f t="shared" si="47"/>
        <v>0.008201623238</v>
      </c>
      <c r="G226" s="332">
        <v>288.0</v>
      </c>
      <c r="H226" s="337">
        <f t="shared" si="48"/>
        <v>0.006019232181</v>
      </c>
      <c r="I226" s="332">
        <v>82.0</v>
      </c>
      <c r="J226" s="4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45"/>
        <v>0.6767944685</v>
      </c>
      <c r="C227" s="257">
        <v>1616217.0</v>
      </c>
      <c r="D227" s="334">
        <f t="shared" si="46"/>
        <v>0.6835939103</v>
      </c>
      <c r="E227" s="35">
        <v>33317.0</v>
      </c>
      <c r="F227" s="337">
        <f t="shared" si="47"/>
        <v>0.7112345152</v>
      </c>
      <c r="G227" s="35">
        <v>24975.0</v>
      </c>
      <c r="H227" s="337">
        <f t="shared" si="48"/>
        <v>0.6123467665</v>
      </c>
      <c r="I227" s="35">
        <v>8342.0</v>
      </c>
      <c r="J227" s="4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45"/>
        <v>0.236240744</v>
      </c>
      <c r="C228" s="340">
        <v>564154.0</v>
      </c>
      <c r="D228" s="38">
        <f t="shared" si="46"/>
        <v>0.1489187082</v>
      </c>
      <c r="E228" s="340">
        <v>7258.0</v>
      </c>
      <c r="F228" s="341">
        <f t="shared" si="47"/>
        <v>0.1498504912</v>
      </c>
      <c r="G228" s="340">
        <v>5262.0</v>
      </c>
      <c r="H228" s="341">
        <f t="shared" si="48"/>
        <v>0.1465169199</v>
      </c>
      <c r="I228" s="340">
        <v>1996.0</v>
      </c>
      <c r="J228" s="4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45"/>
        <v>0.1043890677</v>
      </c>
      <c r="C229" s="340">
        <v>249286.0</v>
      </c>
      <c r="D229" s="38">
        <f t="shared" si="46"/>
        <v>0.1417579712</v>
      </c>
      <c r="E229" s="340">
        <v>6909.0</v>
      </c>
      <c r="F229" s="341">
        <f t="shared" si="47"/>
        <v>0.1275238502</v>
      </c>
      <c r="G229" s="340">
        <v>4478.0</v>
      </c>
      <c r="H229" s="341">
        <f t="shared" si="48"/>
        <v>0.1784482126</v>
      </c>
      <c r="I229" s="340">
        <v>2431.0</v>
      </c>
      <c r="J229" s="4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45"/>
        <v>0.2176343263</v>
      </c>
      <c r="C230" s="340">
        <v>519721.0</v>
      </c>
      <c r="D230" s="38">
        <f t="shared" si="46"/>
        <v>0.2593664081</v>
      </c>
      <c r="E230" s="340">
        <v>12641.0</v>
      </c>
      <c r="F230" s="341">
        <f t="shared" si="47"/>
        <v>0.2864018226</v>
      </c>
      <c r="G230" s="340">
        <v>10057.0</v>
      </c>
      <c r="H230" s="341">
        <f t="shared" si="48"/>
        <v>0.189679219</v>
      </c>
      <c r="I230" s="340">
        <v>2584.0</v>
      </c>
      <c r="J230" s="4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45"/>
        <v>0.0780918466</v>
      </c>
      <c r="C231" s="343">
        <v>186487.0</v>
      </c>
      <c r="D231" s="342">
        <f t="shared" si="46"/>
        <v>0.08457466453</v>
      </c>
      <c r="E231" s="345">
        <v>4122.0</v>
      </c>
      <c r="F231" s="344">
        <f t="shared" si="47"/>
        <v>0.09850491243</v>
      </c>
      <c r="G231" s="345">
        <v>3459.0</v>
      </c>
      <c r="H231" s="344">
        <f t="shared" si="48"/>
        <v>0.04866769434</v>
      </c>
      <c r="I231" s="345">
        <v>663.0</v>
      </c>
      <c r="J231" s="4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9" t="s">
        <v>271</v>
      </c>
      <c r="B232" s="10"/>
      <c r="C232" s="10"/>
      <c r="D232" s="10"/>
      <c r="E232" s="10"/>
      <c r="F232" s="10"/>
      <c r="G232" s="10"/>
      <c r="H232" s="10"/>
      <c r="I232" s="11"/>
      <c r="J232" s="4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3"/>
      <c r="J233" s="4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49">E234/C234</f>
        <v>0.05128205128</v>
      </c>
      <c r="E234" s="259">
        <v>2.0</v>
      </c>
      <c r="F234" s="56"/>
      <c r="G234" s="259">
        <v>1.0</v>
      </c>
      <c r="H234" s="56"/>
      <c r="I234" s="259">
        <v>1.0</v>
      </c>
      <c r="J234" s="4" t="s">
        <v>274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49"/>
        <v>0.02247191011</v>
      </c>
      <c r="E235" s="35">
        <v>2.0</v>
      </c>
      <c r="F235" s="60"/>
      <c r="G235" s="35">
        <v>2.0</v>
      </c>
      <c r="H235" s="60"/>
      <c r="I235" s="35">
        <v>0.0</v>
      </c>
      <c r="J235" s="29" t="s">
        <v>276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49"/>
        <v>0.0101010101</v>
      </c>
      <c r="E236" s="35">
        <v>1.0</v>
      </c>
      <c r="F236" s="60"/>
      <c r="G236" s="35">
        <v>1.0</v>
      </c>
      <c r="H236" s="60"/>
      <c r="I236" s="35">
        <v>0.0</v>
      </c>
      <c r="J236" s="4" t="s">
        <v>278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49"/>
        <v>0</v>
      </c>
      <c r="E237" s="35">
        <v>0.0</v>
      </c>
      <c r="F237" s="60"/>
      <c r="G237" s="35">
        <v>0.0</v>
      </c>
      <c r="H237" s="60"/>
      <c r="I237" s="35">
        <v>0.0</v>
      </c>
      <c r="J237" s="4" t="s">
        <v>280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49"/>
        <v>0</v>
      </c>
      <c r="E238" s="35">
        <v>0.0</v>
      </c>
      <c r="F238" s="60"/>
      <c r="G238" s="35">
        <v>0.0</v>
      </c>
      <c r="H238" s="60"/>
      <c r="I238" s="35">
        <v>0.0</v>
      </c>
      <c r="J238" s="4" t="s">
        <v>282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49"/>
        <v>0.09090909091</v>
      </c>
      <c r="E239" s="271">
        <v>1.0</v>
      </c>
      <c r="F239" s="354"/>
      <c r="G239" s="355">
        <v>1.0</v>
      </c>
      <c r="H239" s="354"/>
      <c r="I239" s="355">
        <v>0.0</v>
      </c>
      <c r="J239" s="4" t="s">
        <v>284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3"/>
      <c r="J240" s="4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50">E241/C241</f>
        <v>0.06451612903</v>
      </c>
      <c r="E241" s="172">
        <v>2.0</v>
      </c>
      <c r="F241" s="92"/>
      <c r="G241" s="35">
        <v>2.0</v>
      </c>
      <c r="H241" s="92"/>
      <c r="I241" s="172">
        <v>0.0</v>
      </c>
      <c r="J241" s="4" t="s">
        <v>287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50"/>
        <v>0</v>
      </c>
      <c r="E242" s="35">
        <v>0.0</v>
      </c>
      <c r="F242" s="60"/>
      <c r="G242" s="355">
        <v>0.0</v>
      </c>
      <c r="H242" s="60"/>
      <c r="I242" s="35">
        <v>0.0</v>
      </c>
      <c r="J242" s="29" t="s">
        <v>289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50"/>
        <v>0.04385964912</v>
      </c>
      <c r="E243" s="355">
        <v>5.0</v>
      </c>
      <c r="F243" s="354"/>
      <c r="G243" s="355">
        <v>5.0</v>
      </c>
      <c r="H243" s="354"/>
      <c r="I243" s="355">
        <v>0.0</v>
      </c>
      <c r="J243" s="29" t="s">
        <v>291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3"/>
      <c r="J244" s="4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51">E245/C245</f>
        <v>0.02898550725</v>
      </c>
      <c r="E245" s="588">
        <f t="shared" ref="E245:E250" si="52">SUM(G245,I245)</f>
        <v>2</v>
      </c>
      <c r="F245" s="92"/>
      <c r="G245" s="172">
        <v>1.0</v>
      </c>
      <c r="H245" s="92"/>
      <c r="I245" s="172">
        <v>1.0</v>
      </c>
      <c r="J245" s="29" t="s">
        <v>294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51"/>
        <v>0.03571428571</v>
      </c>
      <c r="E246" s="131">
        <f t="shared" si="52"/>
        <v>2</v>
      </c>
      <c r="F246" s="60"/>
      <c r="G246" s="35">
        <v>1.0</v>
      </c>
      <c r="H246" s="60"/>
      <c r="I246" s="35">
        <v>1.0</v>
      </c>
      <c r="J246" s="29" t="s">
        <v>294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51"/>
        <v>0</v>
      </c>
      <c r="E247" s="131">
        <f t="shared" si="52"/>
        <v>0</v>
      </c>
      <c r="F247" s="60"/>
      <c r="G247" s="35">
        <v>0.0</v>
      </c>
      <c r="H247" s="60"/>
      <c r="I247" s="35">
        <v>0.0</v>
      </c>
      <c r="J247" s="29" t="s">
        <v>294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51"/>
        <v>0.06551703908</v>
      </c>
      <c r="E248" s="35">
        <f t="shared" si="52"/>
        <v>129400</v>
      </c>
      <c r="F248" s="60"/>
      <c r="G248" s="35">
        <v>47000.0</v>
      </c>
      <c r="H248" s="60"/>
      <c r="I248" s="35">
        <v>82400.0</v>
      </c>
      <c r="J248" s="29" t="s">
        <v>298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51"/>
        <v>0.06931595756</v>
      </c>
      <c r="E249" s="35">
        <f t="shared" si="52"/>
        <v>129400</v>
      </c>
      <c r="F249" s="60"/>
      <c r="G249" s="35">
        <v>47000.0</v>
      </c>
      <c r="H249" s="60"/>
      <c r="I249" s="35">
        <v>82400.0</v>
      </c>
      <c r="J249" s="29" t="s">
        <v>298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51"/>
        <v>0</v>
      </c>
      <c r="E250" s="35">
        <f t="shared" si="52"/>
        <v>0</v>
      </c>
      <c r="F250" s="60"/>
      <c r="G250" s="35">
        <v>0.0</v>
      </c>
      <c r="H250" s="60"/>
      <c r="I250" s="35">
        <v>0.0</v>
      </c>
      <c r="J250" s="29" t="s">
        <v>301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51"/>
        <v>0.01486199575</v>
      </c>
      <c r="E251" s="613">
        <v>7.0</v>
      </c>
      <c r="F251" s="60"/>
      <c r="G251" s="365"/>
      <c r="H251" s="60"/>
      <c r="I251" s="365"/>
      <c r="J251" s="29" t="s">
        <v>298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51"/>
        <v>0.02083333333</v>
      </c>
      <c r="E252" s="351">
        <v>2.0</v>
      </c>
      <c r="F252" s="60"/>
      <c r="G252" s="365"/>
      <c r="H252" s="60"/>
      <c r="I252" s="365"/>
      <c r="J252" s="29" t="s">
        <v>298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51"/>
        <v>0.02415162242</v>
      </c>
      <c r="E253" s="35">
        <v>19623.0</v>
      </c>
      <c r="F253" s="60"/>
      <c r="G253" s="365"/>
      <c r="H253" s="60"/>
      <c r="I253" s="365"/>
      <c r="J253" s="29" t="s">
        <v>298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51"/>
        <v>0.01333333333</v>
      </c>
      <c r="E254" s="35">
        <v>5.0</v>
      </c>
      <c r="F254" s="60"/>
      <c r="G254" s="365"/>
      <c r="H254" s="60"/>
      <c r="I254" s="365"/>
      <c r="J254" s="29" t="s">
        <v>298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51"/>
        <v>0.0230379037</v>
      </c>
      <c r="E255" s="35">
        <v>18076.0</v>
      </c>
      <c r="F255" s="60"/>
      <c r="G255" s="365"/>
      <c r="H255" s="60"/>
      <c r="I255" s="365"/>
      <c r="J255" s="29" t="s">
        <v>298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51"/>
        <v>0.1</v>
      </c>
      <c r="E256" s="351">
        <v>2.0</v>
      </c>
      <c r="F256" s="60"/>
      <c r="G256" s="34">
        <v>1.0</v>
      </c>
      <c r="H256" s="60"/>
      <c r="I256" s="35">
        <v>1.0</v>
      </c>
      <c r="J256" s="4" t="s">
        <v>308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51"/>
        <v>0.1666666667</v>
      </c>
      <c r="E257" s="351">
        <v>1.0</v>
      </c>
      <c r="F257" s="60"/>
      <c r="G257" s="34">
        <v>0.0</v>
      </c>
      <c r="H257" s="60"/>
      <c r="I257" s="35">
        <v>1.0</v>
      </c>
      <c r="J257" s="4" t="s">
        <v>310</v>
      </c>
      <c r="K257" s="384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51"/>
        <v>0.04347826087</v>
      </c>
      <c r="E258" s="351">
        <v>2.0</v>
      </c>
      <c r="F258" s="60"/>
      <c r="G258" s="34">
        <v>1.0</v>
      </c>
      <c r="H258" s="60"/>
      <c r="I258" s="35">
        <v>1.0</v>
      </c>
      <c r="J258" s="29" t="s">
        <v>312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51"/>
        <v>0.04347826087</v>
      </c>
      <c r="E259" s="591">
        <v>1.0</v>
      </c>
      <c r="F259" s="354"/>
      <c r="G259" s="355">
        <v>0.0</v>
      </c>
      <c r="H259" s="354"/>
      <c r="I259" s="355">
        <v>1.0</v>
      </c>
      <c r="J259" s="29" t="s">
        <v>314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3"/>
      <c r="J260" s="4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370">
        <f>E261/C261</f>
        <v>0.02679507251</v>
      </c>
      <c r="E261" s="592">
        <v>161.57</v>
      </c>
      <c r="F261" s="107"/>
      <c r="G261" s="174"/>
      <c r="H261" s="92"/>
      <c r="I261" s="174"/>
      <c r="J261" s="4" t="s">
        <v>317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customHeight="1">
      <c r="A262" s="658" t="s">
        <v>318</v>
      </c>
      <c r="B262" s="281"/>
      <c r="C262" s="659">
        <v>19.044827597098035</v>
      </c>
      <c r="D262" s="493"/>
      <c r="E262" s="64">
        <v>23.17113396147944</v>
      </c>
      <c r="F262" s="660"/>
      <c r="G262" s="496"/>
      <c r="H262" s="493"/>
      <c r="I262" s="496"/>
      <c r="J262" s="4"/>
      <c r="K262" s="378"/>
      <c r="L262" s="378"/>
      <c r="M262" s="378"/>
      <c r="N262" s="378"/>
      <c r="O262" s="378"/>
      <c r="P262" s="378"/>
      <c r="Q262" s="378"/>
      <c r="R262" s="378"/>
      <c r="S262" s="378"/>
      <c r="T262" s="378"/>
      <c r="U262" s="378"/>
      <c r="V262" s="378"/>
      <c r="W262" s="378"/>
      <c r="X262" s="378"/>
      <c r="Y262" s="378"/>
      <c r="Z262" s="378"/>
    </row>
    <row r="263" ht="15.0" customHeight="1">
      <c r="A263" s="560" t="s">
        <v>319</v>
      </c>
      <c r="B263" s="278"/>
      <c r="C263" s="278"/>
      <c r="D263" s="278"/>
      <c r="E263" s="278"/>
      <c r="F263" s="278"/>
      <c r="G263" s="278"/>
      <c r="H263" s="278"/>
      <c r="I263" s="279"/>
      <c r="J263" s="4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53">E264/C264</f>
        <v>0.07142857143</v>
      </c>
      <c r="E264" s="172">
        <v>4.0</v>
      </c>
      <c r="F264" s="92"/>
      <c r="G264" s="172">
        <v>3.0</v>
      </c>
      <c r="H264" s="92"/>
      <c r="I264" s="172">
        <v>1.0</v>
      </c>
      <c r="J264" s="4" t="s">
        <v>321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53"/>
        <v>0.03676470588</v>
      </c>
      <c r="E265" s="35">
        <v>5.0</v>
      </c>
      <c r="F265" s="493"/>
      <c r="G265" s="567"/>
      <c r="H265" s="493"/>
      <c r="I265" s="567"/>
      <c r="J265" s="4" t="s">
        <v>323</v>
      </c>
      <c r="K265" s="378"/>
      <c r="L265" s="378"/>
      <c r="M265" s="378"/>
      <c r="N265" s="378"/>
      <c r="O265" s="378"/>
      <c r="P265" s="378"/>
      <c r="Q265" s="378"/>
      <c r="R265" s="378"/>
      <c r="S265" s="378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53"/>
        <v>0.01941747573</v>
      </c>
      <c r="E266" s="35">
        <v>8.0</v>
      </c>
      <c r="F266" s="493"/>
      <c r="G266" s="567"/>
      <c r="H266" s="493"/>
      <c r="I266" s="567"/>
      <c r="J266" s="4" t="s">
        <v>323</v>
      </c>
      <c r="K266" s="378"/>
      <c r="L266" s="378"/>
      <c r="M266" s="378"/>
      <c r="N266" s="378"/>
      <c r="O266" s="378"/>
      <c r="P266" s="378"/>
      <c r="Q266" s="378"/>
      <c r="R266" s="378"/>
      <c r="S266" s="378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53"/>
        <v>0.03265306122</v>
      </c>
      <c r="E267" s="35">
        <v>8.0</v>
      </c>
      <c r="F267" s="493"/>
      <c r="G267" s="567"/>
      <c r="H267" s="493"/>
      <c r="I267" s="567"/>
      <c r="J267" s="4" t="s">
        <v>323</v>
      </c>
      <c r="K267" s="378"/>
      <c r="L267" s="378"/>
      <c r="M267" s="378"/>
      <c r="N267" s="378"/>
      <c r="O267" s="378"/>
      <c r="P267" s="378"/>
      <c r="Q267" s="378"/>
      <c r="R267" s="378"/>
      <c r="S267" s="378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53"/>
        <v>0.02702702703</v>
      </c>
      <c r="E268" s="35">
        <v>3.0</v>
      </c>
      <c r="F268" s="493"/>
      <c r="G268" s="567"/>
      <c r="H268" s="493"/>
      <c r="I268" s="567"/>
      <c r="J268" s="4" t="s">
        <v>323</v>
      </c>
      <c r="K268" s="378"/>
      <c r="L268" s="378"/>
      <c r="M268" s="378"/>
      <c r="N268" s="378"/>
      <c r="O268" s="378"/>
      <c r="P268" s="378"/>
      <c r="Q268" s="378"/>
      <c r="R268" s="378"/>
      <c r="S268" s="378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53"/>
        <v>0.01136363636</v>
      </c>
      <c r="E269" s="35">
        <v>1.0</v>
      </c>
      <c r="F269" s="493"/>
      <c r="G269" s="567"/>
      <c r="H269" s="493"/>
      <c r="I269" s="567"/>
      <c r="J269" s="4" t="s">
        <v>323</v>
      </c>
      <c r="K269" s="378"/>
      <c r="L269" s="378"/>
      <c r="M269" s="378"/>
      <c r="N269" s="378"/>
      <c r="O269" s="378"/>
      <c r="P269" s="378"/>
      <c r="Q269" s="378"/>
      <c r="R269" s="378"/>
      <c r="S269" s="378"/>
      <c r="T269" s="378"/>
      <c r="U269" s="378"/>
      <c r="V269" s="378"/>
      <c r="W269" s="378"/>
      <c r="X269" s="378"/>
      <c r="Y269" s="378"/>
      <c r="Z269" s="378"/>
    </row>
    <row r="270" ht="15.0" customHeight="1">
      <c r="A270" s="686" t="s">
        <v>328</v>
      </c>
      <c r="B270" s="377"/>
      <c r="C270" s="687">
        <f>261+13</f>
        <v>274</v>
      </c>
      <c r="D270" s="486">
        <f t="shared" si="53"/>
        <v>0.01459854015</v>
      </c>
      <c r="E270" s="355">
        <v>4.0</v>
      </c>
      <c r="F270" s="377"/>
      <c r="G270" s="688"/>
      <c r="H270" s="377"/>
      <c r="I270" s="688"/>
      <c r="J270" s="4" t="s">
        <v>323</v>
      </c>
      <c r="K270" s="378"/>
      <c r="L270" s="378"/>
      <c r="M270" s="378"/>
      <c r="N270" s="378"/>
      <c r="O270" s="378"/>
      <c r="P270" s="378"/>
      <c r="Q270" s="378"/>
      <c r="R270" s="378"/>
      <c r="S270" s="378"/>
      <c r="T270" s="378"/>
      <c r="U270" s="378"/>
      <c r="V270" s="378"/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3"/>
      <c r="J271" s="4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0.02173913043</v>
      </c>
      <c r="E272" s="172">
        <v>1.0</v>
      </c>
      <c r="F272" s="92"/>
      <c r="G272" s="172">
        <v>1.0</v>
      </c>
      <c r="H272" s="92"/>
      <c r="I272" s="172">
        <v>0.0</v>
      </c>
      <c r="J272" s="4" t="s">
        <v>331</v>
      </c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3"/>
      <c r="J273" s="4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54">E274/C274</f>
        <v>0.01651073198</v>
      </c>
      <c r="E274" s="594">
        <v>30.0</v>
      </c>
      <c r="F274" s="92"/>
      <c r="G274" s="248"/>
      <c r="H274" s="92"/>
      <c r="I274" s="248"/>
      <c r="J274" s="4" t="s">
        <v>334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54"/>
        <v>0.01234567901</v>
      </c>
      <c r="E275" s="49">
        <v>3.0</v>
      </c>
      <c r="F275" s="60"/>
      <c r="G275" s="47"/>
      <c r="H275" s="60"/>
      <c r="I275" s="47"/>
      <c r="J275" s="4" t="s">
        <v>334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54"/>
        <v>0.02222222222</v>
      </c>
      <c r="E276" s="181">
        <v>4.0</v>
      </c>
      <c r="F276" s="100"/>
      <c r="G276" s="255"/>
      <c r="H276" s="100"/>
      <c r="I276" s="255"/>
      <c r="J276" s="4" t="s">
        <v>334</v>
      </c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418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418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18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390"/>
      <c r="C280" s="777" t="s">
        <v>339</v>
      </c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  <c r="Q280" s="393"/>
      <c r="R280" s="418"/>
      <c r="S280" s="4" t="s">
        <v>340</v>
      </c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18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12000.0</v>
      </c>
      <c r="F282" s="397"/>
      <c r="G282" s="402"/>
      <c r="H282" s="397"/>
      <c r="I282" s="402"/>
      <c r="J282" s="397"/>
      <c r="K282" s="402"/>
      <c r="L282" s="397"/>
      <c r="M282" s="402">
        <v>138000.0</v>
      </c>
      <c r="N282" s="397"/>
      <c r="O282" s="402"/>
      <c r="P282" s="397"/>
      <c r="Q282" s="569">
        <f t="shared" ref="Q282:Q299" si="55">SUM(C282:P282)</f>
        <v>150000</v>
      </c>
      <c r="R282" s="418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55"/>
        <v>0</v>
      </c>
      <c r="R283" s="418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209649.0</v>
      </c>
      <c r="F284" s="397"/>
      <c r="G284" s="402"/>
      <c r="H284" s="397"/>
      <c r="I284" s="402">
        <v>84196.0</v>
      </c>
      <c r="J284" s="397"/>
      <c r="K284" s="402"/>
      <c r="L284" s="397"/>
      <c r="M284" s="402"/>
      <c r="N284" s="397"/>
      <c r="O284" s="402"/>
      <c r="P284" s="397"/>
      <c r="Q284" s="569">
        <f t="shared" si="55"/>
        <v>293845</v>
      </c>
      <c r="R284" s="418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2397984.0</v>
      </c>
      <c r="F285" s="397"/>
      <c r="G285" s="408"/>
      <c r="H285" s="397"/>
      <c r="I285" s="408">
        <v>20000.0</v>
      </c>
      <c r="J285" s="397"/>
      <c r="K285" s="408"/>
      <c r="L285" s="397"/>
      <c r="M285" s="408"/>
      <c r="N285" s="397"/>
      <c r="O285" s="408">
        <v>6175.0</v>
      </c>
      <c r="P285" s="397"/>
      <c r="Q285" s="570">
        <f t="shared" si="55"/>
        <v>2424159</v>
      </c>
      <c r="R285" s="418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1270084.0</v>
      </c>
      <c r="D286" s="397"/>
      <c r="E286" s="402">
        <v>168415.0</v>
      </c>
      <c r="F286" s="397"/>
      <c r="G286" s="402"/>
      <c r="H286" s="397"/>
      <c r="I286" s="402">
        <v>80000.0</v>
      </c>
      <c r="J286" s="397"/>
      <c r="K286" s="402"/>
      <c r="L286" s="397"/>
      <c r="M286" s="402"/>
      <c r="N286" s="397"/>
      <c r="O286" s="402">
        <v>6000.0</v>
      </c>
      <c r="P286" s="397"/>
      <c r="Q286" s="569">
        <f t="shared" si="55"/>
        <v>1524499</v>
      </c>
      <c r="R286" s="418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>
        <v>181330.0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55"/>
        <v>181330</v>
      </c>
      <c r="R287" s="418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388371.0</v>
      </c>
      <c r="D288" s="397"/>
      <c r="E288" s="402">
        <v>23500.0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55"/>
        <v>411871</v>
      </c>
      <c r="R288" s="418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1962829.0</v>
      </c>
      <c r="F289" s="397"/>
      <c r="G289" s="408"/>
      <c r="H289" s="397"/>
      <c r="I289" s="408"/>
      <c r="J289" s="397"/>
      <c r="K289" s="408"/>
      <c r="L289" s="397"/>
      <c r="M289" s="408">
        <v>120000.0</v>
      </c>
      <c r="N289" s="397"/>
      <c r="O289" s="408"/>
      <c r="P289" s="397"/>
      <c r="Q289" s="570">
        <f t="shared" si="55"/>
        <v>2082829</v>
      </c>
      <c r="R289" s="418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>
        <v>30000.0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55"/>
        <v>30000</v>
      </c>
      <c r="R290" s="418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146763.0</v>
      </c>
      <c r="F291" s="397"/>
      <c r="G291" s="408"/>
      <c r="H291" s="397"/>
      <c r="I291" s="408">
        <v>10712.0</v>
      </c>
      <c r="J291" s="397"/>
      <c r="K291" s="408"/>
      <c r="L291" s="397"/>
      <c r="M291" s="408"/>
      <c r="N291" s="397"/>
      <c r="O291" s="408"/>
      <c r="P291" s="397"/>
      <c r="Q291" s="570">
        <f t="shared" si="55"/>
        <v>157475</v>
      </c>
      <c r="R291" s="418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453599.0</v>
      </c>
      <c r="D292" s="397"/>
      <c r="E292" s="402">
        <v>766911.0</v>
      </c>
      <c r="F292" s="397"/>
      <c r="G292" s="402"/>
      <c r="H292" s="397"/>
      <c r="I292" s="402"/>
      <c r="J292" s="397"/>
      <c r="K292" s="402"/>
      <c r="L292" s="397"/>
      <c r="M292" s="402"/>
      <c r="N292" s="397"/>
      <c r="O292" s="402"/>
      <c r="P292" s="397"/>
      <c r="Q292" s="569">
        <f t="shared" si="55"/>
        <v>1220510</v>
      </c>
      <c r="R292" s="418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64000.0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55"/>
        <v>64000</v>
      </c>
      <c r="R293" s="418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3899328.0</v>
      </c>
      <c r="D294" s="397"/>
      <c r="E294" s="402">
        <v>475492.0</v>
      </c>
      <c r="F294" s="397"/>
      <c r="G294" s="402"/>
      <c r="H294" s="397"/>
      <c r="I294" s="402"/>
      <c r="J294" s="397"/>
      <c r="K294" s="402"/>
      <c r="L294" s="397"/>
      <c r="M294" s="402">
        <v>1040417.0</v>
      </c>
      <c r="N294" s="397"/>
      <c r="O294" s="402"/>
      <c r="P294" s="397"/>
      <c r="Q294" s="569">
        <f t="shared" si="55"/>
        <v>5415237</v>
      </c>
      <c r="R294" s="418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157647.0</v>
      </c>
      <c r="D295" s="397"/>
      <c r="E295" s="408">
        <v>200.0</v>
      </c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55"/>
        <v>157847</v>
      </c>
      <c r="R295" s="418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150907.0</v>
      </c>
      <c r="D296" s="397"/>
      <c r="E296" s="402">
        <v>100.0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55"/>
        <v>151007</v>
      </c>
      <c r="R296" s="418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2660906.0</v>
      </c>
      <c r="D297" s="397"/>
      <c r="E297" s="408">
        <v>352357.0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55"/>
        <v>3013263</v>
      </c>
      <c r="R297" s="418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>
        <v>320000.0</v>
      </c>
      <c r="F298" s="397"/>
      <c r="G298" s="402"/>
      <c r="H298" s="397"/>
      <c r="I298" s="402">
        <v>30010.0</v>
      </c>
      <c r="J298" s="397"/>
      <c r="K298" s="402"/>
      <c r="L298" s="397"/>
      <c r="M298" s="402"/>
      <c r="N298" s="397"/>
      <c r="O298" s="402"/>
      <c r="P298" s="397"/>
      <c r="Q298" s="569">
        <f t="shared" si="55"/>
        <v>350010</v>
      </c>
      <c r="R298" s="418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1388947.0</v>
      </c>
      <c r="F299" s="397"/>
      <c r="G299" s="408"/>
      <c r="H299" s="397"/>
      <c r="I299" s="408"/>
      <c r="J299" s="397"/>
      <c r="K299" s="408"/>
      <c r="L299" s="397"/>
      <c r="M299" s="408">
        <v>120000.0</v>
      </c>
      <c r="N299" s="397"/>
      <c r="O299" s="408"/>
      <c r="P299" s="397"/>
      <c r="Q299" s="570">
        <f t="shared" si="55"/>
        <v>1508947</v>
      </c>
      <c r="R299" s="418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8980842</v>
      </c>
      <c r="D300" s="397"/>
      <c r="E300" s="411">
        <f>SUM(E282:F299)</f>
        <v>8500477</v>
      </c>
      <c r="F300" s="397"/>
      <c r="G300" s="411">
        <f>SUM(G282:H299)</f>
        <v>0</v>
      </c>
      <c r="H300" s="397"/>
      <c r="I300" s="411">
        <f>SUM(I282:J299)</f>
        <v>224918</v>
      </c>
      <c r="J300" s="397"/>
      <c r="K300" s="411">
        <f>SUM(K282:L299)</f>
        <v>0</v>
      </c>
      <c r="L300" s="397"/>
      <c r="M300" s="411">
        <f>SUM(M282:N299)</f>
        <v>1418417</v>
      </c>
      <c r="N300" s="397"/>
      <c r="O300" s="411">
        <f>SUM(O282:P299)</f>
        <v>12175</v>
      </c>
      <c r="P300" s="397"/>
      <c r="Q300" s="571">
        <f>SUM(Q282:Q299)</f>
        <v>19136829</v>
      </c>
      <c r="R300" s="418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598</v>
      </c>
      <c r="B301" s="414"/>
      <c r="C301" s="415">
        <f>SUM(C282:D299)</f>
        <v>8980842</v>
      </c>
      <c r="D301" s="416"/>
      <c r="E301" s="415">
        <f>SUM(E282:F299)</f>
        <v>8500477</v>
      </c>
      <c r="F301" s="416"/>
      <c r="G301" s="415">
        <f>SUM(G282:H299)</f>
        <v>0</v>
      </c>
      <c r="H301" s="416"/>
      <c r="I301" s="415">
        <f>SUM(I282:J299)</f>
        <v>224918</v>
      </c>
      <c r="J301" s="416"/>
      <c r="K301" s="415">
        <f>SUM(K282:L299)</f>
        <v>0</v>
      </c>
      <c r="L301" s="416"/>
      <c r="M301" s="415">
        <f>SUM(M282:N299)</f>
        <v>1418417</v>
      </c>
      <c r="N301" s="416"/>
      <c r="O301" s="415">
        <f>SUM(O282:P299)</f>
        <v>12175</v>
      </c>
      <c r="P301" s="416"/>
      <c r="Q301" s="572">
        <f>SUM(Q282:Q299)</f>
        <v>19136829</v>
      </c>
      <c r="R301" s="418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189">
    <mergeCell ref="A260:I260"/>
    <mergeCell ref="A263:I263"/>
    <mergeCell ref="A271:I271"/>
    <mergeCell ref="A273:I273"/>
    <mergeCell ref="A279:Q279"/>
    <mergeCell ref="A280:A281"/>
    <mergeCell ref="C280:Q280"/>
    <mergeCell ref="O281:P281"/>
    <mergeCell ref="K283:L283"/>
    <mergeCell ref="K284:L284"/>
    <mergeCell ref="M284:N284"/>
    <mergeCell ref="O284:P284"/>
    <mergeCell ref="K281:L281"/>
    <mergeCell ref="M281:N281"/>
    <mergeCell ref="K282:L282"/>
    <mergeCell ref="M282:N282"/>
    <mergeCell ref="O282:P282"/>
    <mergeCell ref="M283:N283"/>
    <mergeCell ref="O283:P283"/>
    <mergeCell ref="G284:H284"/>
    <mergeCell ref="G285:H285"/>
    <mergeCell ref="K285:L285"/>
    <mergeCell ref="M285:N285"/>
    <mergeCell ref="O285:P285"/>
    <mergeCell ref="G281:H281"/>
    <mergeCell ref="I281:J281"/>
    <mergeCell ref="G282:H282"/>
    <mergeCell ref="I282:J282"/>
    <mergeCell ref="G283:H283"/>
    <mergeCell ref="I283:J283"/>
    <mergeCell ref="I284:J284"/>
    <mergeCell ref="M287:N287"/>
    <mergeCell ref="O287:P287"/>
    <mergeCell ref="I288:J288"/>
    <mergeCell ref="K288:L288"/>
    <mergeCell ref="M288:N288"/>
    <mergeCell ref="O288:P288"/>
    <mergeCell ref="I285:J285"/>
    <mergeCell ref="I286:J286"/>
    <mergeCell ref="K286:L286"/>
    <mergeCell ref="M286:N286"/>
    <mergeCell ref="O286:P286"/>
    <mergeCell ref="I287:J287"/>
    <mergeCell ref="K287:L287"/>
    <mergeCell ref="E285:F285"/>
    <mergeCell ref="E286:F286"/>
    <mergeCell ref="G286:H286"/>
    <mergeCell ref="E287:F287"/>
    <mergeCell ref="G287:H287"/>
    <mergeCell ref="E288:F288"/>
    <mergeCell ref="G288:H288"/>
    <mergeCell ref="E289:F289"/>
    <mergeCell ref="G289:H289"/>
    <mergeCell ref="I289:J289"/>
    <mergeCell ref="K289:L289"/>
    <mergeCell ref="M289:N289"/>
    <mergeCell ref="O289:P289"/>
    <mergeCell ref="I290:J290"/>
    <mergeCell ref="O290:P290"/>
    <mergeCell ref="K292:L292"/>
    <mergeCell ref="M292:N292"/>
    <mergeCell ref="K290:L290"/>
    <mergeCell ref="M290:N290"/>
    <mergeCell ref="I291:J291"/>
    <mergeCell ref="K291:L291"/>
    <mergeCell ref="M291:N291"/>
    <mergeCell ref="O291:P291"/>
    <mergeCell ref="O292:P292"/>
    <mergeCell ref="M294:N294"/>
    <mergeCell ref="O294:P294"/>
    <mergeCell ref="I292:J292"/>
    <mergeCell ref="I293:J293"/>
    <mergeCell ref="K293:L293"/>
    <mergeCell ref="M293:N293"/>
    <mergeCell ref="O293:P293"/>
    <mergeCell ref="I294:J294"/>
    <mergeCell ref="K294:L294"/>
    <mergeCell ref="C284:D284"/>
    <mergeCell ref="C285:D285"/>
    <mergeCell ref="C286:D286"/>
    <mergeCell ref="C287:D287"/>
    <mergeCell ref="C288:D288"/>
    <mergeCell ref="C289:D289"/>
    <mergeCell ref="C290:D290"/>
    <mergeCell ref="C298:D298"/>
    <mergeCell ref="C299:D299"/>
    <mergeCell ref="C300:D300"/>
    <mergeCell ref="C301:D301"/>
    <mergeCell ref="C291:D291"/>
    <mergeCell ref="C292:D292"/>
    <mergeCell ref="C293:D293"/>
    <mergeCell ref="C294:D294"/>
    <mergeCell ref="C295:D295"/>
    <mergeCell ref="C296:D296"/>
    <mergeCell ref="C297:D297"/>
    <mergeCell ref="E290:F290"/>
    <mergeCell ref="G290:H290"/>
    <mergeCell ref="E291:F291"/>
    <mergeCell ref="G291:H291"/>
    <mergeCell ref="E292:F292"/>
    <mergeCell ref="G292:H292"/>
    <mergeCell ref="G293:H293"/>
    <mergeCell ref="E293:F293"/>
    <mergeCell ref="E294:F294"/>
    <mergeCell ref="E295:F295"/>
    <mergeCell ref="I295:J295"/>
    <mergeCell ref="K295:L295"/>
    <mergeCell ref="M295:N295"/>
    <mergeCell ref="O295:P295"/>
    <mergeCell ref="I296:J296"/>
    <mergeCell ref="K296:L296"/>
    <mergeCell ref="M296:N296"/>
    <mergeCell ref="O296:P296"/>
    <mergeCell ref="K297:L297"/>
    <mergeCell ref="M297:N297"/>
    <mergeCell ref="O297:P297"/>
    <mergeCell ref="M299:N299"/>
    <mergeCell ref="O299:P299"/>
    <mergeCell ref="I300:J300"/>
    <mergeCell ref="K300:L300"/>
    <mergeCell ref="M300:N300"/>
    <mergeCell ref="O300:P300"/>
    <mergeCell ref="I301:J301"/>
    <mergeCell ref="K301:L301"/>
    <mergeCell ref="M301:N301"/>
    <mergeCell ref="O301:P301"/>
    <mergeCell ref="I297:J297"/>
    <mergeCell ref="I298:J298"/>
    <mergeCell ref="K298:L298"/>
    <mergeCell ref="M298:N298"/>
    <mergeCell ref="O298:P298"/>
    <mergeCell ref="I299:J299"/>
    <mergeCell ref="K299:L299"/>
    <mergeCell ref="E298:F298"/>
    <mergeCell ref="E299:F299"/>
    <mergeCell ref="E300:F300"/>
    <mergeCell ref="E301:F301"/>
    <mergeCell ref="G301:H301"/>
    <mergeCell ref="G294:H294"/>
    <mergeCell ref="G295:H295"/>
    <mergeCell ref="E296:F296"/>
    <mergeCell ref="G296:H296"/>
    <mergeCell ref="E297:F297"/>
    <mergeCell ref="G297:H297"/>
    <mergeCell ref="G298:H298"/>
    <mergeCell ref="A1:I1"/>
    <mergeCell ref="B2:C2"/>
    <mergeCell ref="D2:E2"/>
    <mergeCell ref="F2:G2"/>
    <mergeCell ref="H2:I2"/>
    <mergeCell ref="F4:G4"/>
    <mergeCell ref="H4:I4"/>
    <mergeCell ref="D4:E4"/>
    <mergeCell ref="D5:E5"/>
    <mergeCell ref="F5:G5"/>
    <mergeCell ref="H5:I5"/>
    <mergeCell ref="A6:I6"/>
    <mergeCell ref="A7:I7"/>
    <mergeCell ref="A28:I28"/>
    <mergeCell ref="A35:I35"/>
    <mergeCell ref="A42:I42"/>
    <mergeCell ref="A48:I48"/>
    <mergeCell ref="A71:I71"/>
    <mergeCell ref="A100:I100"/>
    <mergeCell ref="A107:I107"/>
    <mergeCell ref="A108:I108"/>
    <mergeCell ref="A116:I116"/>
    <mergeCell ref="A132:I132"/>
    <mergeCell ref="A138:I138"/>
    <mergeCell ref="A145:I145"/>
    <mergeCell ref="A166:I166"/>
    <mergeCell ref="A172:I172"/>
    <mergeCell ref="A173:I173"/>
    <mergeCell ref="A185:I185"/>
    <mergeCell ref="A186:I186"/>
    <mergeCell ref="A188:I188"/>
    <mergeCell ref="A191:I191"/>
    <mergeCell ref="A233:I233"/>
    <mergeCell ref="A240:I240"/>
    <mergeCell ref="A244:I244"/>
    <mergeCell ref="C281:D281"/>
    <mergeCell ref="E281:F281"/>
    <mergeCell ref="C282:D282"/>
    <mergeCell ref="E282:F282"/>
    <mergeCell ref="C283:D283"/>
    <mergeCell ref="E283:F283"/>
    <mergeCell ref="E284:F284"/>
    <mergeCell ref="G299:H299"/>
    <mergeCell ref="G300:H300"/>
  </mergeCells>
  <hyperlinks>
    <hyperlink r:id="rId1" ref="A4"/>
    <hyperlink r:id="rId2" ref="A5"/>
    <hyperlink r:id="rId3" ref="A8"/>
    <hyperlink r:id="rId4" ref="A9"/>
    <hyperlink r:id="rId5" ref="J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J17"/>
    <hyperlink r:id="rId14" ref="A18"/>
    <hyperlink r:id="rId15" ref="A19"/>
    <hyperlink r:id="rId16" ref="A20"/>
    <hyperlink r:id="rId17" ref="A21"/>
    <hyperlink r:id="rId18" ref="J21"/>
    <hyperlink r:id="rId19" ref="A22"/>
    <hyperlink r:id="rId20" ref="A23"/>
    <hyperlink r:id="rId21" ref="J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J43"/>
    <hyperlink r:id="rId39" ref="A44"/>
    <hyperlink r:id="rId40" ref="A45"/>
    <hyperlink r:id="rId41" ref="A46"/>
    <hyperlink r:id="rId42" ref="A47"/>
    <hyperlink r:id="rId43" ref="J49"/>
    <hyperlink r:id="rId44" ref="A52"/>
    <hyperlink r:id="rId45" ref="A53"/>
    <hyperlink r:id="rId46" ref="J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J62"/>
    <hyperlink r:id="rId57" ref="A63"/>
    <hyperlink r:id="rId58" ref="J63"/>
    <hyperlink r:id="rId59" ref="A64"/>
    <hyperlink r:id="rId60" ref="J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J72"/>
    <hyperlink r:id="rId69" ref="A77"/>
    <hyperlink r:id="rId70" ref="J77"/>
    <hyperlink r:id="rId71" ref="A82"/>
    <hyperlink r:id="rId72" ref="A87"/>
    <hyperlink r:id="rId73" ref="J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J164"/>
    <hyperlink r:id="rId132" ref="A165"/>
    <hyperlink r:id="rId133" ref="J185"/>
    <hyperlink r:id="rId134" ref="J188"/>
    <hyperlink r:id="rId135" ref="A223"/>
    <hyperlink r:id="rId136" ref="A234"/>
    <hyperlink r:id="rId137" ref="A235"/>
    <hyperlink r:id="rId138" ref="J235"/>
    <hyperlink r:id="rId139" ref="A236"/>
    <hyperlink r:id="rId140" ref="A237"/>
    <hyperlink r:id="rId141" ref="A238"/>
    <hyperlink r:id="rId142" ref="A239"/>
    <hyperlink r:id="rId143" ref="A241"/>
    <hyperlink r:id="rId144" ref="A242"/>
    <hyperlink r:id="rId145" ref="J242"/>
    <hyperlink r:id="rId146" ref="A243"/>
    <hyperlink r:id="rId147" ref="J243"/>
    <hyperlink r:id="rId148" ref="A245"/>
    <hyperlink r:id="rId149" ref="J245"/>
    <hyperlink r:id="rId150" ref="A246"/>
    <hyperlink r:id="rId151" ref="J246"/>
    <hyperlink r:id="rId152" ref="A247"/>
    <hyperlink r:id="rId153" ref="J247"/>
    <hyperlink r:id="rId154" ref="A248"/>
    <hyperlink r:id="rId155" ref="J248"/>
    <hyperlink r:id="rId156" ref="A249"/>
    <hyperlink r:id="rId157" ref="J249"/>
    <hyperlink r:id="rId158" ref="A250"/>
    <hyperlink r:id="rId159" ref="J250"/>
    <hyperlink r:id="rId160" ref="A251"/>
    <hyperlink r:id="rId161" ref="J251"/>
    <hyperlink r:id="rId162" ref="A252"/>
    <hyperlink r:id="rId163" ref="J252"/>
    <hyperlink r:id="rId164" ref="A253"/>
    <hyperlink r:id="rId165" ref="J253"/>
    <hyperlink r:id="rId166" ref="A254"/>
    <hyperlink r:id="rId167" ref="J254"/>
    <hyperlink r:id="rId168" ref="A255"/>
    <hyperlink r:id="rId169" ref="J255"/>
    <hyperlink r:id="rId170" ref="A256"/>
    <hyperlink r:id="rId171" ref="A257"/>
    <hyperlink r:id="rId172" ref="A258"/>
    <hyperlink r:id="rId173" ref="J258"/>
    <hyperlink r:id="rId174" ref="A259"/>
    <hyperlink r:id="rId175" ref="J259"/>
    <hyperlink r:id="rId176" ref="A264"/>
    <hyperlink r:id="rId177" ref="A265"/>
    <hyperlink r:id="rId178" ref="A266"/>
    <hyperlink r:id="rId179" ref="A267"/>
    <hyperlink r:id="rId180" ref="A268"/>
    <hyperlink r:id="rId181" ref="A269"/>
    <hyperlink r:id="rId182" ref="A270"/>
    <hyperlink r:id="rId183" ref="A272"/>
    <hyperlink r:id="rId184" ref="A274"/>
    <hyperlink r:id="rId185" ref="A275"/>
    <hyperlink r:id="rId186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7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40.29"/>
    <col customWidth="1" min="2" max="2" width="6.57"/>
    <col customWidth="1" min="3" max="3" width="9.71"/>
    <col customWidth="1" min="4" max="4" width="6.57"/>
    <col customWidth="1" min="5" max="5" width="9.71"/>
    <col customWidth="1" min="6" max="6" width="6.57"/>
    <col customWidth="1" min="7" max="7" width="9.71"/>
    <col customWidth="1" min="8" max="8" width="6.86"/>
    <col customWidth="1" min="9" max="9" width="9.71"/>
    <col customWidth="1" min="10" max="10" width="6.57"/>
    <col customWidth="1" min="11" max="11" width="9.71"/>
    <col customWidth="1" min="12" max="12" width="6.57"/>
    <col customWidth="1" min="13" max="13" width="9.71"/>
    <col customWidth="1" min="14" max="14" width="6.57"/>
    <col customWidth="1" min="15" max="15" width="9.71"/>
    <col customWidth="1" min="16" max="16" width="6.57"/>
    <col customWidth="1" min="17" max="17" width="9.71"/>
    <col customWidth="1" min="18" max="18" width="6.57"/>
    <col customWidth="1" min="19" max="19" width="9.71"/>
    <col customWidth="1" min="20" max="20" width="6.57"/>
    <col customWidth="1" min="21" max="21" width="8.86"/>
    <col customWidth="1" min="22" max="22" width="14.14"/>
    <col customWidth="1" min="23" max="26" width="10.0"/>
  </cols>
  <sheetData>
    <row r="1" ht="18.75" customHeight="1">
      <c r="A1" s="1" t="s">
        <v>599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4"/>
      <c r="W1" s="5"/>
      <c r="X1" s="5"/>
      <c r="Y1" s="5"/>
      <c r="Z1" s="5"/>
    </row>
    <row r="2" ht="23.25" customHeight="1">
      <c r="A2" s="721" t="s">
        <v>1</v>
      </c>
      <c r="B2" s="7" t="s">
        <v>2</v>
      </c>
      <c r="C2" s="3"/>
      <c r="D2" s="622" t="s">
        <v>600</v>
      </c>
      <c r="E2" s="3"/>
      <c r="F2" s="8" t="s">
        <v>601</v>
      </c>
      <c r="G2" s="3"/>
      <c r="H2" s="8" t="s">
        <v>602</v>
      </c>
      <c r="I2" s="3"/>
      <c r="J2" s="8" t="s">
        <v>603</v>
      </c>
      <c r="K2" s="3"/>
      <c r="L2" s="8" t="s">
        <v>604</v>
      </c>
      <c r="M2" s="3"/>
      <c r="N2" s="8" t="s">
        <v>605</v>
      </c>
      <c r="O2" s="3"/>
      <c r="P2" s="8" t="s">
        <v>606</v>
      </c>
      <c r="Q2" s="3"/>
      <c r="R2" s="8" t="s">
        <v>607</v>
      </c>
      <c r="S2" s="3"/>
      <c r="T2" s="8" t="s">
        <v>608</v>
      </c>
      <c r="U2" s="3"/>
      <c r="V2" s="4"/>
      <c r="W2" s="5"/>
      <c r="X2" s="5"/>
      <c r="Y2" s="5"/>
      <c r="Z2" s="5"/>
    </row>
    <row r="3" ht="21.0" customHeight="1">
      <c r="A3" s="722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1"/>
      <c r="V3" s="4"/>
      <c r="W3" s="5"/>
      <c r="X3" s="5"/>
      <c r="Y3" s="5"/>
      <c r="Z3" s="5"/>
    </row>
    <row r="4" ht="14.25" customHeight="1">
      <c r="A4" s="723" t="s">
        <v>11</v>
      </c>
      <c r="B4" s="13"/>
      <c r="C4" s="14">
        <v>60436.69</v>
      </c>
      <c r="D4" s="778">
        <v>2229.0</v>
      </c>
      <c r="E4" s="16"/>
      <c r="F4" s="516">
        <v>227.63</v>
      </c>
      <c r="G4" s="393"/>
      <c r="H4" s="517">
        <v>55.06</v>
      </c>
      <c r="I4" s="16"/>
      <c r="J4" s="517">
        <v>37.03</v>
      </c>
      <c r="K4" s="16"/>
      <c r="L4" s="517">
        <v>130.52</v>
      </c>
      <c r="M4" s="16"/>
      <c r="N4" s="517">
        <v>929.29</v>
      </c>
      <c r="O4" s="16"/>
      <c r="P4" s="517">
        <v>501.7</v>
      </c>
      <c r="Q4" s="16"/>
      <c r="R4" s="517">
        <v>159.77</v>
      </c>
      <c r="S4" s="16"/>
      <c r="T4" s="517">
        <v>188.01</v>
      </c>
      <c r="U4" s="16"/>
      <c r="V4" s="4" t="s">
        <v>12</v>
      </c>
      <c r="W4" s="5"/>
      <c r="X4" s="5"/>
      <c r="Y4" s="5"/>
      <c r="Z4" s="5"/>
    </row>
    <row r="5" ht="15.0" customHeight="1">
      <c r="A5" s="724" t="s">
        <v>13</v>
      </c>
      <c r="B5" s="13"/>
      <c r="C5" s="19">
        <v>52.38</v>
      </c>
      <c r="D5" s="573">
        <v>68.82</v>
      </c>
      <c r="E5" s="21"/>
      <c r="F5" s="22">
        <v>115.24</v>
      </c>
      <c r="G5" s="21"/>
      <c r="H5" s="22">
        <v>158.77</v>
      </c>
      <c r="I5" s="21"/>
      <c r="J5" s="22">
        <v>220.77</v>
      </c>
      <c r="K5" s="21"/>
      <c r="L5" s="22">
        <v>180.39</v>
      </c>
      <c r="M5" s="21"/>
      <c r="N5" s="22">
        <v>33.9</v>
      </c>
      <c r="O5" s="21"/>
      <c r="P5" s="22">
        <v>30.5</v>
      </c>
      <c r="Q5" s="21"/>
      <c r="R5" s="22">
        <v>178.24</v>
      </c>
      <c r="S5" s="21"/>
      <c r="T5" s="22">
        <v>60.79</v>
      </c>
      <c r="U5" s="21"/>
      <c r="V5" s="4" t="s">
        <v>12</v>
      </c>
      <c r="W5" s="5"/>
      <c r="X5" s="5"/>
      <c r="Y5" s="5"/>
      <c r="Z5" s="5"/>
    </row>
    <row r="6" ht="15.0" customHeight="1">
      <c r="A6" s="722" t="s">
        <v>14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1"/>
      <c r="V6" s="4"/>
      <c r="W6" s="5"/>
      <c r="X6" s="5"/>
      <c r="Y6" s="5"/>
      <c r="Z6" s="5"/>
    </row>
    <row r="7" ht="15.0" customHeight="1">
      <c r="A7" s="779" t="s">
        <v>15</v>
      </c>
      <c r="B7" s="753"/>
      <c r="C7" s="753"/>
      <c r="D7" s="753"/>
      <c r="E7" s="753"/>
      <c r="F7" s="753"/>
      <c r="G7" s="753"/>
      <c r="H7" s="753"/>
      <c r="I7" s="753"/>
      <c r="J7" s="753"/>
      <c r="K7" s="753"/>
      <c r="L7" s="753"/>
      <c r="M7" s="753"/>
      <c r="N7" s="753"/>
      <c r="O7" s="753"/>
      <c r="P7" s="753"/>
      <c r="Q7" s="753"/>
      <c r="R7" s="753"/>
      <c r="S7" s="753"/>
      <c r="T7" s="753"/>
      <c r="U7" s="754"/>
      <c r="V7" s="4"/>
      <c r="W7" s="5"/>
      <c r="X7" s="5"/>
      <c r="Y7" s="5"/>
      <c r="Z7" s="5"/>
    </row>
    <row r="8" ht="16.5" customHeight="1">
      <c r="A8" s="725" t="s">
        <v>16</v>
      </c>
      <c r="B8" s="51"/>
      <c r="C8" s="626">
        <v>3165883.0</v>
      </c>
      <c r="D8" s="51"/>
      <c r="E8" s="626">
        <v>153411.0</v>
      </c>
      <c r="F8" s="51"/>
      <c r="G8" s="626">
        <v>26233.0</v>
      </c>
      <c r="H8" s="51"/>
      <c r="I8" s="626">
        <v>8741.0</v>
      </c>
      <c r="J8" s="51"/>
      <c r="K8" s="626">
        <v>8174.0</v>
      </c>
      <c r="L8" s="51"/>
      <c r="M8" s="626">
        <v>23545.0</v>
      </c>
      <c r="N8" s="51"/>
      <c r="O8" s="626">
        <v>31511.0</v>
      </c>
      <c r="P8" s="51"/>
      <c r="Q8" s="626">
        <v>15300.0</v>
      </c>
      <c r="R8" s="51"/>
      <c r="S8" s="626">
        <v>28477.0</v>
      </c>
      <c r="T8" s="51"/>
      <c r="U8" s="627">
        <v>11430.0</v>
      </c>
      <c r="V8" s="4" t="s">
        <v>17</v>
      </c>
      <c r="W8" s="5"/>
      <c r="X8" s="5"/>
      <c r="Y8" s="5"/>
      <c r="Z8" s="5"/>
    </row>
    <row r="9" ht="16.5" customHeight="1">
      <c r="A9" s="726" t="s">
        <v>18</v>
      </c>
      <c r="B9" s="26"/>
      <c r="C9" s="30">
        <v>43.8681</v>
      </c>
      <c r="D9" s="26"/>
      <c r="E9" s="30">
        <v>42.67</v>
      </c>
      <c r="F9" s="26"/>
      <c r="G9" s="30">
        <v>42.62</v>
      </c>
      <c r="H9" s="26"/>
      <c r="I9" s="30">
        <v>48.5</v>
      </c>
      <c r="J9" s="26"/>
      <c r="K9" s="30">
        <v>45.07</v>
      </c>
      <c r="L9" s="26"/>
      <c r="M9" s="30">
        <v>43.04</v>
      </c>
      <c r="N9" s="26"/>
      <c r="O9" s="30">
        <v>39.38</v>
      </c>
      <c r="P9" s="26"/>
      <c r="Q9" s="30">
        <v>38.03</v>
      </c>
      <c r="R9" s="26"/>
      <c r="S9" s="30">
        <v>45.3</v>
      </c>
      <c r="T9" s="26"/>
      <c r="U9" s="31">
        <v>44.53</v>
      </c>
      <c r="V9" s="29" t="s">
        <v>17</v>
      </c>
      <c r="W9" s="5"/>
      <c r="X9" s="5"/>
      <c r="Y9" s="5"/>
      <c r="Z9" s="5"/>
    </row>
    <row r="10" ht="16.5" customHeight="1">
      <c r="A10" s="727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0.1564164239</v>
      </c>
      <c r="E10" s="34">
        <v>23996.0</v>
      </c>
      <c r="F10" s="33">
        <f t="shared" ref="F10:F16" si="3">G10/$G$8</f>
        <v>0.1521747417</v>
      </c>
      <c r="G10" s="34">
        <v>3992.0</v>
      </c>
      <c r="H10" s="33">
        <f t="shared" ref="H10:H16" si="4">I10/$I$8</f>
        <v>0.1095984441</v>
      </c>
      <c r="I10" s="34">
        <v>958.0</v>
      </c>
      <c r="J10" s="33">
        <f t="shared" ref="J10:J16" si="5">K10/$K$8</f>
        <v>0.1377538537</v>
      </c>
      <c r="K10" s="34">
        <v>1126.0</v>
      </c>
      <c r="L10" s="33">
        <f t="shared" ref="L10:L16" si="6">M10/$M$8</f>
        <v>0.1561265661</v>
      </c>
      <c r="M10" s="34">
        <v>3676.0</v>
      </c>
      <c r="N10" s="33">
        <f t="shared" ref="N10:N16" si="7">O10/$O$8</f>
        <v>0.1992002793</v>
      </c>
      <c r="O10" s="34">
        <v>6277.0</v>
      </c>
      <c r="P10" s="33">
        <f t="shared" ref="P10:P16" si="8">Q10/$Q$8</f>
        <v>0.2039215686</v>
      </c>
      <c r="Q10" s="34">
        <v>3120.0</v>
      </c>
      <c r="R10" s="33">
        <f t="shared" ref="R10:R17" si="9">S10/$S$8</f>
        <v>0.1206938933</v>
      </c>
      <c r="S10" s="34">
        <v>3437.0</v>
      </c>
      <c r="T10" s="33">
        <f t="shared" ref="T10:T17" si="10">U10/$U$8</f>
        <v>0.1233595801</v>
      </c>
      <c r="U10" s="35">
        <v>1410.0</v>
      </c>
      <c r="V10" s="4" t="s">
        <v>20</v>
      </c>
      <c r="W10" s="5"/>
      <c r="X10" s="5"/>
      <c r="Y10" s="5"/>
      <c r="Z10" s="5"/>
    </row>
    <row r="11" ht="16.5" customHeight="1">
      <c r="A11" s="727" t="s">
        <v>21</v>
      </c>
      <c r="B11" s="33">
        <f t="shared" si="1"/>
        <v>0.1490727863</v>
      </c>
      <c r="C11" s="34">
        <v>471947.0</v>
      </c>
      <c r="D11" s="33">
        <f t="shared" si="2"/>
        <v>0.1491418477</v>
      </c>
      <c r="E11" s="34">
        <v>22880.0</v>
      </c>
      <c r="F11" s="33">
        <f t="shared" si="3"/>
        <v>0.1433309191</v>
      </c>
      <c r="G11" s="34">
        <v>3760.0</v>
      </c>
      <c r="H11" s="33">
        <f t="shared" si="4"/>
        <v>0.1486099989</v>
      </c>
      <c r="I11" s="34">
        <v>1299.0</v>
      </c>
      <c r="J11" s="33">
        <f t="shared" si="5"/>
        <v>0.1550036702</v>
      </c>
      <c r="K11" s="34">
        <v>1267.0</v>
      </c>
      <c r="L11" s="33">
        <f t="shared" si="6"/>
        <v>0.1495434275</v>
      </c>
      <c r="M11" s="34">
        <v>3521.0</v>
      </c>
      <c r="N11" s="33">
        <f t="shared" si="7"/>
        <v>0.1485830345</v>
      </c>
      <c r="O11" s="34">
        <v>4682.0</v>
      </c>
      <c r="P11" s="33">
        <f t="shared" si="8"/>
        <v>0.1219607843</v>
      </c>
      <c r="Q11" s="34">
        <v>1866.0</v>
      </c>
      <c r="R11" s="33">
        <f t="shared" si="9"/>
        <v>0.1531762475</v>
      </c>
      <c r="S11" s="34">
        <v>4362.0</v>
      </c>
      <c r="T11" s="33">
        <f t="shared" si="10"/>
        <v>0.1857392826</v>
      </c>
      <c r="U11" s="35">
        <v>2123.0</v>
      </c>
      <c r="V11" s="4" t="s">
        <v>20</v>
      </c>
      <c r="W11" s="5"/>
      <c r="X11" s="5"/>
      <c r="Y11" s="5"/>
      <c r="Z11" s="5"/>
    </row>
    <row r="12" ht="16.5" customHeight="1">
      <c r="A12" s="727" t="s">
        <v>22</v>
      </c>
      <c r="B12" s="33">
        <f t="shared" si="1"/>
        <v>0.2396895274</v>
      </c>
      <c r="C12" s="34">
        <v>758829.0</v>
      </c>
      <c r="D12" s="33">
        <f t="shared" si="2"/>
        <v>0.2211575441</v>
      </c>
      <c r="E12" s="34">
        <v>33928.0</v>
      </c>
      <c r="F12" s="33">
        <f t="shared" si="3"/>
        <v>0.2472839553</v>
      </c>
      <c r="G12" s="34">
        <v>6487.0</v>
      </c>
      <c r="H12" s="33">
        <f t="shared" si="4"/>
        <v>0.1885367807</v>
      </c>
      <c r="I12" s="34">
        <v>1648.0</v>
      </c>
      <c r="J12" s="33">
        <f t="shared" si="5"/>
        <v>0.2088328848</v>
      </c>
      <c r="K12" s="34">
        <v>1707.0</v>
      </c>
      <c r="L12" s="33">
        <f t="shared" si="6"/>
        <v>0.2191972818</v>
      </c>
      <c r="M12" s="34">
        <v>5161.0</v>
      </c>
      <c r="N12" s="33">
        <f t="shared" si="7"/>
        <v>0.189298975</v>
      </c>
      <c r="O12" s="34">
        <v>5965.0</v>
      </c>
      <c r="P12" s="33">
        <f t="shared" si="8"/>
        <v>0.3285620915</v>
      </c>
      <c r="Q12" s="34">
        <v>5027.0</v>
      </c>
      <c r="R12" s="33">
        <f t="shared" si="9"/>
        <v>0.2184921164</v>
      </c>
      <c r="S12" s="34">
        <v>6222.0</v>
      </c>
      <c r="T12" s="33">
        <f t="shared" si="10"/>
        <v>0.1496937883</v>
      </c>
      <c r="U12" s="35">
        <v>1711.0</v>
      </c>
      <c r="V12" s="4" t="s">
        <v>609</v>
      </c>
      <c r="W12" s="5"/>
      <c r="X12" s="5"/>
      <c r="Y12" s="5"/>
      <c r="Z12" s="5"/>
    </row>
    <row r="13" ht="16.5" customHeight="1">
      <c r="A13" s="727" t="s">
        <v>23</v>
      </c>
      <c r="B13" s="33">
        <f t="shared" si="1"/>
        <v>0.2699840771</v>
      </c>
      <c r="C13" s="34">
        <v>854738.0</v>
      </c>
      <c r="D13" s="33">
        <f t="shared" si="2"/>
        <v>0.2951809192</v>
      </c>
      <c r="E13" s="34">
        <v>45284.0</v>
      </c>
      <c r="F13" s="33">
        <f t="shared" si="3"/>
        <v>0.2842984028</v>
      </c>
      <c r="G13" s="34">
        <v>7458.0</v>
      </c>
      <c r="H13" s="33">
        <f t="shared" si="4"/>
        <v>0.2832627846</v>
      </c>
      <c r="I13" s="34">
        <v>2476.0</v>
      </c>
      <c r="J13" s="33">
        <f t="shared" si="5"/>
        <v>0.272204551</v>
      </c>
      <c r="K13" s="34">
        <v>2225.0</v>
      </c>
      <c r="L13" s="33">
        <f t="shared" si="6"/>
        <v>0.2886387768</v>
      </c>
      <c r="M13" s="34">
        <v>6796.0</v>
      </c>
      <c r="N13" s="33">
        <f t="shared" si="7"/>
        <v>0.3452762527</v>
      </c>
      <c r="O13" s="34">
        <v>10880.0</v>
      </c>
      <c r="P13" s="33">
        <f t="shared" si="8"/>
        <v>0.2275163399</v>
      </c>
      <c r="Q13" s="34">
        <v>3481.0</v>
      </c>
      <c r="R13" s="33">
        <f t="shared" si="9"/>
        <v>0.2798398708</v>
      </c>
      <c r="S13" s="34">
        <v>7969.0</v>
      </c>
      <c r="T13" s="33">
        <f t="shared" si="10"/>
        <v>0.3498687664</v>
      </c>
      <c r="U13" s="35">
        <v>3999.0</v>
      </c>
      <c r="V13" s="4" t="s">
        <v>609</v>
      </c>
      <c r="W13" s="5"/>
      <c r="X13" s="5"/>
      <c r="Y13" s="5"/>
      <c r="Z13" s="5"/>
    </row>
    <row r="14" ht="16.5" customHeight="1">
      <c r="A14" s="727" t="s">
        <v>24</v>
      </c>
      <c r="B14" s="33">
        <f t="shared" si="1"/>
        <v>0.1319669741</v>
      </c>
      <c r="C14" s="34">
        <v>417792.0</v>
      </c>
      <c r="D14" s="33">
        <f t="shared" si="2"/>
        <v>0.1069088918</v>
      </c>
      <c r="E14" s="34">
        <v>16401.0</v>
      </c>
      <c r="F14" s="33">
        <f t="shared" si="3"/>
        <v>0.09141158083</v>
      </c>
      <c r="G14" s="34">
        <v>2398.0</v>
      </c>
      <c r="H14" s="33">
        <f t="shared" si="4"/>
        <v>0.1126873355</v>
      </c>
      <c r="I14" s="34">
        <v>985.0</v>
      </c>
      <c r="J14" s="33">
        <f t="shared" si="5"/>
        <v>0.1116956203</v>
      </c>
      <c r="K14" s="34">
        <v>913.0</v>
      </c>
      <c r="L14" s="33">
        <f t="shared" si="6"/>
        <v>0.107114037</v>
      </c>
      <c r="M14" s="34">
        <v>2522.0</v>
      </c>
      <c r="N14" s="33">
        <f t="shared" si="7"/>
        <v>0.08631906318</v>
      </c>
      <c r="O14" s="34">
        <v>2720.0</v>
      </c>
      <c r="P14" s="33">
        <f t="shared" si="8"/>
        <v>0.06464052288</v>
      </c>
      <c r="Q14" s="34">
        <v>989.0</v>
      </c>
      <c r="R14" s="33">
        <f t="shared" si="9"/>
        <v>0.1551778628</v>
      </c>
      <c r="S14" s="34">
        <v>4419.0</v>
      </c>
      <c r="T14" s="33">
        <f t="shared" si="10"/>
        <v>0.1272965879</v>
      </c>
      <c r="U14" s="35">
        <v>1455.0</v>
      </c>
      <c r="V14" s="4" t="s">
        <v>609</v>
      </c>
      <c r="W14" s="5"/>
      <c r="X14" s="5"/>
      <c r="Y14" s="5"/>
      <c r="Z14" s="5"/>
    </row>
    <row r="15" ht="16.5" customHeight="1">
      <c r="A15" s="727" t="s">
        <v>25</v>
      </c>
      <c r="B15" s="33">
        <f t="shared" si="1"/>
        <v>0.07260786327</v>
      </c>
      <c r="C15" s="34">
        <v>229868.0</v>
      </c>
      <c r="D15" s="33">
        <f t="shared" si="2"/>
        <v>0.07119437328</v>
      </c>
      <c r="E15" s="34">
        <v>10922.0</v>
      </c>
      <c r="F15" s="33">
        <f t="shared" si="3"/>
        <v>0.08150040026</v>
      </c>
      <c r="G15" s="34">
        <v>2138.0</v>
      </c>
      <c r="H15" s="33">
        <f t="shared" si="4"/>
        <v>0.1573046562</v>
      </c>
      <c r="I15" s="34">
        <v>1375.0</v>
      </c>
      <c r="J15" s="33">
        <f t="shared" si="5"/>
        <v>0.1145094201</v>
      </c>
      <c r="K15" s="34">
        <v>936.0</v>
      </c>
      <c r="L15" s="33">
        <f t="shared" si="6"/>
        <v>0.07937991081</v>
      </c>
      <c r="M15" s="34">
        <v>1869.0</v>
      </c>
      <c r="N15" s="33">
        <f t="shared" si="7"/>
        <v>0.03132239535</v>
      </c>
      <c r="O15" s="34">
        <v>987.0</v>
      </c>
      <c r="P15" s="33">
        <f t="shared" si="8"/>
        <v>0.05339869281</v>
      </c>
      <c r="Q15" s="34">
        <v>817.0</v>
      </c>
      <c r="R15" s="33">
        <f t="shared" si="9"/>
        <v>0.07262000913</v>
      </c>
      <c r="S15" s="34">
        <v>2068.0</v>
      </c>
      <c r="T15" s="33">
        <f t="shared" si="10"/>
        <v>0.06404199475</v>
      </c>
      <c r="U15" s="35">
        <v>732.0</v>
      </c>
      <c r="V15" s="4" t="s">
        <v>609</v>
      </c>
      <c r="W15" s="5"/>
      <c r="X15" s="5"/>
      <c r="Y15" s="5"/>
      <c r="Z15" s="5"/>
    </row>
    <row r="16" ht="16.5" customHeight="1">
      <c r="A16" s="147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0.1781032651</v>
      </c>
      <c r="E16" s="34">
        <f>E14+E15</f>
        <v>27323</v>
      </c>
      <c r="F16" s="33">
        <f t="shared" si="3"/>
        <v>0.1729119811</v>
      </c>
      <c r="G16" s="34">
        <f>G14+G15</f>
        <v>4536</v>
      </c>
      <c r="H16" s="33">
        <f t="shared" si="4"/>
        <v>0.2699919918</v>
      </c>
      <c r="I16" s="34">
        <f>I14+I15</f>
        <v>2360</v>
      </c>
      <c r="J16" s="33">
        <f t="shared" si="5"/>
        <v>0.2262050404</v>
      </c>
      <c r="K16" s="34">
        <f>K14+K15</f>
        <v>1849</v>
      </c>
      <c r="L16" s="33">
        <f t="shared" si="6"/>
        <v>0.1864939478</v>
      </c>
      <c r="M16" s="34">
        <f>M14+M15</f>
        <v>4391</v>
      </c>
      <c r="N16" s="33">
        <f t="shared" si="7"/>
        <v>0.1176414585</v>
      </c>
      <c r="O16" s="34">
        <f>O14+O15</f>
        <v>3707</v>
      </c>
      <c r="P16" s="33">
        <f t="shared" si="8"/>
        <v>0.1180392157</v>
      </c>
      <c r="Q16" s="34">
        <f>Q14+Q15</f>
        <v>1806</v>
      </c>
      <c r="R16" s="33">
        <f t="shared" si="9"/>
        <v>0.227797872</v>
      </c>
      <c r="S16" s="34">
        <f>S14+S15</f>
        <v>6487</v>
      </c>
      <c r="T16" s="33">
        <f t="shared" si="10"/>
        <v>0.1913385827</v>
      </c>
      <c r="U16" s="35">
        <f>U14+U15</f>
        <v>2187</v>
      </c>
      <c r="V16" s="4"/>
      <c r="W16" s="5"/>
      <c r="X16" s="5"/>
      <c r="Y16" s="5"/>
      <c r="Z16" s="5"/>
    </row>
    <row r="17" ht="27.0" customHeight="1">
      <c r="A17" s="211" t="s">
        <v>27</v>
      </c>
      <c r="B17" s="40">
        <f>C17/C8</f>
        <v>0.1174446434</v>
      </c>
      <c r="C17" s="427">
        <v>371816.0</v>
      </c>
      <c r="D17" s="40">
        <f>E17/E8</f>
        <v>0.1412089094</v>
      </c>
      <c r="E17" s="427">
        <v>21663.0</v>
      </c>
      <c r="F17" s="40">
        <f>G17/G8</f>
        <v>0.1325429802</v>
      </c>
      <c r="G17" s="427">
        <v>3477.0</v>
      </c>
      <c r="H17" s="40">
        <f>I17/I8</f>
        <v>0.09564123098</v>
      </c>
      <c r="I17" s="427">
        <v>836.0</v>
      </c>
      <c r="J17" s="40">
        <f>K17/K8</f>
        <v>0.118301933</v>
      </c>
      <c r="K17" s="427">
        <v>967.0</v>
      </c>
      <c r="L17" s="40">
        <f>M17/M8</f>
        <v>0.1442769165</v>
      </c>
      <c r="M17" s="427">
        <v>3397.0</v>
      </c>
      <c r="N17" s="40">
        <f>O17/O8</f>
        <v>0.1925676748</v>
      </c>
      <c r="O17" s="427">
        <v>6068.0</v>
      </c>
      <c r="P17" s="40">
        <f>Q17/Q8</f>
        <v>0.1664052288</v>
      </c>
      <c r="Q17" s="427">
        <v>2546.0</v>
      </c>
      <c r="R17" s="40">
        <f t="shared" si="9"/>
        <v>0.1074200232</v>
      </c>
      <c r="S17" s="427">
        <v>3059.0</v>
      </c>
      <c r="T17" s="40">
        <f t="shared" si="10"/>
        <v>0.1148731409</v>
      </c>
      <c r="U17" s="364">
        <v>1313.0</v>
      </c>
      <c r="V17" s="29" t="s">
        <v>28</v>
      </c>
      <c r="W17" s="5"/>
      <c r="X17" s="5"/>
      <c r="Y17" s="5"/>
      <c r="Z17" s="5"/>
    </row>
    <row r="18" ht="27.0" customHeight="1">
      <c r="A18" s="211" t="s">
        <v>29</v>
      </c>
      <c r="B18" s="40">
        <v>0.1451</v>
      </c>
      <c r="C18" s="43"/>
      <c r="D18" s="40">
        <v>0.16690000000000002</v>
      </c>
      <c r="E18" s="43"/>
      <c r="F18" s="40">
        <v>0.1604</v>
      </c>
      <c r="G18" s="43"/>
      <c r="H18" s="40">
        <v>0.11630000000000001</v>
      </c>
      <c r="I18" s="43"/>
      <c r="J18" s="40">
        <v>0.1457</v>
      </c>
      <c r="K18" s="43"/>
      <c r="L18" s="40">
        <v>0.1675</v>
      </c>
      <c r="M18" s="43"/>
      <c r="N18" s="40">
        <v>0.21600000000000003</v>
      </c>
      <c r="O18" s="43"/>
      <c r="P18" s="40">
        <v>0.2108</v>
      </c>
      <c r="Q18" s="43"/>
      <c r="R18" s="40">
        <v>0.1295</v>
      </c>
      <c r="S18" s="43"/>
      <c r="T18" s="40">
        <v>0.1341</v>
      </c>
      <c r="U18" s="44"/>
      <c r="V18" s="4" t="s">
        <v>30</v>
      </c>
      <c r="W18" s="5"/>
      <c r="X18" s="5"/>
      <c r="Y18" s="5"/>
      <c r="Z18" s="5"/>
    </row>
    <row r="19" ht="27.0" customHeight="1">
      <c r="A19" s="211" t="s">
        <v>31</v>
      </c>
      <c r="B19" s="40">
        <v>0.2046</v>
      </c>
      <c r="C19" s="43"/>
      <c r="D19" s="40">
        <v>0.17809999999999998</v>
      </c>
      <c r="E19" s="43"/>
      <c r="F19" s="40">
        <v>0.1729</v>
      </c>
      <c r="G19" s="43"/>
      <c r="H19" s="40">
        <v>0.27</v>
      </c>
      <c r="I19" s="43"/>
      <c r="J19" s="40">
        <v>0.2262</v>
      </c>
      <c r="K19" s="43"/>
      <c r="L19" s="40">
        <v>0.1865</v>
      </c>
      <c r="M19" s="43"/>
      <c r="N19" s="40">
        <v>0.1176</v>
      </c>
      <c r="O19" s="43"/>
      <c r="P19" s="40">
        <v>0.11800000000000001</v>
      </c>
      <c r="Q19" s="43"/>
      <c r="R19" s="40">
        <v>0.2278</v>
      </c>
      <c r="S19" s="43"/>
      <c r="T19" s="40">
        <v>0.1913</v>
      </c>
      <c r="U19" s="44"/>
      <c r="V19" s="4" t="s">
        <v>30</v>
      </c>
      <c r="W19" s="5"/>
      <c r="X19" s="5"/>
      <c r="Y19" s="5"/>
      <c r="Z19" s="5"/>
    </row>
    <row r="20" ht="27.0" customHeight="1">
      <c r="A20" s="211" t="s">
        <v>32</v>
      </c>
      <c r="B20" s="40">
        <f>C15/C16</f>
        <v>0.3549207918</v>
      </c>
      <c r="C20" s="43"/>
      <c r="D20" s="40">
        <v>0.3997</v>
      </c>
      <c r="E20" s="43"/>
      <c r="F20" s="40">
        <v>0.47130000000000005</v>
      </c>
      <c r="G20" s="43"/>
      <c r="H20" s="40">
        <v>0.5826</v>
      </c>
      <c r="I20" s="43"/>
      <c r="J20" s="40">
        <v>0.5062</v>
      </c>
      <c r="K20" s="43"/>
      <c r="L20" s="40">
        <v>0.42560000000000003</v>
      </c>
      <c r="M20" s="43"/>
      <c r="N20" s="40">
        <v>0.2663</v>
      </c>
      <c r="O20" s="43"/>
      <c r="P20" s="40">
        <v>0.4524</v>
      </c>
      <c r="Q20" s="43"/>
      <c r="R20" s="40">
        <v>0.3188</v>
      </c>
      <c r="S20" s="43"/>
      <c r="T20" s="40">
        <v>0.3347</v>
      </c>
      <c r="U20" s="44"/>
      <c r="V20" s="4" t="s">
        <v>30</v>
      </c>
      <c r="W20" s="5"/>
      <c r="X20" s="5"/>
      <c r="Y20" s="5"/>
      <c r="Z20" s="5"/>
    </row>
    <row r="21" ht="27.0" customHeight="1">
      <c r="A21" s="211" t="s">
        <v>33</v>
      </c>
      <c r="B21" s="40">
        <v>0.5378000000000001</v>
      </c>
      <c r="C21" s="43"/>
      <c r="D21" s="40">
        <v>0.5268</v>
      </c>
      <c r="E21" s="43"/>
      <c r="F21" s="40">
        <v>0.5</v>
      </c>
      <c r="G21" s="43"/>
      <c r="H21" s="40">
        <v>0.6296</v>
      </c>
      <c r="I21" s="43"/>
      <c r="J21" s="40">
        <v>0.5921</v>
      </c>
      <c r="K21" s="43"/>
      <c r="L21" s="40">
        <v>0.5478999999999999</v>
      </c>
      <c r="M21" s="43"/>
      <c r="N21" s="40">
        <v>0.5006</v>
      </c>
      <c r="O21" s="43"/>
      <c r="P21" s="40">
        <v>0.4901</v>
      </c>
      <c r="Q21" s="43"/>
      <c r="R21" s="40">
        <v>0.556</v>
      </c>
      <c r="S21" s="43"/>
      <c r="T21" s="40">
        <v>0.4825</v>
      </c>
      <c r="U21" s="44"/>
      <c r="V21" s="29" t="s">
        <v>30</v>
      </c>
      <c r="W21" s="5"/>
      <c r="X21" s="5"/>
      <c r="Y21" s="5"/>
      <c r="Z21" s="5"/>
    </row>
    <row r="22" ht="15.75" customHeight="1">
      <c r="A22" s="176" t="s">
        <v>34</v>
      </c>
      <c r="B22" s="33">
        <f t="shared" ref="B22:B23" si="11">C22/$C$8</f>
        <v>0.8780953055</v>
      </c>
      <c r="C22" s="34">
        <v>2779947.0</v>
      </c>
      <c r="D22" s="33">
        <f t="shared" ref="D22:D23" si="12">E22/$E$8</f>
        <v>0.9011283415</v>
      </c>
      <c r="E22" s="34">
        <v>138243.0</v>
      </c>
      <c r="F22" s="33">
        <f t="shared" ref="F22:F23" si="13">G22/$G$8</f>
        <v>0.8649029848</v>
      </c>
      <c r="G22" s="34">
        <v>22689.0</v>
      </c>
      <c r="H22" s="33">
        <f t="shared" ref="H22:H23" si="14">I22/$I$8</f>
        <v>0.912939023</v>
      </c>
      <c r="I22" s="34">
        <v>7980.0</v>
      </c>
      <c r="J22" s="33">
        <f t="shared" ref="J22:J23" si="15">K22/$K$8</f>
        <v>0.8813310497</v>
      </c>
      <c r="K22" s="34">
        <v>7204.0</v>
      </c>
      <c r="L22" s="33">
        <f t="shared" ref="L22:L23" si="16">M22/$M$8</f>
        <v>0.9205776173</v>
      </c>
      <c r="M22" s="34">
        <v>21675.0</v>
      </c>
      <c r="N22" s="33">
        <f t="shared" ref="N22:N23" si="17">O22/$O$8</f>
        <v>0.9515407318</v>
      </c>
      <c r="O22" s="34">
        <v>29984.0</v>
      </c>
      <c r="P22" s="33">
        <f t="shared" ref="P22:P23" si="18">Q22/$Q$8</f>
        <v>0.8665359477</v>
      </c>
      <c r="Q22" s="34">
        <v>13258.0</v>
      </c>
      <c r="R22" s="33">
        <f t="shared" ref="R22:R23" si="19">S22/$S$8</f>
        <v>0.8709484847</v>
      </c>
      <c r="S22" s="34">
        <v>24802.0</v>
      </c>
      <c r="T22" s="33">
        <f t="shared" ref="T22:T23" si="20">U22/$U$8</f>
        <v>0.9318460192</v>
      </c>
      <c r="U22" s="35">
        <v>10651.0</v>
      </c>
      <c r="V22" s="4" t="s">
        <v>35</v>
      </c>
      <c r="W22" s="5"/>
      <c r="X22" s="5"/>
      <c r="Y22" s="5"/>
      <c r="Z22" s="5"/>
    </row>
    <row r="23" ht="15.75" customHeight="1">
      <c r="A23" s="176" t="s">
        <v>36</v>
      </c>
      <c r="B23" s="33">
        <f t="shared" si="11"/>
        <v>0.1218974296</v>
      </c>
      <c r="C23" s="34">
        <v>385913.0</v>
      </c>
      <c r="D23" s="33">
        <f t="shared" si="12"/>
        <v>0.09886514005</v>
      </c>
      <c r="E23" s="34">
        <v>15167.0</v>
      </c>
      <c r="F23" s="33">
        <f t="shared" si="13"/>
        <v>0.1350588953</v>
      </c>
      <c r="G23" s="34">
        <v>3543.0</v>
      </c>
      <c r="H23" s="33">
        <f t="shared" si="14"/>
        <v>0.087060977</v>
      </c>
      <c r="I23" s="34">
        <v>761.0</v>
      </c>
      <c r="J23" s="33">
        <f t="shared" si="15"/>
        <v>0.1186689503</v>
      </c>
      <c r="K23" s="34">
        <v>970.0</v>
      </c>
      <c r="L23" s="33">
        <f t="shared" si="16"/>
        <v>0.07942238267</v>
      </c>
      <c r="M23" s="34">
        <v>1870.0</v>
      </c>
      <c r="N23" s="33">
        <f t="shared" si="17"/>
        <v>0.04845926819</v>
      </c>
      <c r="O23" s="34">
        <v>1527.0</v>
      </c>
      <c r="P23" s="33">
        <f t="shared" si="18"/>
        <v>0.1334640523</v>
      </c>
      <c r="Q23" s="34">
        <v>2042.0</v>
      </c>
      <c r="R23" s="33">
        <f t="shared" si="19"/>
        <v>0.1290515153</v>
      </c>
      <c r="S23" s="34">
        <v>3675.0</v>
      </c>
      <c r="T23" s="33">
        <f t="shared" si="20"/>
        <v>0.06815398075</v>
      </c>
      <c r="U23" s="35">
        <v>779.0</v>
      </c>
      <c r="V23" s="29" t="s">
        <v>37</v>
      </c>
      <c r="W23" s="5"/>
      <c r="X23" s="5"/>
      <c r="Y23" s="5"/>
      <c r="Z23" s="5"/>
    </row>
    <row r="24" ht="27.75" customHeight="1">
      <c r="A24" s="727" t="s">
        <v>38</v>
      </c>
      <c r="B24" s="33">
        <v>0.0818195113338048</v>
      </c>
      <c r="C24" s="46"/>
      <c r="D24" s="33">
        <v>0.060700000000000004</v>
      </c>
      <c r="E24" s="46"/>
      <c r="F24" s="33">
        <v>0.08800000000000001</v>
      </c>
      <c r="G24" s="46"/>
      <c r="H24" s="33">
        <v>0.0636</v>
      </c>
      <c r="I24" s="46"/>
      <c r="J24" s="33">
        <v>0.0904</v>
      </c>
      <c r="K24" s="46"/>
      <c r="L24" s="33">
        <v>0.0536</v>
      </c>
      <c r="M24" s="46"/>
      <c r="N24" s="33">
        <v>0.022400000000000003</v>
      </c>
      <c r="O24" s="46"/>
      <c r="P24" s="33">
        <v>0.0796</v>
      </c>
      <c r="Q24" s="46"/>
      <c r="R24" s="33">
        <v>0.0759</v>
      </c>
      <c r="S24" s="46"/>
      <c r="T24" s="33">
        <v>0.0317</v>
      </c>
      <c r="U24" s="47"/>
      <c r="V24" s="4" t="s">
        <v>39</v>
      </c>
      <c r="W24" s="5"/>
      <c r="X24" s="5"/>
      <c r="Y24" s="5"/>
      <c r="Z24" s="5"/>
    </row>
    <row r="25" ht="27.75" customHeight="1">
      <c r="A25" s="176" t="s">
        <v>40</v>
      </c>
      <c r="B25" s="33">
        <f>C25/C23</f>
        <v>0.1221104239</v>
      </c>
      <c r="C25" s="34">
        <v>47124.0</v>
      </c>
      <c r="D25" s="33">
        <f t="shared" ref="D25:D27" si="21">E25/$E$23</f>
        <v>0.2004351553</v>
      </c>
      <c r="E25" s="34">
        <v>3040.0</v>
      </c>
      <c r="F25" s="33">
        <f t="shared" ref="F25:F27" si="22">G25/$G$23</f>
        <v>0.1566469094</v>
      </c>
      <c r="G25" s="34">
        <v>555.0</v>
      </c>
      <c r="H25" s="33">
        <f t="shared" ref="H25:H27" si="23">I25/$I$23</f>
        <v>0.1800262812</v>
      </c>
      <c r="I25" s="34">
        <v>137.0</v>
      </c>
      <c r="J25" s="33">
        <f t="shared" ref="J25:J27" si="24">K25/$K$23</f>
        <v>0.1556701031</v>
      </c>
      <c r="K25" s="34">
        <v>151.0</v>
      </c>
      <c r="L25" s="33">
        <f t="shared" ref="L25:L27" si="25">M25/$M$23</f>
        <v>0.2101604278</v>
      </c>
      <c r="M25" s="34">
        <v>393.0</v>
      </c>
      <c r="N25" s="33">
        <f t="shared" ref="N25:N27" si="26">O25/$O$23</f>
        <v>0.2999345121</v>
      </c>
      <c r="O25" s="34">
        <v>458.0</v>
      </c>
      <c r="P25" s="33">
        <f t="shared" ref="P25:P27" si="27">Q25/$Q$23</f>
        <v>0.1376101861</v>
      </c>
      <c r="Q25" s="34">
        <v>281.0</v>
      </c>
      <c r="R25" s="33">
        <f t="shared" ref="R25:R27" si="28">S25/$S$23</f>
        <v>0.2647619048</v>
      </c>
      <c r="S25" s="34">
        <v>973.0</v>
      </c>
      <c r="T25" s="33">
        <f t="shared" ref="T25:T27" si="29">U25/$U$23</f>
        <v>0.1181001284</v>
      </c>
      <c r="U25" s="35">
        <v>92.0</v>
      </c>
      <c r="V25" s="4" t="s">
        <v>41</v>
      </c>
      <c r="W25" s="5"/>
      <c r="X25" s="5"/>
      <c r="Y25" s="5"/>
      <c r="Z25" s="5"/>
    </row>
    <row r="26" ht="27.75" customHeight="1">
      <c r="A26" s="176" t="s">
        <v>467</v>
      </c>
      <c r="B26" s="33">
        <f>C26/C23</f>
        <v>0.1221104239</v>
      </c>
      <c r="C26" s="34">
        <v>47124.0</v>
      </c>
      <c r="D26" s="33">
        <f t="shared" si="21"/>
        <v>0.2004351553</v>
      </c>
      <c r="E26" s="34">
        <v>3040.0</v>
      </c>
      <c r="F26" s="33">
        <f t="shared" si="22"/>
        <v>0.1566469094</v>
      </c>
      <c r="G26" s="34">
        <v>555.0</v>
      </c>
      <c r="H26" s="33">
        <f t="shared" si="23"/>
        <v>0.1800262812</v>
      </c>
      <c r="I26" s="34">
        <v>137.0</v>
      </c>
      <c r="J26" s="33">
        <f t="shared" si="24"/>
        <v>0.1556701031</v>
      </c>
      <c r="K26" s="34">
        <v>151.0</v>
      </c>
      <c r="L26" s="33">
        <f t="shared" si="25"/>
        <v>0.2101604278</v>
      </c>
      <c r="M26" s="34">
        <v>393.0</v>
      </c>
      <c r="N26" s="33">
        <f t="shared" si="26"/>
        <v>0.2999345121</v>
      </c>
      <c r="O26" s="34">
        <v>458.0</v>
      </c>
      <c r="P26" s="33">
        <f t="shared" si="27"/>
        <v>0.1376101861</v>
      </c>
      <c r="Q26" s="34">
        <v>281.0</v>
      </c>
      <c r="R26" s="33">
        <f t="shared" si="28"/>
        <v>0.2647619048</v>
      </c>
      <c r="S26" s="34">
        <v>973.0</v>
      </c>
      <c r="T26" s="33">
        <f t="shared" si="29"/>
        <v>0.1181001284</v>
      </c>
      <c r="U26" s="35">
        <v>92.0</v>
      </c>
      <c r="V26" s="4" t="s">
        <v>41</v>
      </c>
      <c r="W26" s="5"/>
      <c r="X26" s="5"/>
      <c r="Y26" s="5"/>
      <c r="Z26" s="5"/>
    </row>
    <row r="27" ht="27.75" customHeight="1">
      <c r="A27" s="272" t="s">
        <v>535</v>
      </c>
      <c r="B27" s="433">
        <f>C27/C23</f>
        <v>0.069927678</v>
      </c>
      <c r="C27" s="356">
        <v>26986.0</v>
      </c>
      <c r="D27" s="433">
        <f t="shared" si="21"/>
        <v>0.07081163051</v>
      </c>
      <c r="E27" s="356">
        <v>1074.0</v>
      </c>
      <c r="F27" s="433">
        <f t="shared" si="22"/>
        <v>0.07451312447</v>
      </c>
      <c r="G27" s="356">
        <v>264.0</v>
      </c>
      <c r="H27" s="433">
        <f t="shared" si="23"/>
        <v>0.1156373193</v>
      </c>
      <c r="I27" s="356">
        <v>88.0</v>
      </c>
      <c r="J27" s="433">
        <f t="shared" si="24"/>
        <v>0.1319587629</v>
      </c>
      <c r="K27" s="356">
        <v>128.0</v>
      </c>
      <c r="L27" s="433">
        <f t="shared" si="25"/>
        <v>0.1032085561</v>
      </c>
      <c r="M27" s="356">
        <v>193.0</v>
      </c>
      <c r="N27" s="433">
        <f t="shared" si="26"/>
        <v>0.02685003274</v>
      </c>
      <c r="O27" s="356">
        <v>41.0</v>
      </c>
      <c r="P27" s="433">
        <f t="shared" si="27"/>
        <v>0.03232125367</v>
      </c>
      <c r="Q27" s="356">
        <v>66.0</v>
      </c>
      <c r="R27" s="433">
        <f t="shared" si="28"/>
        <v>0.07020408163</v>
      </c>
      <c r="S27" s="356">
        <v>258.0</v>
      </c>
      <c r="T27" s="433">
        <f t="shared" si="29"/>
        <v>0.04621309371</v>
      </c>
      <c r="U27" s="355">
        <v>36.0</v>
      </c>
      <c r="V27" s="4" t="s">
        <v>41</v>
      </c>
      <c r="W27" s="5"/>
      <c r="X27" s="5"/>
      <c r="Y27" s="5"/>
      <c r="Z27" s="5"/>
    </row>
    <row r="28" ht="15.0" customHeight="1">
      <c r="A28" s="779" t="s">
        <v>44</v>
      </c>
      <c r="B28" s="753"/>
      <c r="C28" s="753"/>
      <c r="D28" s="753"/>
      <c r="E28" s="753"/>
      <c r="F28" s="753"/>
      <c r="G28" s="753"/>
      <c r="H28" s="753"/>
      <c r="I28" s="753"/>
      <c r="J28" s="753"/>
      <c r="K28" s="753"/>
      <c r="L28" s="753"/>
      <c r="M28" s="753"/>
      <c r="N28" s="753"/>
      <c r="O28" s="753"/>
      <c r="P28" s="753"/>
      <c r="Q28" s="753"/>
      <c r="R28" s="753"/>
      <c r="S28" s="753"/>
      <c r="T28" s="753"/>
      <c r="U28" s="754"/>
      <c r="V28" s="4"/>
      <c r="W28" s="5"/>
      <c r="X28" s="5"/>
      <c r="Y28" s="5"/>
      <c r="Z28" s="5"/>
    </row>
    <row r="29" ht="24.0" customHeight="1">
      <c r="A29" s="727" t="s">
        <v>58</v>
      </c>
      <c r="B29" s="51"/>
      <c r="C29" s="52">
        <v>1254513.0</v>
      </c>
      <c r="D29" s="51"/>
      <c r="E29" s="52">
        <v>58453.0</v>
      </c>
      <c r="F29" s="51"/>
      <c r="G29" s="52">
        <v>10489.0</v>
      </c>
      <c r="H29" s="51"/>
      <c r="I29" s="52">
        <v>3660.0</v>
      </c>
      <c r="J29" s="51"/>
      <c r="K29" s="52">
        <v>3280.0</v>
      </c>
      <c r="L29" s="51"/>
      <c r="M29" s="52">
        <v>8839.0</v>
      </c>
      <c r="N29" s="51"/>
      <c r="O29" s="52">
        <v>10886.0</v>
      </c>
      <c r="P29" s="51"/>
      <c r="Q29" s="52">
        <v>6272.0</v>
      </c>
      <c r="R29" s="51"/>
      <c r="S29" s="52">
        <v>10769.0</v>
      </c>
      <c r="T29" s="51"/>
      <c r="U29" s="52">
        <v>4258.0</v>
      </c>
      <c r="V29" s="4" t="s">
        <v>46</v>
      </c>
      <c r="W29" s="5"/>
      <c r="X29" s="5"/>
      <c r="Y29" s="5"/>
      <c r="Z29" s="5"/>
    </row>
    <row r="30" ht="24.0" customHeight="1">
      <c r="A30" s="727" t="s">
        <v>60</v>
      </c>
      <c r="B30" s="51"/>
      <c r="C30" s="53">
        <v>2.523595211847104</v>
      </c>
      <c r="D30" s="51"/>
      <c r="E30" s="54">
        <v>2.62</v>
      </c>
      <c r="F30" s="51"/>
      <c r="G30" s="54">
        <v>2.5</v>
      </c>
      <c r="H30" s="51"/>
      <c r="I30" s="54">
        <v>2.39</v>
      </c>
      <c r="J30" s="51"/>
      <c r="K30" s="54">
        <v>2.49</v>
      </c>
      <c r="L30" s="51"/>
      <c r="M30" s="54">
        <v>2.66</v>
      </c>
      <c r="N30" s="51"/>
      <c r="O30" s="54">
        <v>2.89</v>
      </c>
      <c r="P30" s="51"/>
      <c r="Q30" s="54">
        <v>2.44</v>
      </c>
      <c r="R30" s="51"/>
      <c r="S30" s="54">
        <v>2.64</v>
      </c>
      <c r="T30" s="51"/>
      <c r="U30" s="54">
        <v>2.68</v>
      </c>
      <c r="V30" s="4" t="s">
        <v>48</v>
      </c>
      <c r="W30" s="5"/>
      <c r="X30" s="5"/>
      <c r="Y30" s="5"/>
      <c r="Z30" s="5"/>
    </row>
    <row r="31" ht="24.0" customHeight="1">
      <c r="A31" s="176" t="s">
        <v>49</v>
      </c>
      <c r="B31" s="33">
        <f>C31/C29</f>
        <v>0.09838080594</v>
      </c>
      <c r="C31" s="34">
        <v>123420.0</v>
      </c>
      <c r="D31" s="33">
        <f t="shared" ref="D31:D34" si="30">E31/$E$29</f>
        <v>0.08986707269</v>
      </c>
      <c r="E31" s="34">
        <v>5253.0</v>
      </c>
      <c r="F31" s="33">
        <f t="shared" ref="F31:F34" si="31">G31/$G$29</f>
        <v>0.1070645438</v>
      </c>
      <c r="G31" s="34">
        <v>1123.0</v>
      </c>
      <c r="H31" s="33">
        <f t="shared" ref="H31:H34" si="32">I31/$I$29</f>
        <v>0.1644808743</v>
      </c>
      <c r="I31" s="48">
        <v>602.0</v>
      </c>
      <c r="J31" s="33">
        <f t="shared" ref="J31:J34" si="33">K31/$K$29</f>
        <v>0.1384146341</v>
      </c>
      <c r="K31" s="48">
        <v>454.0</v>
      </c>
      <c r="L31" s="33">
        <f t="shared" ref="L31:L34" si="34">M31/$M$29</f>
        <v>0.1030659577</v>
      </c>
      <c r="M31" s="48">
        <v>911.0</v>
      </c>
      <c r="N31" s="33">
        <f t="shared" ref="N31:N34" si="35">O31/$O$29</f>
        <v>0.03766305346</v>
      </c>
      <c r="O31" s="48">
        <v>410.0</v>
      </c>
      <c r="P31" s="33">
        <f t="shared" ref="P31:P34" si="36">Q31/$Q$29</f>
        <v>0.05851403061</v>
      </c>
      <c r="Q31" s="48">
        <v>367.0</v>
      </c>
      <c r="R31" s="33">
        <f t="shared" ref="R31:R34" si="37">S31/$S$29</f>
        <v>0.09620206147</v>
      </c>
      <c r="S31" s="34">
        <v>1036.0</v>
      </c>
      <c r="T31" s="33">
        <f t="shared" ref="T31:T34" si="38">U31/$U$29</f>
        <v>0.08219821512</v>
      </c>
      <c r="U31" s="49">
        <v>350.0</v>
      </c>
      <c r="V31" s="4" t="s">
        <v>50</v>
      </c>
      <c r="W31" s="5"/>
      <c r="X31" s="5"/>
      <c r="Y31" s="5"/>
      <c r="Z31" s="5"/>
    </row>
    <row r="32" ht="24.0" customHeight="1">
      <c r="A32" s="176" t="s">
        <v>51</v>
      </c>
      <c r="B32" s="33">
        <f>C32/C29</f>
        <v>0.02737636039</v>
      </c>
      <c r="C32" s="34">
        <v>34344.0</v>
      </c>
      <c r="D32" s="33">
        <f t="shared" si="30"/>
        <v>0.02393375875</v>
      </c>
      <c r="E32" s="34">
        <v>1399.0</v>
      </c>
      <c r="F32" s="33">
        <f t="shared" si="31"/>
        <v>0.02583659071</v>
      </c>
      <c r="G32" s="48">
        <v>271.0</v>
      </c>
      <c r="H32" s="33">
        <f t="shared" si="32"/>
        <v>0.0325136612</v>
      </c>
      <c r="I32" s="48">
        <v>119.0</v>
      </c>
      <c r="J32" s="33">
        <f t="shared" si="33"/>
        <v>0.0375</v>
      </c>
      <c r="K32" s="48">
        <v>123.0</v>
      </c>
      <c r="L32" s="33">
        <f t="shared" si="34"/>
        <v>0.02274012897</v>
      </c>
      <c r="M32" s="48">
        <v>201.0</v>
      </c>
      <c r="N32" s="33">
        <f t="shared" si="35"/>
        <v>0.0137791659</v>
      </c>
      <c r="O32" s="48">
        <v>150.0</v>
      </c>
      <c r="P32" s="33">
        <f t="shared" si="36"/>
        <v>0.01849489796</v>
      </c>
      <c r="Q32" s="48">
        <v>116.0</v>
      </c>
      <c r="R32" s="33">
        <f t="shared" si="37"/>
        <v>0.02934348593</v>
      </c>
      <c r="S32" s="48">
        <v>316.0</v>
      </c>
      <c r="T32" s="33">
        <f t="shared" si="38"/>
        <v>0.02418976045</v>
      </c>
      <c r="U32" s="49">
        <v>103.0</v>
      </c>
      <c r="V32" s="4" t="s">
        <v>52</v>
      </c>
      <c r="W32" s="5"/>
      <c r="X32" s="5"/>
      <c r="Y32" s="5"/>
      <c r="Z32" s="5"/>
    </row>
    <row r="33" ht="24.0" customHeight="1">
      <c r="A33" s="176" t="s">
        <v>53</v>
      </c>
      <c r="B33" s="33">
        <f>C33/C29</f>
        <v>0.02126083986</v>
      </c>
      <c r="C33" s="34">
        <v>26672.0</v>
      </c>
      <c r="D33" s="33">
        <f t="shared" si="30"/>
        <v>0.02646570749</v>
      </c>
      <c r="E33" s="34">
        <v>1547.0</v>
      </c>
      <c r="F33" s="33">
        <f t="shared" si="31"/>
        <v>0.02793402612</v>
      </c>
      <c r="G33" s="48">
        <v>293.0</v>
      </c>
      <c r="H33" s="33">
        <f t="shared" si="32"/>
        <v>0.01857923497</v>
      </c>
      <c r="I33" s="48">
        <v>68.0</v>
      </c>
      <c r="J33" s="33">
        <f t="shared" si="33"/>
        <v>0.02347560976</v>
      </c>
      <c r="K33" s="48">
        <v>77.0</v>
      </c>
      <c r="L33" s="33">
        <f t="shared" si="34"/>
        <v>0.02658671795</v>
      </c>
      <c r="M33" s="48">
        <v>235.0</v>
      </c>
      <c r="N33" s="33">
        <f t="shared" si="35"/>
        <v>0.03251883153</v>
      </c>
      <c r="O33" s="48">
        <v>354.0</v>
      </c>
      <c r="P33" s="33">
        <f t="shared" si="36"/>
        <v>0.03571428571</v>
      </c>
      <c r="Q33" s="48">
        <v>224.0</v>
      </c>
      <c r="R33" s="33">
        <f t="shared" si="37"/>
        <v>0.0190361222</v>
      </c>
      <c r="S33" s="48">
        <v>205.0</v>
      </c>
      <c r="T33" s="33">
        <f t="shared" si="38"/>
        <v>0.02137153593</v>
      </c>
      <c r="U33" s="49">
        <v>91.0</v>
      </c>
      <c r="V33" s="4" t="s">
        <v>54</v>
      </c>
      <c r="W33" s="5"/>
      <c r="X33" s="5"/>
      <c r="Y33" s="5"/>
      <c r="Z33" s="5"/>
    </row>
    <row r="34" ht="24.0" customHeight="1">
      <c r="A34" s="176" t="s">
        <v>55</v>
      </c>
      <c r="B34" s="33">
        <f>C34/C29</f>
        <v>0.004402505195</v>
      </c>
      <c r="C34" s="34">
        <v>5523.0</v>
      </c>
      <c r="D34" s="33">
        <f t="shared" si="30"/>
        <v>0.005269190632</v>
      </c>
      <c r="E34" s="48">
        <v>308.0</v>
      </c>
      <c r="F34" s="33">
        <f t="shared" si="31"/>
        <v>0.005052912575</v>
      </c>
      <c r="G34" s="48">
        <v>53.0</v>
      </c>
      <c r="H34" s="33">
        <f t="shared" si="32"/>
        <v>0.003005464481</v>
      </c>
      <c r="I34" s="48">
        <v>11.0</v>
      </c>
      <c r="J34" s="33">
        <f t="shared" si="33"/>
        <v>0.003353658537</v>
      </c>
      <c r="K34" s="48">
        <v>11.0</v>
      </c>
      <c r="L34" s="33">
        <f t="shared" si="34"/>
        <v>0.003620319041</v>
      </c>
      <c r="M34" s="48">
        <v>32.0</v>
      </c>
      <c r="N34" s="33">
        <f t="shared" si="35"/>
        <v>0.007257027375</v>
      </c>
      <c r="O34" s="48">
        <v>79.0</v>
      </c>
      <c r="P34" s="33">
        <f t="shared" si="36"/>
        <v>0.01084183673</v>
      </c>
      <c r="Q34" s="48">
        <v>68.0</v>
      </c>
      <c r="R34" s="33">
        <f t="shared" si="37"/>
        <v>0.003157210512</v>
      </c>
      <c r="S34" s="48">
        <v>34.0</v>
      </c>
      <c r="T34" s="33">
        <f t="shared" si="38"/>
        <v>0.004697040864</v>
      </c>
      <c r="U34" s="49">
        <v>20.0</v>
      </c>
      <c r="V34" s="4" t="s">
        <v>56</v>
      </c>
      <c r="W34" s="5"/>
      <c r="X34" s="5"/>
      <c r="Y34" s="5"/>
      <c r="Z34" s="5"/>
    </row>
    <row r="35" ht="15.0" customHeight="1">
      <c r="A35" s="780" t="s">
        <v>57</v>
      </c>
      <c r="B35" s="755"/>
      <c r="C35" s="755"/>
      <c r="D35" s="755"/>
      <c r="E35" s="755"/>
      <c r="F35" s="755"/>
      <c r="G35" s="755"/>
      <c r="H35" s="755"/>
      <c r="I35" s="755"/>
      <c r="J35" s="755"/>
      <c r="K35" s="755"/>
      <c r="L35" s="755"/>
      <c r="M35" s="755"/>
      <c r="N35" s="755"/>
      <c r="O35" s="755"/>
      <c r="P35" s="755"/>
      <c r="Q35" s="755"/>
      <c r="R35" s="755"/>
      <c r="S35" s="755"/>
      <c r="T35" s="755"/>
      <c r="U35" s="781"/>
      <c r="V35" s="4"/>
      <c r="W35" s="5"/>
      <c r="X35" s="5"/>
      <c r="Y35" s="5"/>
      <c r="Z35" s="5"/>
    </row>
    <row r="36" ht="18.0" customHeight="1">
      <c r="A36" s="728" t="s">
        <v>610</v>
      </c>
      <c r="B36" s="51"/>
      <c r="C36" s="437">
        <v>9.428533290297175</v>
      </c>
      <c r="D36" s="51"/>
      <c r="E36" s="630">
        <v>8.63</v>
      </c>
      <c r="F36" s="51"/>
      <c r="G36" s="631">
        <v>9.61</v>
      </c>
      <c r="H36" s="92"/>
      <c r="I36" s="631">
        <v>7.56</v>
      </c>
      <c r="J36" s="92"/>
      <c r="K36" s="631">
        <v>8.72</v>
      </c>
      <c r="L36" s="92"/>
      <c r="M36" s="631">
        <v>7.09</v>
      </c>
      <c r="N36" s="92"/>
      <c r="O36" s="631">
        <v>7.79</v>
      </c>
      <c r="P36" s="92"/>
      <c r="Q36" s="631">
        <v>15.45</v>
      </c>
      <c r="R36" s="92"/>
      <c r="S36" s="631">
        <v>7.42</v>
      </c>
      <c r="T36" s="92"/>
      <c r="U36" s="631">
        <v>6.65</v>
      </c>
      <c r="V36" s="4" t="s">
        <v>59</v>
      </c>
      <c r="W36" s="5"/>
      <c r="X36" s="5"/>
      <c r="Y36" s="5"/>
      <c r="Z36" s="5"/>
    </row>
    <row r="37" ht="25.5" customHeight="1">
      <c r="A37" s="727" t="s">
        <v>611</v>
      </c>
      <c r="B37" s="26"/>
      <c r="C37" s="55">
        <v>0.6277867947267168</v>
      </c>
      <c r="D37" s="26"/>
      <c r="E37" s="55">
        <v>0.10000000000000142</v>
      </c>
      <c r="F37" s="26"/>
      <c r="G37" s="521">
        <v>-0.11000000000000121</v>
      </c>
      <c r="H37" s="60"/>
      <c r="I37" s="521">
        <v>-8.490000000000002</v>
      </c>
      <c r="J37" s="60"/>
      <c r="K37" s="521">
        <v>-5.639999999999999</v>
      </c>
      <c r="L37" s="60"/>
      <c r="M37" s="521">
        <v>-2.7799999999999994</v>
      </c>
      <c r="N37" s="60"/>
      <c r="O37" s="521">
        <v>3.24</v>
      </c>
      <c r="P37" s="60"/>
      <c r="Q37" s="521">
        <v>9.549999999999999</v>
      </c>
      <c r="R37" s="60"/>
      <c r="S37" s="521">
        <v>-1.5700000000000003</v>
      </c>
      <c r="T37" s="60"/>
      <c r="U37" s="521">
        <v>0.16999999999999993</v>
      </c>
      <c r="V37" s="4" t="s">
        <v>61</v>
      </c>
      <c r="W37" s="5"/>
      <c r="X37" s="5"/>
      <c r="Y37" s="5"/>
      <c r="Z37" s="5"/>
    </row>
    <row r="38" ht="18.0" customHeight="1">
      <c r="A38" s="727" t="s">
        <v>62</v>
      </c>
      <c r="B38" s="26"/>
      <c r="C38" s="55">
        <v>85.87</v>
      </c>
      <c r="D38" s="26"/>
      <c r="E38" s="55">
        <v>85.99</v>
      </c>
      <c r="F38" s="26"/>
      <c r="G38" s="521">
        <v>87.34</v>
      </c>
      <c r="H38" s="60"/>
      <c r="I38" s="521">
        <v>86.58</v>
      </c>
      <c r="J38" s="60"/>
      <c r="K38" s="521">
        <v>81.23</v>
      </c>
      <c r="L38" s="60"/>
      <c r="M38" s="521">
        <v>85.58</v>
      </c>
      <c r="N38" s="60"/>
      <c r="O38" s="521">
        <v>85.6</v>
      </c>
      <c r="P38" s="60"/>
      <c r="Q38" s="521">
        <v>87.44</v>
      </c>
      <c r="R38" s="60"/>
      <c r="S38" s="521">
        <v>85.62</v>
      </c>
      <c r="T38" s="60"/>
      <c r="U38" s="521">
        <v>86.64</v>
      </c>
      <c r="V38" s="4" t="s">
        <v>63</v>
      </c>
      <c r="W38" s="5"/>
      <c r="X38" s="5"/>
      <c r="Y38" s="5"/>
      <c r="Z38" s="5"/>
    </row>
    <row r="39" ht="18.0" customHeight="1">
      <c r="A39" s="727" t="s">
        <v>64</v>
      </c>
      <c r="B39" s="26"/>
      <c r="C39" s="55">
        <v>79.85</v>
      </c>
      <c r="D39" s="26"/>
      <c r="E39" s="55">
        <v>79.31</v>
      </c>
      <c r="F39" s="26"/>
      <c r="G39" s="521">
        <v>78.3</v>
      </c>
      <c r="H39" s="60"/>
      <c r="I39" s="521">
        <v>76.31</v>
      </c>
      <c r="J39" s="60"/>
      <c r="K39" s="521">
        <v>74.96</v>
      </c>
      <c r="L39" s="60"/>
      <c r="M39" s="521">
        <v>76.87</v>
      </c>
      <c r="N39" s="60"/>
      <c r="O39" s="521">
        <v>81.69</v>
      </c>
      <c r="P39" s="60"/>
      <c r="Q39" s="521">
        <v>82.71</v>
      </c>
      <c r="R39" s="60"/>
      <c r="S39" s="521">
        <v>80.06</v>
      </c>
      <c r="T39" s="60"/>
      <c r="U39" s="521">
        <v>81.62</v>
      </c>
      <c r="V39" s="4" t="s">
        <v>63</v>
      </c>
      <c r="W39" s="5"/>
      <c r="X39" s="5"/>
      <c r="Y39" s="5"/>
      <c r="Z39" s="5"/>
    </row>
    <row r="40" ht="18.0" customHeight="1">
      <c r="A40" s="729" t="s">
        <v>65</v>
      </c>
      <c r="B40" s="26"/>
      <c r="C40" s="68">
        <v>24.02</v>
      </c>
      <c r="D40" s="63"/>
      <c r="E40" s="68">
        <v>24.24</v>
      </c>
      <c r="F40" s="63"/>
      <c r="G40" s="575"/>
      <c r="H40" s="574"/>
      <c r="I40" s="575"/>
      <c r="J40" s="574"/>
      <c r="K40" s="575"/>
      <c r="L40" s="574"/>
      <c r="M40" s="575"/>
      <c r="N40" s="574"/>
      <c r="O40" s="575"/>
      <c r="P40" s="574"/>
      <c r="Q40" s="575"/>
      <c r="R40" s="574"/>
      <c r="S40" s="575"/>
      <c r="T40" s="574"/>
      <c r="U40" s="575"/>
      <c r="V40" s="4" t="s">
        <v>66</v>
      </c>
      <c r="W40" s="5"/>
      <c r="X40" s="5"/>
      <c r="Y40" s="5"/>
      <c r="Z40" s="5"/>
    </row>
    <row r="41" ht="18.0" customHeight="1">
      <c r="A41" s="782" t="s">
        <v>67</v>
      </c>
      <c r="B41" s="72"/>
      <c r="C41" s="73">
        <v>19.64</v>
      </c>
      <c r="D41" s="74"/>
      <c r="E41" s="445">
        <v>19.88</v>
      </c>
      <c r="F41" s="74"/>
      <c r="G41" s="576"/>
      <c r="H41" s="577"/>
      <c r="I41" s="576"/>
      <c r="J41" s="577"/>
      <c r="K41" s="576"/>
      <c r="L41" s="577"/>
      <c r="M41" s="576"/>
      <c r="N41" s="577"/>
      <c r="O41" s="576"/>
      <c r="P41" s="577"/>
      <c r="Q41" s="576"/>
      <c r="R41" s="577"/>
      <c r="S41" s="576"/>
      <c r="T41" s="577"/>
      <c r="U41" s="576"/>
      <c r="V41" s="4" t="s">
        <v>66</v>
      </c>
      <c r="W41" s="5"/>
      <c r="X41" s="5"/>
      <c r="Y41" s="5"/>
      <c r="Z41" s="5"/>
    </row>
    <row r="42" ht="15.0" customHeight="1">
      <c r="A42" s="722" t="s">
        <v>68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1"/>
      <c r="V42" s="4"/>
      <c r="W42" s="5"/>
      <c r="X42" s="5"/>
      <c r="Y42" s="5"/>
      <c r="Z42" s="5"/>
    </row>
    <row r="43" ht="20.25" customHeight="1">
      <c r="A43" s="170" t="s">
        <v>69</v>
      </c>
      <c r="B43" s="13"/>
      <c r="C43" s="78">
        <v>36093.0</v>
      </c>
      <c r="D43" s="79"/>
      <c r="E43" s="80"/>
      <c r="F43" s="56"/>
      <c r="G43" s="522">
        <v>29510.1733002143</v>
      </c>
      <c r="H43" s="56"/>
      <c r="I43" s="522">
        <v>22647.070463215256</v>
      </c>
      <c r="J43" s="56"/>
      <c r="K43" s="522">
        <v>21317.233494937096</v>
      </c>
      <c r="L43" s="56"/>
      <c r="M43" s="522">
        <v>26632.98615349212</v>
      </c>
      <c r="N43" s="56"/>
      <c r="O43" s="522">
        <v>41383.49048161526</v>
      </c>
      <c r="P43" s="56"/>
      <c r="Q43" s="522">
        <v>36235.79746718277</v>
      </c>
      <c r="R43" s="56"/>
      <c r="S43" s="522">
        <v>30527.115486202365</v>
      </c>
      <c r="T43" s="56"/>
      <c r="U43" s="522">
        <v>50342.18916804148</v>
      </c>
      <c r="V43" s="29" t="s">
        <v>70</v>
      </c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19194.291672193594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85"/>
      <c r="Q44" s="86"/>
      <c r="R44" s="85"/>
      <c r="S44" s="86"/>
      <c r="T44" s="85"/>
      <c r="U44" s="86"/>
      <c r="V44" s="4" t="s">
        <v>72</v>
      </c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-321.0019072691721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85"/>
      <c r="Q45" s="86"/>
      <c r="R45" s="85"/>
      <c r="S45" s="86"/>
      <c r="T45" s="85"/>
      <c r="U45" s="86"/>
      <c r="V45" s="4" t="s">
        <v>72</v>
      </c>
      <c r="W45" s="5"/>
      <c r="X45" s="5"/>
      <c r="Y45" s="5"/>
      <c r="Z45" s="5"/>
    </row>
    <row r="46" ht="17.25" customHeight="1">
      <c r="A46" s="727" t="s">
        <v>74</v>
      </c>
      <c r="B46" s="26"/>
      <c r="C46" s="89">
        <v>1357.6040067340004</v>
      </c>
      <c r="D46" s="60"/>
      <c r="E46" s="440">
        <v>1287.88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85"/>
      <c r="Q46" s="86"/>
      <c r="R46" s="85"/>
      <c r="S46" s="86"/>
      <c r="T46" s="85"/>
      <c r="U46" s="86"/>
      <c r="V46" s="4" t="s">
        <v>75</v>
      </c>
      <c r="W46" s="5"/>
      <c r="X46" s="5"/>
      <c r="Y46" s="5"/>
      <c r="Z46" s="5"/>
    </row>
    <row r="47" ht="17.25" customHeight="1">
      <c r="A47" s="727" t="s">
        <v>76</v>
      </c>
      <c r="B47" s="98"/>
      <c r="C47" s="99">
        <v>838.3860473249441</v>
      </c>
      <c r="D47" s="100"/>
      <c r="E47" s="602">
        <v>724.65</v>
      </c>
      <c r="F47" s="101"/>
      <c r="G47" s="102"/>
      <c r="H47" s="101"/>
      <c r="I47" s="102"/>
      <c r="J47" s="103"/>
      <c r="K47" s="104"/>
      <c r="L47" s="101"/>
      <c r="M47" s="102"/>
      <c r="N47" s="101"/>
      <c r="O47" s="102"/>
      <c r="P47" s="101"/>
      <c r="Q47" s="102"/>
      <c r="R47" s="101"/>
      <c r="S47" s="102"/>
      <c r="T47" s="101"/>
      <c r="U47" s="102"/>
      <c r="V47" s="4" t="s">
        <v>77</v>
      </c>
      <c r="W47" s="5"/>
      <c r="X47" s="5"/>
      <c r="Y47" s="5"/>
      <c r="Z47" s="5"/>
    </row>
    <row r="48" ht="15.0" customHeight="1">
      <c r="A48" s="722" t="s">
        <v>78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1"/>
      <c r="V48" s="4"/>
      <c r="W48" s="5"/>
      <c r="X48" s="5"/>
      <c r="Y48" s="5"/>
      <c r="Z48" s="5"/>
    </row>
    <row r="49" ht="16.5" customHeight="1">
      <c r="A49" s="263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456"/>
      <c r="Q49" s="455"/>
      <c r="R49" s="456"/>
      <c r="S49" s="455"/>
      <c r="T49" s="456"/>
      <c r="U49" s="455"/>
      <c r="V49" s="29" t="s">
        <v>80</v>
      </c>
      <c r="W49" s="5"/>
      <c r="X49" s="5"/>
      <c r="Y49" s="5"/>
      <c r="Z49" s="5"/>
    </row>
    <row r="50" ht="16.5" customHeight="1">
      <c r="A50" s="147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85"/>
      <c r="Q50" s="86"/>
      <c r="R50" s="85"/>
      <c r="S50" s="86"/>
      <c r="T50" s="85"/>
      <c r="U50" s="86"/>
      <c r="V50" s="4" t="s">
        <v>80</v>
      </c>
      <c r="W50" s="5"/>
      <c r="X50" s="5"/>
      <c r="Y50" s="5"/>
      <c r="Z50" s="5"/>
    </row>
    <row r="51" ht="16.5" customHeight="1">
      <c r="A51" s="147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85"/>
      <c r="Q51" s="86"/>
      <c r="R51" s="85"/>
      <c r="S51" s="86"/>
      <c r="T51" s="85"/>
      <c r="U51" s="86"/>
      <c r="V51" s="4" t="s">
        <v>80</v>
      </c>
      <c r="W51" s="5"/>
      <c r="X51" s="5"/>
      <c r="Y51" s="5"/>
      <c r="Z51" s="5"/>
    </row>
    <row r="52" ht="16.5" customHeight="1">
      <c r="A52" s="37" t="s">
        <v>83</v>
      </c>
      <c r="B52" s="38">
        <v>1.0</v>
      </c>
      <c r="C52" s="39">
        <v>197753.0</v>
      </c>
      <c r="D52" s="125">
        <f>E52/C52</f>
        <v>0.05357693689</v>
      </c>
      <c r="E52" s="39">
        <v>10595.0</v>
      </c>
      <c r="F52" s="26"/>
      <c r="G52" s="39">
        <v>1987.0</v>
      </c>
      <c r="H52" s="26"/>
      <c r="I52" s="39">
        <v>833.0</v>
      </c>
      <c r="J52" s="26"/>
      <c r="K52" s="39">
        <v>853.0</v>
      </c>
      <c r="L52" s="26"/>
      <c r="M52" s="39">
        <v>1911.0</v>
      </c>
      <c r="N52" s="26"/>
      <c r="O52" s="39">
        <v>1501.0</v>
      </c>
      <c r="P52" s="26"/>
      <c r="Q52" s="39">
        <v>791.0</v>
      </c>
      <c r="R52" s="26"/>
      <c r="S52" s="39">
        <v>2001.0</v>
      </c>
      <c r="T52" s="26"/>
      <c r="U52" s="39">
        <v>530.0</v>
      </c>
      <c r="V52" s="29" t="s">
        <v>84</v>
      </c>
      <c r="W52" s="5"/>
      <c r="X52" s="5"/>
      <c r="Y52" s="5"/>
      <c r="Z52" s="5"/>
    </row>
    <row r="53" ht="16.5" customHeight="1">
      <c r="A53" s="730" t="s">
        <v>85</v>
      </c>
      <c r="B53" s="26"/>
      <c r="C53" s="117">
        <v>0.1022</v>
      </c>
      <c r="D53" s="527"/>
      <c r="E53" s="117">
        <v>0.111</v>
      </c>
      <c r="F53" s="26"/>
      <c r="G53" s="119">
        <v>0.12210000000000001</v>
      </c>
      <c r="H53" s="26"/>
      <c r="I53" s="119">
        <v>0.16219999999999998</v>
      </c>
      <c r="J53" s="26"/>
      <c r="K53" s="119">
        <v>0.1769</v>
      </c>
      <c r="L53" s="26"/>
      <c r="M53" s="119">
        <v>0.1346</v>
      </c>
      <c r="N53" s="26"/>
      <c r="O53" s="119">
        <v>0.0786</v>
      </c>
      <c r="P53" s="26"/>
      <c r="Q53" s="119">
        <v>0.0794</v>
      </c>
      <c r="R53" s="26"/>
      <c r="S53" s="119">
        <v>0.11900000000000001</v>
      </c>
      <c r="T53" s="26"/>
      <c r="U53" s="119">
        <v>0.0718</v>
      </c>
      <c r="V53" s="29" t="s">
        <v>86</v>
      </c>
      <c r="W53" s="5"/>
      <c r="X53" s="5"/>
      <c r="Y53" s="5"/>
      <c r="Z53" s="5"/>
    </row>
    <row r="54" ht="16.5" customHeight="1">
      <c r="A54" s="731" t="s">
        <v>87</v>
      </c>
      <c r="B54" s="26"/>
      <c r="C54" s="117">
        <v>0.1034</v>
      </c>
      <c r="D54" s="111"/>
      <c r="E54" s="117">
        <v>0.11199999999999999</v>
      </c>
      <c r="F54" s="60"/>
      <c r="G54" s="119">
        <v>0.11560000000000001</v>
      </c>
      <c r="H54" s="60"/>
      <c r="I54" s="119">
        <v>0.1641</v>
      </c>
      <c r="J54" s="60"/>
      <c r="K54" s="119">
        <v>0.1612</v>
      </c>
      <c r="L54" s="60"/>
      <c r="M54" s="119">
        <v>0.1275</v>
      </c>
      <c r="N54" s="60"/>
      <c r="O54" s="119">
        <v>0.0916</v>
      </c>
      <c r="P54" s="60"/>
      <c r="Q54" s="119">
        <v>0.0842</v>
      </c>
      <c r="R54" s="60"/>
      <c r="S54" s="119">
        <v>0.11939999999999999</v>
      </c>
      <c r="T54" s="60"/>
      <c r="U54" s="119">
        <v>0.08109999999999999</v>
      </c>
      <c r="V54" s="29" t="s">
        <v>86</v>
      </c>
      <c r="W54" s="5"/>
      <c r="X54" s="5"/>
      <c r="Y54" s="5"/>
      <c r="Z54" s="5"/>
    </row>
    <row r="55" ht="16.5" customHeight="1">
      <c r="A55" s="732" t="s">
        <v>88</v>
      </c>
      <c r="B55" s="26"/>
      <c r="C55" s="122">
        <v>0.0553</v>
      </c>
      <c r="D55" s="111"/>
      <c r="E55" s="122">
        <v>0.0579</v>
      </c>
      <c r="F55" s="60"/>
      <c r="G55" s="123">
        <v>0.0701</v>
      </c>
      <c r="H55" s="60"/>
      <c r="I55" s="123">
        <v>0.1184</v>
      </c>
      <c r="J55" s="60"/>
      <c r="K55" s="123">
        <v>0.09119999999999999</v>
      </c>
      <c r="L55" s="60"/>
      <c r="M55" s="123">
        <v>0.07780000000000001</v>
      </c>
      <c r="N55" s="60"/>
      <c r="O55" s="123">
        <v>0.0321</v>
      </c>
      <c r="P55" s="60"/>
      <c r="Q55" s="123">
        <v>0.038599999999999995</v>
      </c>
      <c r="R55" s="60"/>
      <c r="S55" s="123">
        <v>0.057999999999999996</v>
      </c>
      <c r="T55" s="60"/>
      <c r="U55" s="123">
        <v>0.0288</v>
      </c>
      <c r="V55" s="29" t="s">
        <v>86</v>
      </c>
      <c r="W55" s="5"/>
      <c r="X55" s="5"/>
      <c r="Y55" s="5"/>
      <c r="Z55" s="5"/>
    </row>
    <row r="56" ht="16.5" customHeight="1">
      <c r="A56" s="732" t="s">
        <v>89</v>
      </c>
      <c r="B56" s="26"/>
      <c r="C56" s="122">
        <v>0.1026</v>
      </c>
      <c r="D56" s="111"/>
      <c r="E56" s="122">
        <v>0.1112</v>
      </c>
      <c r="F56" s="60"/>
      <c r="G56" s="123">
        <v>0.1108</v>
      </c>
      <c r="H56" s="60"/>
      <c r="I56" s="123">
        <v>0.1659</v>
      </c>
      <c r="J56" s="60"/>
      <c r="K56" s="123">
        <v>0.171</v>
      </c>
      <c r="L56" s="60"/>
      <c r="M56" s="123">
        <v>0.1383</v>
      </c>
      <c r="N56" s="60"/>
      <c r="O56" s="123">
        <v>0.08960000000000001</v>
      </c>
      <c r="P56" s="60"/>
      <c r="Q56" s="123">
        <v>0.0718</v>
      </c>
      <c r="R56" s="60"/>
      <c r="S56" s="123">
        <v>0.1176</v>
      </c>
      <c r="T56" s="60"/>
      <c r="U56" s="123">
        <v>0.0794</v>
      </c>
      <c r="V56" s="29" t="s">
        <v>86</v>
      </c>
      <c r="W56" s="5"/>
      <c r="X56" s="5"/>
      <c r="Y56" s="5"/>
      <c r="Z56" s="5"/>
    </row>
    <row r="57" ht="16.5" customHeight="1">
      <c r="A57" s="732" t="s">
        <v>90</v>
      </c>
      <c r="B57" s="26"/>
      <c r="C57" s="122">
        <v>0.1177</v>
      </c>
      <c r="D57" s="111"/>
      <c r="E57" s="122">
        <v>0.1278</v>
      </c>
      <c r="F57" s="60"/>
      <c r="G57" s="123">
        <v>0.133</v>
      </c>
      <c r="H57" s="60"/>
      <c r="I57" s="123">
        <v>0.1748</v>
      </c>
      <c r="J57" s="60"/>
      <c r="K57" s="123">
        <v>0.17550000000000002</v>
      </c>
      <c r="L57" s="60"/>
      <c r="M57" s="123">
        <v>0.1318</v>
      </c>
      <c r="N57" s="60"/>
      <c r="O57" s="123">
        <v>0.1079</v>
      </c>
      <c r="P57" s="60"/>
      <c r="Q57" s="123">
        <v>0.1186</v>
      </c>
      <c r="R57" s="60"/>
      <c r="S57" s="123">
        <v>0.1386</v>
      </c>
      <c r="T57" s="60"/>
      <c r="U57" s="123">
        <v>0.0975</v>
      </c>
      <c r="V57" s="29" t="s">
        <v>86</v>
      </c>
      <c r="W57" s="5"/>
      <c r="X57" s="5"/>
      <c r="Y57" s="5"/>
      <c r="Z57" s="5"/>
    </row>
    <row r="58" ht="16.5" customHeight="1">
      <c r="A58" s="37" t="s">
        <v>91</v>
      </c>
      <c r="B58" s="26"/>
      <c r="C58" s="117">
        <v>0.101</v>
      </c>
      <c r="D58" s="527"/>
      <c r="E58" s="117">
        <v>0.11</v>
      </c>
      <c r="F58" s="26"/>
      <c r="G58" s="119">
        <v>0.1288</v>
      </c>
      <c r="H58" s="26"/>
      <c r="I58" s="119">
        <v>0.1603</v>
      </c>
      <c r="J58" s="26"/>
      <c r="K58" s="119">
        <v>0.1934</v>
      </c>
      <c r="L58" s="26"/>
      <c r="M58" s="119">
        <v>0.1419</v>
      </c>
      <c r="N58" s="26"/>
      <c r="O58" s="119">
        <v>0.0645</v>
      </c>
      <c r="P58" s="26"/>
      <c r="Q58" s="119">
        <v>0.07440000000000001</v>
      </c>
      <c r="R58" s="26"/>
      <c r="S58" s="119">
        <v>0.1184</v>
      </c>
      <c r="T58" s="26"/>
      <c r="U58" s="119">
        <v>0.0616</v>
      </c>
      <c r="V58" s="29" t="s">
        <v>86</v>
      </c>
      <c r="W58" s="5"/>
      <c r="X58" s="5"/>
      <c r="Y58" s="5"/>
      <c r="Z58" s="5"/>
    </row>
    <row r="59" ht="16.5" customHeight="1">
      <c r="A59" s="732" t="s">
        <v>88</v>
      </c>
      <c r="B59" s="26"/>
      <c r="C59" s="122">
        <v>0.0598</v>
      </c>
      <c r="D59" s="111"/>
      <c r="E59" s="122">
        <v>0.0689</v>
      </c>
      <c r="F59" s="60"/>
      <c r="G59" s="123">
        <v>0.07339999999999999</v>
      </c>
      <c r="H59" s="60"/>
      <c r="I59" s="123">
        <v>0.1216</v>
      </c>
      <c r="J59" s="60"/>
      <c r="K59" s="123">
        <v>0.1162</v>
      </c>
      <c r="L59" s="60"/>
      <c r="M59" s="123">
        <v>0.09480000000000001</v>
      </c>
      <c r="N59" s="60"/>
      <c r="O59" s="123">
        <v>0.0437</v>
      </c>
      <c r="P59" s="60"/>
      <c r="Q59" s="123">
        <v>0.048799999999999996</v>
      </c>
      <c r="R59" s="60"/>
      <c r="S59" s="123">
        <v>0.0768</v>
      </c>
      <c r="T59" s="60"/>
      <c r="U59" s="123">
        <v>0.024900000000000002</v>
      </c>
      <c r="V59" s="29" t="s">
        <v>86</v>
      </c>
      <c r="W59" s="5"/>
      <c r="X59" s="5"/>
      <c r="Y59" s="5"/>
      <c r="Z59" s="5"/>
    </row>
    <row r="60" ht="16.5" customHeight="1">
      <c r="A60" s="732" t="s">
        <v>89</v>
      </c>
      <c r="B60" s="26"/>
      <c r="C60" s="122">
        <v>0.0925</v>
      </c>
      <c r="D60" s="111"/>
      <c r="E60" s="122">
        <v>0.1</v>
      </c>
      <c r="F60" s="60"/>
      <c r="G60" s="123">
        <v>0.1097</v>
      </c>
      <c r="H60" s="60"/>
      <c r="I60" s="123">
        <v>0.1225</v>
      </c>
      <c r="J60" s="60"/>
      <c r="K60" s="123">
        <v>0.177</v>
      </c>
      <c r="L60" s="60"/>
      <c r="M60" s="123">
        <v>0.1332</v>
      </c>
      <c r="N60" s="60"/>
      <c r="O60" s="123">
        <v>0.0661</v>
      </c>
      <c r="P60" s="60"/>
      <c r="Q60" s="123">
        <v>0.0604</v>
      </c>
      <c r="R60" s="60"/>
      <c r="S60" s="123">
        <v>0.10710000000000001</v>
      </c>
      <c r="T60" s="60"/>
      <c r="U60" s="123">
        <v>0.057699999999999994</v>
      </c>
      <c r="V60" s="29" t="s">
        <v>86</v>
      </c>
      <c r="W60" s="5"/>
      <c r="X60" s="5"/>
      <c r="Y60" s="5"/>
      <c r="Z60" s="5"/>
    </row>
    <row r="61" ht="16.5" customHeight="1">
      <c r="A61" s="732" t="s">
        <v>90</v>
      </c>
      <c r="B61" s="26"/>
      <c r="C61" s="122">
        <v>0.124</v>
      </c>
      <c r="D61" s="111"/>
      <c r="E61" s="122">
        <v>0.1316</v>
      </c>
      <c r="F61" s="60"/>
      <c r="G61" s="123">
        <v>0.1655</v>
      </c>
      <c r="H61" s="60"/>
      <c r="I61" s="123">
        <v>0.20600000000000002</v>
      </c>
      <c r="J61" s="60"/>
      <c r="K61" s="123">
        <v>0.2328</v>
      </c>
      <c r="L61" s="60"/>
      <c r="M61" s="123">
        <v>0.1649</v>
      </c>
      <c r="N61" s="60"/>
      <c r="O61" s="123">
        <v>0.0693</v>
      </c>
      <c r="P61" s="60"/>
      <c r="Q61" s="123">
        <v>0.10339999999999999</v>
      </c>
      <c r="R61" s="60"/>
      <c r="S61" s="123">
        <v>0.1439</v>
      </c>
      <c r="T61" s="60"/>
      <c r="U61" s="123">
        <v>0.0776</v>
      </c>
      <c r="V61" s="29" t="s">
        <v>86</v>
      </c>
      <c r="W61" s="5"/>
      <c r="X61" s="5"/>
      <c r="Y61" s="5"/>
      <c r="Z61" s="5"/>
    </row>
    <row r="62" ht="16.5" customHeight="1">
      <c r="A62" s="37" t="s">
        <v>92</v>
      </c>
      <c r="B62" s="40">
        <f>C62/C52</f>
        <v>0.4411614489</v>
      </c>
      <c r="C62" s="28">
        <v>87241.0</v>
      </c>
      <c r="D62" s="125">
        <f>E62/E52</f>
        <v>0.4577630958</v>
      </c>
      <c r="E62" s="28">
        <v>4850.0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126"/>
      <c r="Q62" s="127"/>
      <c r="R62" s="126"/>
      <c r="S62" s="127"/>
      <c r="T62" s="126"/>
      <c r="U62" s="127"/>
      <c r="V62" s="29" t="s">
        <v>93</v>
      </c>
      <c r="W62" s="5"/>
      <c r="X62" s="5"/>
      <c r="Y62" s="5"/>
      <c r="Z62" s="5"/>
    </row>
    <row r="63" ht="16.5" customHeight="1">
      <c r="A63" s="732" t="s">
        <v>94</v>
      </c>
      <c r="B63" s="128">
        <f>C63/C62</f>
        <v>0.4339588038</v>
      </c>
      <c r="C63" s="35">
        <v>37859.0</v>
      </c>
      <c r="D63" s="129">
        <f>E63/E62</f>
        <v>0.4453608247</v>
      </c>
      <c r="E63" s="35">
        <v>2160.0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126"/>
      <c r="Q63" s="127"/>
      <c r="R63" s="126"/>
      <c r="S63" s="127"/>
      <c r="T63" s="126"/>
      <c r="U63" s="127"/>
      <c r="V63" s="29" t="s">
        <v>93</v>
      </c>
      <c r="W63" s="5"/>
      <c r="X63" s="5"/>
      <c r="Y63" s="5"/>
      <c r="Z63" s="5"/>
    </row>
    <row r="64" ht="16.5" customHeight="1">
      <c r="A64" s="732" t="s">
        <v>95</v>
      </c>
      <c r="B64" s="128">
        <f>C64/C62</f>
        <v>0.5660411962</v>
      </c>
      <c r="C64" s="35">
        <v>49382.0</v>
      </c>
      <c r="D64" s="129">
        <f>E64/E62</f>
        <v>0.5546391753</v>
      </c>
      <c r="E64" s="35">
        <v>2690.0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126"/>
      <c r="Q64" s="127"/>
      <c r="R64" s="126"/>
      <c r="S64" s="127"/>
      <c r="T64" s="126"/>
      <c r="U64" s="127"/>
      <c r="V64" s="29" t="s">
        <v>93</v>
      </c>
      <c r="W64" s="5"/>
      <c r="X64" s="5"/>
      <c r="Y64" s="5"/>
      <c r="Z64" s="5"/>
    </row>
    <row r="65" ht="16.5" customHeight="1">
      <c r="A65" s="731" t="s">
        <v>96</v>
      </c>
      <c r="B65" s="40">
        <f>C65/C52</f>
        <v>0.3955186521</v>
      </c>
      <c r="C65" s="130">
        <v>78215.0</v>
      </c>
      <c r="D65" s="40">
        <f>E65/E52</f>
        <v>0.4122699387</v>
      </c>
      <c r="E65" s="130">
        <v>4368.0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126"/>
      <c r="Q65" s="127"/>
      <c r="R65" s="126"/>
      <c r="S65" s="127"/>
      <c r="T65" s="126"/>
      <c r="U65" s="127"/>
      <c r="V65" s="4" t="s">
        <v>97</v>
      </c>
      <c r="W65" s="5"/>
      <c r="X65" s="5"/>
      <c r="Y65" s="5"/>
      <c r="Z65" s="5"/>
    </row>
    <row r="66" ht="16.5" customHeight="1">
      <c r="A66" s="732" t="s">
        <v>94</v>
      </c>
      <c r="B66" s="128">
        <f>C66/C65</f>
        <v>0.4970529949</v>
      </c>
      <c r="C66" s="131">
        <v>38877.0</v>
      </c>
      <c r="D66" s="128">
        <f>E66/E65</f>
        <v>0.4986263736</v>
      </c>
      <c r="E66" s="131">
        <v>2178.0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126"/>
      <c r="Q66" s="127"/>
      <c r="R66" s="126"/>
      <c r="S66" s="127"/>
      <c r="T66" s="126"/>
      <c r="U66" s="127"/>
      <c r="V66" s="4" t="s">
        <v>97</v>
      </c>
      <c r="W66" s="5"/>
      <c r="X66" s="5"/>
      <c r="Y66" s="5"/>
      <c r="Z66" s="5"/>
    </row>
    <row r="67" ht="16.5" customHeight="1">
      <c r="A67" s="732" t="s">
        <v>95</v>
      </c>
      <c r="B67" s="132">
        <f>C67/C65</f>
        <v>0.5029470051</v>
      </c>
      <c r="C67" s="133">
        <v>39338.0</v>
      </c>
      <c r="D67" s="128">
        <f>E67/E65</f>
        <v>0.5013736264</v>
      </c>
      <c r="E67" s="133">
        <v>2190.0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134"/>
      <c r="Q67" s="135"/>
      <c r="R67" s="134"/>
      <c r="S67" s="135"/>
      <c r="T67" s="134"/>
      <c r="U67" s="135"/>
      <c r="V67" s="4" t="s">
        <v>97</v>
      </c>
      <c r="W67" s="5"/>
      <c r="X67" s="5"/>
      <c r="Y67" s="5"/>
      <c r="Z67" s="5"/>
    </row>
    <row r="68" ht="16.5" customHeight="1">
      <c r="A68" s="731" t="s">
        <v>98</v>
      </c>
      <c r="B68" s="40">
        <f>C68/C52</f>
        <v>0.6044813479</v>
      </c>
      <c r="C68" s="130">
        <v>119538.0</v>
      </c>
      <c r="D68" s="40">
        <f>E68/E52</f>
        <v>0.5877300613</v>
      </c>
      <c r="E68" s="130">
        <v>6227.0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134"/>
      <c r="Q68" s="135"/>
      <c r="R68" s="134"/>
      <c r="S68" s="135"/>
      <c r="T68" s="134"/>
      <c r="U68" s="135"/>
      <c r="V68" s="4" t="s">
        <v>97</v>
      </c>
      <c r="W68" s="5"/>
      <c r="X68" s="5"/>
      <c r="Y68" s="5"/>
      <c r="Z68" s="5"/>
    </row>
    <row r="69" ht="16.5" customHeight="1">
      <c r="A69" s="732" t="s">
        <v>94</v>
      </c>
      <c r="B69" s="128">
        <f>C69/C68</f>
        <v>0.4368819957</v>
      </c>
      <c r="C69" s="131">
        <v>52224.0</v>
      </c>
      <c r="D69" s="128">
        <f>E69/E68</f>
        <v>0.4435522724</v>
      </c>
      <c r="E69" s="131">
        <v>2762.0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134"/>
      <c r="Q69" s="135"/>
      <c r="R69" s="134"/>
      <c r="S69" s="135"/>
      <c r="T69" s="134"/>
      <c r="U69" s="135"/>
      <c r="V69" s="4" t="s">
        <v>97</v>
      </c>
      <c r="W69" s="5"/>
      <c r="X69" s="5"/>
      <c r="Y69" s="5"/>
      <c r="Z69" s="5"/>
    </row>
    <row r="70" ht="16.5" customHeight="1">
      <c r="A70" s="732" t="s">
        <v>95</v>
      </c>
      <c r="B70" s="128">
        <f>C70/C68</f>
        <v>0.5631180043</v>
      </c>
      <c r="C70" s="131">
        <v>67314.0</v>
      </c>
      <c r="D70" s="136">
        <f>E70/E68</f>
        <v>0.5564477276</v>
      </c>
      <c r="E70" s="131">
        <v>3465.0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138"/>
      <c r="Q70" s="139"/>
      <c r="R70" s="138"/>
      <c r="S70" s="139"/>
      <c r="T70" s="138"/>
      <c r="U70" s="139"/>
      <c r="V70" s="4" t="s">
        <v>97</v>
      </c>
      <c r="W70" s="5"/>
      <c r="X70" s="5"/>
      <c r="Y70" s="5"/>
      <c r="Z70" s="5"/>
    </row>
    <row r="71" ht="15.0" customHeight="1">
      <c r="A71" s="722" t="s">
        <v>99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1"/>
      <c r="V71" s="4"/>
      <c r="W71" s="5"/>
      <c r="X71" s="5"/>
      <c r="Y71" s="5"/>
      <c r="Z71" s="5"/>
    </row>
    <row r="72" ht="15.0" customHeight="1">
      <c r="A72" s="733" t="s">
        <v>100</v>
      </c>
      <c r="B72" s="141">
        <v>1.0</v>
      </c>
      <c r="C72" s="142">
        <v>459482.0</v>
      </c>
      <c r="D72" s="141">
        <v>1.0</v>
      </c>
      <c r="E72" s="142">
        <v>25611.0</v>
      </c>
      <c r="F72" s="141">
        <v>1.0</v>
      </c>
      <c r="G72" s="142">
        <v>4208.0</v>
      </c>
      <c r="H72" s="141">
        <v>1.0</v>
      </c>
      <c r="I72" s="142">
        <v>1017.0</v>
      </c>
      <c r="J72" s="141">
        <v>1.0</v>
      </c>
      <c r="K72" s="142">
        <v>1191.0</v>
      </c>
      <c r="L72" s="141">
        <v>1.0</v>
      </c>
      <c r="M72" s="142">
        <v>3943.0</v>
      </c>
      <c r="N72" s="141">
        <v>1.0</v>
      </c>
      <c r="O72" s="142">
        <v>6805.0</v>
      </c>
      <c r="P72" s="141">
        <v>1.0</v>
      </c>
      <c r="Q72" s="142">
        <v>3226.0</v>
      </c>
      <c r="R72" s="141">
        <v>1.0</v>
      </c>
      <c r="S72" s="142">
        <v>3688.0</v>
      </c>
      <c r="T72" s="141">
        <v>1.0</v>
      </c>
      <c r="U72" s="142">
        <v>1533.0</v>
      </c>
      <c r="V72" s="29" t="s">
        <v>101</v>
      </c>
      <c r="W72" s="5"/>
      <c r="X72" s="5"/>
      <c r="Y72" s="5"/>
      <c r="Z72" s="5"/>
    </row>
    <row r="73" ht="17.25" customHeight="1">
      <c r="A73" s="144" t="s">
        <v>102</v>
      </c>
      <c r="B73" s="145">
        <f t="shared" ref="B73:B77" si="39">C73/$C$72</f>
        <v>0.1907931105</v>
      </c>
      <c r="C73" s="52">
        <v>87666.0</v>
      </c>
      <c r="D73" s="145">
        <f t="shared" ref="D73:D76" si="40">E73/$E$72</f>
        <v>0.1541525126</v>
      </c>
      <c r="E73" s="52">
        <v>3948.0</v>
      </c>
      <c r="F73" s="145">
        <f t="shared" ref="F73:F76" si="41">G73/$G$72</f>
        <v>0.17371673</v>
      </c>
      <c r="G73" s="146">
        <v>731.0</v>
      </c>
      <c r="H73" s="145">
        <f t="shared" ref="H73:H76" si="42">I73/$I$72</f>
        <v>0.1779744346</v>
      </c>
      <c r="I73" s="146">
        <v>181.0</v>
      </c>
      <c r="J73" s="145">
        <f t="shared" ref="J73:J76" si="43">K73/$K$72</f>
        <v>0.188077246</v>
      </c>
      <c r="K73" s="146">
        <v>224.0</v>
      </c>
      <c r="L73" s="145">
        <f t="shared" ref="L73:L76" si="44">M73/$M$72</f>
        <v>0.1384732437</v>
      </c>
      <c r="M73" s="146">
        <v>546.0</v>
      </c>
      <c r="N73" s="145">
        <f t="shared" ref="N73:N76" si="45">O73/$O$72</f>
        <v>0.1083027186</v>
      </c>
      <c r="O73" s="146">
        <v>737.0</v>
      </c>
      <c r="P73" s="145">
        <f t="shared" ref="P73:P76" si="46">Q73/$Q$72</f>
        <v>0.2107873528</v>
      </c>
      <c r="Q73" s="146">
        <v>680.0</v>
      </c>
      <c r="R73" s="145">
        <f t="shared" ref="R73:R76" si="47">S73/$S$72</f>
        <v>0.1705531453</v>
      </c>
      <c r="S73" s="146">
        <v>629.0</v>
      </c>
      <c r="T73" s="145">
        <f t="shared" ref="T73:T76" si="48">U73/$U$72</f>
        <v>0.1435094586</v>
      </c>
      <c r="U73" s="146">
        <v>220.0</v>
      </c>
      <c r="V73" s="4"/>
      <c r="W73" s="5"/>
      <c r="X73" s="5"/>
      <c r="Y73" s="5"/>
      <c r="Z73" s="5"/>
    </row>
    <row r="74" ht="17.25" customHeight="1">
      <c r="A74" s="147" t="s">
        <v>103</v>
      </c>
      <c r="B74" s="148">
        <f t="shared" si="39"/>
        <v>0.1931065852</v>
      </c>
      <c r="C74" s="52">
        <v>88729.0</v>
      </c>
      <c r="D74" s="148">
        <f t="shared" si="40"/>
        <v>0.173089688</v>
      </c>
      <c r="E74" s="52">
        <v>4433.0</v>
      </c>
      <c r="F74" s="148">
        <f t="shared" si="41"/>
        <v>0.1917775665</v>
      </c>
      <c r="G74" s="146">
        <v>807.0</v>
      </c>
      <c r="H74" s="148">
        <f t="shared" si="42"/>
        <v>0.1563421829</v>
      </c>
      <c r="I74" s="146">
        <v>159.0</v>
      </c>
      <c r="J74" s="148">
        <f t="shared" si="43"/>
        <v>0.1956339211</v>
      </c>
      <c r="K74" s="146">
        <v>233.0</v>
      </c>
      <c r="L74" s="148">
        <f t="shared" si="44"/>
        <v>0.1582551357</v>
      </c>
      <c r="M74" s="146">
        <v>624.0</v>
      </c>
      <c r="N74" s="148">
        <f t="shared" si="45"/>
        <v>0.1325495959</v>
      </c>
      <c r="O74" s="146">
        <v>902.0</v>
      </c>
      <c r="P74" s="148">
        <f t="shared" si="46"/>
        <v>0.2523248605</v>
      </c>
      <c r="Q74" s="146">
        <v>814.0</v>
      </c>
      <c r="R74" s="148">
        <f t="shared" si="47"/>
        <v>0.1857375271</v>
      </c>
      <c r="S74" s="146">
        <v>685.0</v>
      </c>
      <c r="T74" s="148">
        <f t="shared" si="48"/>
        <v>0.1363339856</v>
      </c>
      <c r="U74" s="146">
        <v>209.0</v>
      </c>
      <c r="V74" s="4"/>
      <c r="W74" s="5"/>
      <c r="X74" s="5"/>
      <c r="Y74" s="5"/>
      <c r="Z74" s="5"/>
    </row>
    <row r="75" ht="17.25" customHeight="1">
      <c r="A75" s="149" t="s">
        <v>104</v>
      </c>
      <c r="B75" s="148">
        <f t="shared" si="39"/>
        <v>0.3794969117</v>
      </c>
      <c r="C75" s="52">
        <v>174372.0</v>
      </c>
      <c r="D75" s="148">
        <f t="shared" si="40"/>
        <v>0.4031080395</v>
      </c>
      <c r="E75" s="52">
        <v>10324.0</v>
      </c>
      <c r="F75" s="148">
        <f t="shared" si="41"/>
        <v>0.408269962</v>
      </c>
      <c r="G75" s="52">
        <v>1718.0</v>
      </c>
      <c r="H75" s="148">
        <f t="shared" si="42"/>
        <v>0.418879056</v>
      </c>
      <c r="I75" s="146">
        <v>426.0</v>
      </c>
      <c r="J75" s="148">
        <f t="shared" si="43"/>
        <v>0.3988245172</v>
      </c>
      <c r="K75" s="146">
        <v>475.0</v>
      </c>
      <c r="L75" s="148">
        <f t="shared" si="44"/>
        <v>0.4083185392</v>
      </c>
      <c r="M75" s="52">
        <v>1610.0</v>
      </c>
      <c r="N75" s="148">
        <f t="shared" si="45"/>
        <v>0.4199853049</v>
      </c>
      <c r="O75" s="52">
        <v>2858.0</v>
      </c>
      <c r="P75" s="148">
        <f t="shared" si="46"/>
        <v>0.3834469932</v>
      </c>
      <c r="Q75" s="52">
        <v>1237.0</v>
      </c>
      <c r="R75" s="148">
        <f t="shared" si="47"/>
        <v>0.3920824295</v>
      </c>
      <c r="S75" s="52">
        <v>1446.0</v>
      </c>
      <c r="T75" s="148">
        <f t="shared" si="48"/>
        <v>0.3613829093</v>
      </c>
      <c r="U75" s="146">
        <v>554.0</v>
      </c>
      <c r="V75" s="4"/>
      <c r="W75" s="5"/>
      <c r="X75" s="5"/>
      <c r="Y75" s="5"/>
      <c r="Z75" s="5"/>
    </row>
    <row r="76" ht="17.25" customHeight="1">
      <c r="A76" s="150" t="s">
        <v>105</v>
      </c>
      <c r="B76" s="151">
        <f t="shared" si="39"/>
        <v>0.2366033925</v>
      </c>
      <c r="C76" s="152">
        <v>108715.0</v>
      </c>
      <c r="D76" s="151">
        <f t="shared" si="40"/>
        <v>0.2696497599</v>
      </c>
      <c r="E76" s="152">
        <v>6906.0</v>
      </c>
      <c r="F76" s="151">
        <f t="shared" si="41"/>
        <v>0.2262357414</v>
      </c>
      <c r="G76" s="153">
        <v>952.0</v>
      </c>
      <c r="H76" s="151">
        <f t="shared" si="42"/>
        <v>0.2468043265</v>
      </c>
      <c r="I76" s="153">
        <v>251.0</v>
      </c>
      <c r="J76" s="151">
        <f t="shared" si="43"/>
        <v>0.2174643157</v>
      </c>
      <c r="K76" s="153">
        <v>259.0</v>
      </c>
      <c r="L76" s="151">
        <f t="shared" si="44"/>
        <v>0.2949530814</v>
      </c>
      <c r="M76" s="152">
        <v>1163.0</v>
      </c>
      <c r="N76" s="151">
        <f t="shared" si="45"/>
        <v>0.3391623806</v>
      </c>
      <c r="O76" s="152">
        <v>2308.0</v>
      </c>
      <c r="P76" s="151">
        <f t="shared" si="46"/>
        <v>0.1534407936</v>
      </c>
      <c r="Q76" s="153">
        <v>495.0</v>
      </c>
      <c r="R76" s="151">
        <f t="shared" si="47"/>
        <v>0.251626898</v>
      </c>
      <c r="S76" s="153">
        <v>928.0</v>
      </c>
      <c r="T76" s="151">
        <f t="shared" si="48"/>
        <v>0.3587736464</v>
      </c>
      <c r="U76" s="153">
        <v>550.0</v>
      </c>
      <c r="V76" s="4"/>
      <c r="W76" s="5"/>
      <c r="X76" s="5"/>
      <c r="Y76" s="5"/>
      <c r="Z76" s="5"/>
    </row>
    <row r="77" ht="14.25" customHeight="1">
      <c r="A77" s="177" t="s">
        <v>106</v>
      </c>
      <c r="B77" s="38">
        <f t="shared" si="39"/>
        <v>0.5110972791</v>
      </c>
      <c r="C77" s="155">
        <v>234840.0</v>
      </c>
      <c r="D77" s="38">
        <f>E77/E72</f>
        <v>0.510132365</v>
      </c>
      <c r="E77" s="155">
        <v>13065.0</v>
      </c>
      <c r="F77" s="38">
        <f>G77/G72</f>
        <v>0.5078422053</v>
      </c>
      <c r="G77" s="155">
        <v>2137.0</v>
      </c>
      <c r="H77" s="38">
        <f>I77/I72</f>
        <v>0.4847590954</v>
      </c>
      <c r="I77" s="156">
        <v>493.0</v>
      </c>
      <c r="J77" s="38">
        <f>K77/K72</f>
        <v>0.5424013434</v>
      </c>
      <c r="K77" s="156">
        <v>646.0</v>
      </c>
      <c r="L77" s="38">
        <f>M77/M72</f>
        <v>0.508496069</v>
      </c>
      <c r="M77" s="155">
        <v>2005.0</v>
      </c>
      <c r="N77" s="38">
        <f>O77/O72</f>
        <v>0.5128581925</v>
      </c>
      <c r="O77" s="155">
        <v>3490.0</v>
      </c>
      <c r="P77" s="38">
        <f>Q77/Q72</f>
        <v>0.5220086795</v>
      </c>
      <c r="Q77" s="155">
        <v>1684.0</v>
      </c>
      <c r="R77" s="38">
        <f>S77/S72</f>
        <v>0.4964750542</v>
      </c>
      <c r="S77" s="155">
        <v>1831.0</v>
      </c>
      <c r="T77" s="38">
        <f>U77/U72</f>
        <v>0.5081539465</v>
      </c>
      <c r="U77" s="156">
        <v>779.0</v>
      </c>
      <c r="V77" s="29" t="s">
        <v>101</v>
      </c>
      <c r="W77" s="5"/>
      <c r="X77" s="5"/>
      <c r="Y77" s="5"/>
      <c r="Z77" s="5"/>
    </row>
    <row r="78" ht="17.25" customHeight="1">
      <c r="A78" s="144" t="s">
        <v>102</v>
      </c>
      <c r="B78" s="145">
        <f t="shared" ref="B78:B81" si="49">C78/$C$77</f>
        <v>0.1912706524</v>
      </c>
      <c r="C78" s="52">
        <v>44918.0</v>
      </c>
      <c r="D78" s="145">
        <f t="shared" ref="D78:D81" si="50">E78/$E$77</f>
        <v>0.1561423651</v>
      </c>
      <c r="E78" s="52">
        <v>2040.0</v>
      </c>
      <c r="F78" s="145">
        <f t="shared" ref="F78:F81" si="51">G78/$G$77</f>
        <v>0.1782873187</v>
      </c>
      <c r="G78" s="146">
        <v>381.0</v>
      </c>
      <c r="H78" s="145">
        <f t="shared" ref="H78:H81" si="52">I78/$I$77</f>
        <v>0.1845841785</v>
      </c>
      <c r="I78" s="146">
        <v>91.0</v>
      </c>
      <c r="J78" s="145">
        <f t="shared" ref="J78:J81" si="53">K78/$K$77</f>
        <v>0.1857585139</v>
      </c>
      <c r="K78" s="146">
        <v>120.0</v>
      </c>
      <c r="L78" s="145">
        <f t="shared" ref="L78:L81" si="54">M78/$M$77</f>
        <v>0.1381546135</v>
      </c>
      <c r="M78" s="146">
        <v>277.0</v>
      </c>
      <c r="N78" s="145">
        <f t="shared" ref="N78:N81" si="55">O78/$O$77</f>
        <v>0.1134670487</v>
      </c>
      <c r="O78" s="146">
        <v>396.0</v>
      </c>
      <c r="P78" s="145">
        <f t="shared" ref="P78:P81" si="56">Q78/$Q$77</f>
        <v>0.2125890736</v>
      </c>
      <c r="Q78" s="146">
        <v>358.0</v>
      </c>
      <c r="R78" s="145">
        <f t="shared" ref="R78:R81" si="57">S78/$S$77</f>
        <v>0.1758601857</v>
      </c>
      <c r="S78" s="146">
        <v>322.0</v>
      </c>
      <c r="T78" s="145">
        <f t="shared" ref="T78:T81" si="58">U78/$U$77</f>
        <v>0.1219512195</v>
      </c>
      <c r="U78" s="146">
        <v>95.0</v>
      </c>
      <c r="V78" s="4"/>
      <c r="W78" s="5"/>
      <c r="X78" s="5"/>
      <c r="Y78" s="5"/>
      <c r="Z78" s="5"/>
    </row>
    <row r="79" ht="17.25" customHeight="1">
      <c r="A79" s="147" t="s">
        <v>107</v>
      </c>
      <c r="B79" s="148">
        <f t="shared" si="49"/>
        <v>0.1927908363</v>
      </c>
      <c r="C79" s="52">
        <v>45275.0</v>
      </c>
      <c r="D79" s="148">
        <f t="shared" si="50"/>
        <v>0.1733639495</v>
      </c>
      <c r="E79" s="52">
        <v>2265.0</v>
      </c>
      <c r="F79" s="148">
        <f t="shared" si="51"/>
        <v>0.1941974731</v>
      </c>
      <c r="G79" s="146">
        <v>415.0</v>
      </c>
      <c r="H79" s="148">
        <f t="shared" si="52"/>
        <v>0.1764705882</v>
      </c>
      <c r="I79" s="146">
        <v>87.0</v>
      </c>
      <c r="J79" s="148">
        <f t="shared" si="53"/>
        <v>0.2105263158</v>
      </c>
      <c r="K79" s="146">
        <v>136.0</v>
      </c>
      <c r="L79" s="148">
        <f t="shared" si="54"/>
        <v>0.1536159601</v>
      </c>
      <c r="M79" s="146">
        <v>308.0</v>
      </c>
      <c r="N79" s="148">
        <f t="shared" si="55"/>
        <v>0.1240687679</v>
      </c>
      <c r="O79" s="146">
        <v>433.0</v>
      </c>
      <c r="P79" s="148">
        <f t="shared" si="56"/>
        <v>0.25</v>
      </c>
      <c r="Q79" s="146">
        <v>421.0</v>
      </c>
      <c r="R79" s="148">
        <f t="shared" si="57"/>
        <v>0.1916985254</v>
      </c>
      <c r="S79" s="146">
        <v>351.0</v>
      </c>
      <c r="T79" s="148">
        <f t="shared" si="58"/>
        <v>0.1463414634</v>
      </c>
      <c r="U79" s="146">
        <v>114.0</v>
      </c>
      <c r="V79" s="4"/>
      <c r="W79" s="5"/>
      <c r="X79" s="5"/>
      <c r="Y79" s="5"/>
      <c r="Z79" s="5"/>
    </row>
    <row r="80" ht="17.25" customHeight="1">
      <c r="A80" s="149" t="s">
        <v>108</v>
      </c>
      <c r="B80" s="148">
        <f t="shared" si="49"/>
        <v>0.3801652189</v>
      </c>
      <c r="C80" s="52">
        <v>89278.0</v>
      </c>
      <c r="D80" s="148">
        <f t="shared" si="50"/>
        <v>0.400612323</v>
      </c>
      <c r="E80" s="52">
        <v>5234.0</v>
      </c>
      <c r="F80" s="148">
        <f t="shared" si="51"/>
        <v>0.4005615349</v>
      </c>
      <c r="G80" s="146">
        <v>856.0</v>
      </c>
      <c r="H80" s="148">
        <f t="shared" si="52"/>
        <v>0.4097363083</v>
      </c>
      <c r="I80" s="146">
        <v>202.0</v>
      </c>
      <c r="J80" s="148">
        <f t="shared" si="53"/>
        <v>0.3777089783</v>
      </c>
      <c r="K80" s="146">
        <v>244.0</v>
      </c>
      <c r="L80" s="148">
        <f t="shared" si="54"/>
        <v>0.4099750623</v>
      </c>
      <c r="M80" s="146">
        <v>822.0</v>
      </c>
      <c r="N80" s="148">
        <f t="shared" si="55"/>
        <v>0.4160458453</v>
      </c>
      <c r="O80" s="52">
        <v>1452.0</v>
      </c>
      <c r="P80" s="148">
        <f t="shared" si="56"/>
        <v>0.3877672209</v>
      </c>
      <c r="Q80" s="146">
        <v>653.0</v>
      </c>
      <c r="R80" s="148">
        <f t="shared" si="57"/>
        <v>0.3888585472</v>
      </c>
      <c r="S80" s="146">
        <v>712.0</v>
      </c>
      <c r="T80" s="148">
        <f t="shared" si="58"/>
        <v>0.3761232349</v>
      </c>
      <c r="U80" s="146">
        <v>293.0</v>
      </c>
      <c r="V80" s="4"/>
      <c r="W80" s="5"/>
      <c r="X80" s="5"/>
      <c r="Y80" s="5"/>
      <c r="Z80" s="5"/>
    </row>
    <row r="81" ht="17.25" customHeight="1">
      <c r="A81" s="150" t="s">
        <v>109</v>
      </c>
      <c r="B81" s="151">
        <f t="shared" si="49"/>
        <v>0.2357732925</v>
      </c>
      <c r="C81" s="152">
        <v>55369.0</v>
      </c>
      <c r="D81" s="151">
        <f t="shared" si="50"/>
        <v>0.2698813624</v>
      </c>
      <c r="E81" s="152">
        <v>3526.0</v>
      </c>
      <c r="F81" s="151">
        <f t="shared" si="51"/>
        <v>0.2269536734</v>
      </c>
      <c r="G81" s="153">
        <v>485.0</v>
      </c>
      <c r="H81" s="151">
        <f t="shared" si="52"/>
        <v>0.2292089249</v>
      </c>
      <c r="I81" s="153">
        <v>113.0</v>
      </c>
      <c r="J81" s="151">
        <f t="shared" si="53"/>
        <v>0.226006192</v>
      </c>
      <c r="K81" s="153">
        <v>146.0</v>
      </c>
      <c r="L81" s="151">
        <f t="shared" si="54"/>
        <v>0.2982543641</v>
      </c>
      <c r="M81" s="153">
        <v>598.0</v>
      </c>
      <c r="N81" s="151">
        <f t="shared" si="55"/>
        <v>0.3464183381</v>
      </c>
      <c r="O81" s="152">
        <v>1209.0</v>
      </c>
      <c r="P81" s="151">
        <f t="shared" si="56"/>
        <v>0.1496437055</v>
      </c>
      <c r="Q81" s="153">
        <v>252.0</v>
      </c>
      <c r="R81" s="151">
        <f t="shared" si="57"/>
        <v>0.2435827417</v>
      </c>
      <c r="S81" s="153">
        <v>446.0</v>
      </c>
      <c r="T81" s="151">
        <f t="shared" si="58"/>
        <v>0.3555840822</v>
      </c>
      <c r="U81" s="153">
        <v>277.0</v>
      </c>
      <c r="V81" s="4"/>
      <c r="W81" s="5"/>
      <c r="X81" s="5"/>
      <c r="Y81" s="5"/>
      <c r="Z81" s="5"/>
    </row>
    <row r="82" ht="14.25" customHeight="1">
      <c r="A82" s="177" t="s">
        <v>110</v>
      </c>
      <c r="B82" s="38">
        <f>C82/C72</f>
        <v>0.4889027209</v>
      </c>
      <c r="C82" s="155">
        <v>224642.0</v>
      </c>
      <c r="D82" s="38">
        <f>E82/E72</f>
        <v>0.489867635</v>
      </c>
      <c r="E82" s="155">
        <v>12546.0</v>
      </c>
      <c r="F82" s="38">
        <f>G82/G72</f>
        <v>0.4921577947</v>
      </c>
      <c r="G82" s="155">
        <v>2071.0</v>
      </c>
      <c r="H82" s="38">
        <f>I82/I72</f>
        <v>0.5152409046</v>
      </c>
      <c r="I82" s="156">
        <v>524.0</v>
      </c>
      <c r="J82" s="38">
        <f>K82/K72</f>
        <v>0.4575986566</v>
      </c>
      <c r="K82" s="156">
        <v>545.0</v>
      </c>
      <c r="L82" s="38">
        <f>M82/M72</f>
        <v>0.491503931</v>
      </c>
      <c r="M82" s="155">
        <v>1938.0</v>
      </c>
      <c r="N82" s="38">
        <f>O82/O72</f>
        <v>0.4871418075</v>
      </c>
      <c r="O82" s="155">
        <v>3315.0</v>
      </c>
      <c r="P82" s="38">
        <f>Q82/Q72</f>
        <v>0.4779913205</v>
      </c>
      <c r="Q82" s="155">
        <v>1542.0</v>
      </c>
      <c r="R82" s="38">
        <f>S82/S72</f>
        <v>0.5035249458</v>
      </c>
      <c r="S82" s="155">
        <v>1857.0</v>
      </c>
      <c r="T82" s="38">
        <f>U82/U72</f>
        <v>0.4918460535</v>
      </c>
      <c r="U82" s="156">
        <v>754.0</v>
      </c>
      <c r="V82" s="4" t="s">
        <v>101</v>
      </c>
      <c r="W82" s="5"/>
      <c r="X82" s="5"/>
      <c r="Y82" s="5"/>
      <c r="Z82" s="5"/>
    </row>
    <row r="83" ht="17.25" customHeight="1">
      <c r="A83" s="144" t="s">
        <v>102</v>
      </c>
      <c r="B83" s="145">
        <f t="shared" ref="B83:B86" si="59">C83/$C$82</f>
        <v>0.1902938898</v>
      </c>
      <c r="C83" s="52">
        <v>42748.0</v>
      </c>
      <c r="D83" s="145">
        <f t="shared" ref="D83:D86" si="60">E83/$E$82</f>
        <v>0.1520803443</v>
      </c>
      <c r="E83" s="52">
        <v>1908.0</v>
      </c>
      <c r="F83" s="145">
        <f t="shared" ref="F83:F86" si="61">G83/$G$82</f>
        <v>0.1690004829</v>
      </c>
      <c r="G83" s="146">
        <v>350.0</v>
      </c>
      <c r="H83" s="145">
        <f t="shared" ref="H83:H86" si="62">I83/$I$82</f>
        <v>0.1717557252</v>
      </c>
      <c r="I83" s="146">
        <v>90.0</v>
      </c>
      <c r="J83" s="145">
        <f t="shared" ref="J83:J86" si="63">K83/$K$82</f>
        <v>0.1908256881</v>
      </c>
      <c r="K83" s="146">
        <v>104.0</v>
      </c>
      <c r="L83" s="145">
        <f t="shared" ref="L83:L86" si="64">M83/$M$82</f>
        <v>0.1388028896</v>
      </c>
      <c r="M83" s="146">
        <v>269.0</v>
      </c>
      <c r="N83" s="145">
        <f t="shared" ref="N83:N86" si="65">O83/$O$82</f>
        <v>0.1028657617</v>
      </c>
      <c r="O83" s="146">
        <v>341.0</v>
      </c>
      <c r="P83" s="145">
        <f t="shared" ref="P83:P86" si="66">Q83/$Q$82</f>
        <v>0.2088197147</v>
      </c>
      <c r="Q83" s="146">
        <v>322.0</v>
      </c>
      <c r="R83" s="145">
        <f t="shared" ref="R83:R86" si="67">S83/$S$82</f>
        <v>0.1653204093</v>
      </c>
      <c r="S83" s="146">
        <v>307.0</v>
      </c>
      <c r="T83" s="145">
        <f t="shared" ref="T83:T86" si="68">U83/$U$82</f>
        <v>0.1657824934</v>
      </c>
      <c r="U83" s="146">
        <v>125.0</v>
      </c>
      <c r="V83" s="4"/>
      <c r="W83" s="5"/>
      <c r="X83" s="5"/>
      <c r="Y83" s="5"/>
      <c r="Z83" s="5"/>
    </row>
    <row r="84" ht="17.25" customHeight="1">
      <c r="A84" s="147" t="s">
        <v>107</v>
      </c>
      <c r="B84" s="148">
        <f t="shared" si="59"/>
        <v>0.1934366681</v>
      </c>
      <c r="C84" s="52">
        <v>43454.0</v>
      </c>
      <c r="D84" s="148">
        <f t="shared" si="60"/>
        <v>0.172804081</v>
      </c>
      <c r="E84" s="52">
        <v>2168.0</v>
      </c>
      <c r="F84" s="148">
        <f t="shared" si="61"/>
        <v>0.1892805408</v>
      </c>
      <c r="G84" s="146">
        <v>392.0</v>
      </c>
      <c r="H84" s="148">
        <f t="shared" si="62"/>
        <v>0.1374045802</v>
      </c>
      <c r="I84" s="146">
        <v>72.0</v>
      </c>
      <c r="J84" s="148">
        <f t="shared" si="63"/>
        <v>0.1779816514</v>
      </c>
      <c r="K84" s="146">
        <v>97.0</v>
      </c>
      <c r="L84" s="148">
        <f t="shared" si="64"/>
        <v>0.1630546956</v>
      </c>
      <c r="M84" s="146">
        <v>316.0</v>
      </c>
      <c r="N84" s="148">
        <f t="shared" si="65"/>
        <v>0.1414781297</v>
      </c>
      <c r="O84" s="146">
        <v>469.0</v>
      </c>
      <c r="P84" s="148">
        <f t="shared" si="66"/>
        <v>0.2548638132</v>
      </c>
      <c r="Q84" s="146">
        <v>393.0</v>
      </c>
      <c r="R84" s="148">
        <f t="shared" si="67"/>
        <v>0.1798599892</v>
      </c>
      <c r="S84" s="146">
        <v>334.0</v>
      </c>
      <c r="T84" s="148">
        <f t="shared" si="68"/>
        <v>0.125994695</v>
      </c>
      <c r="U84" s="146">
        <v>95.0</v>
      </c>
      <c r="V84" s="4"/>
      <c r="W84" s="5"/>
      <c r="X84" s="5"/>
      <c r="Y84" s="5"/>
      <c r="Z84" s="5"/>
    </row>
    <row r="85" ht="17.25" customHeight="1">
      <c r="A85" s="149" t="s">
        <v>108</v>
      </c>
      <c r="B85" s="148">
        <f t="shared" si="59"/>
        <v>0.3787982657</v>
      </c>
      <c r="C85" s="52">
        <v>85094.0</v>
      </c>
      <c r="D85" s="148">
        <f t="shared" si="60"/>
        <v>0.4057069982</v>
      </c>
      <c r="E85" s="52">
        <v>5090.0</v>
      </c>
      <c r="F85" s="148">
        <f t="shared" si="61"/>
        <v>0.4162240464</v>
      </c>
      <c r="G85" s="146">
        <v>862.0</v>
      </c>
      <c r="H85" s="148">
        <f t="shared" si="62"/>
        <v>0.427480916</v>
      </c>
      <c r="I85" s="146">
        <v>224.0</v>
      </c>
      <c r="J85" s="148">
        <f t="shared" si="63"/>
        <v>0.423853211</v>
      </c>
      <c r="K85" s="146">
        <v>231.0</v>
      </c>
      <c r="L85" s="148">
        <f t="shared" si="64"/>
        <v>0.4066047472</v>
      </c>
      <c r="M85" s="146">
        <v>788.0</v>
      </c>
      <c r="N85" s="148">
        <f t="shared" si="65"/>
        <v>0.42413273</v>
      </c>
      <c r="O85" s="52">
        <v>1406.0</v>
      </c>
      <c r="P85" s="148">
        <f t="shared" si="66"/>
        <v>0.3787289235</v>
      </c>
      <c r="Q85" s="146">
        <v>584.0</v>
      </c>
      <c r="R85" s="148">
        <f t="shared" si="67"/>
        <v>0.3952611739</v>
      </c>
      <c r="S85" s="146">
        <v>734.0</v>
      </c>
      <c r="T85" s="148">
        <f t="shared" si="68"/>
        <v>0.3461538462</v>
      </c>
      <c r="U85" s="146">
        <v>261.0</v>
      </c>
      <c r="V85" s="4"/>
      <c r="W85" s="5"/>
      <c r="X85" s="5"/>
      <c r="Y85" s="5"/>
      <c r="Z85" s="5"/>
    </row>
    <row r="86" ht="17.25" customHeight="1">
      <c r="A86" s="150" t="s">
        <v>109</v>
      </c>
      <c r="B86" s="151">
        <f t="shared" si="59"/>
        <v>0.2374711764</v>
      </c>
      <c r="C86" s="152">
        <v>53346.0</v>
      </c>
      <c r="D86" s="151">
        <f t="shared" si="60"/>
        <v>0.2694085764</v>
      </c>
      <c r="E86" s="152">
        <v>3380.0</v>
      </c>
      <c r="F86" s="151">
        <f t="shared" si="61"/>
        <v>0.22549493</v>
      </c>
      <c r="G86" s="153">
        <v>467.0</v>
      </c>
      <c r="H86" s="151">
        <f t="shared" si="62"/>
        <v>0.2633587786</v>
      </c>
      <c r="I86" s="153">
        <v>138.0</v>
      </c>
      <c r="J86" s="151">
        <f t="shared" si="63"/>
        <v>0.2073394495</v>
      </c>
      <c r="K86" s="153">
        <v>113.0</v>
      </c>
      <c r="L86" s="151">
        <f t="shared" si="64"/>
        <v>0.2915376677</v>
      </c>
      <c r="M86" s="153">
        <v>565.0</v>
      </c>
      <c r="N86" s="151">
        <f t="shared" si="65"/>
        <v>0.3315233786</v>
      </c>
      <c r="O86" s="152">
        <v>1099.0</v>
      </c>
      <c r="P86" s="151">
        <f t="shared" si="66"/>
        <v>0.1575875486</v>
      </c>
      <c r="Q86" s="153">
        <v>243.0</v>
      </c>
      <c r="R86" s="151">
        <f t="shared" si="67"/>
        <v>0.2595584276</v>
      </c>
      <c r="S86" s="153">
        <v>482.0</v>
      </c>
      <c r="T86" s="151">
        <f t="shared" si="68"/>
        <v>0.3620689655</v>
      </c>
      <c r="U86" s="153">
        <v>273.0</v>
      </c>
      <c r="V86" s="4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24224.0</v>
      </c>
      <c r="F87" s="583"/>
      <c r="G87" s="584"/>
      <c r="H87" s="583"/>
      <c r="I87" s="584"/>
      <c r="J87" s="583"/>
      <c r="K87" s="584"/>
      <c r="L87" s="583"/>
      <c r="M87" s="584"/>
      <c r="N87" s="583"/>
      <c r="O87" s="584"/>
      <c r="P87" s="583"/>
      <c r="Q87" s="584"/>
      <c r="R87" s="583"/>
      <c r="S87" s="584"/>
      <c r="T87" s="583"/>
      <c r="U87" s="584"/>
      <c r="V87" s="29" t="s">
        <v>112</v>
      </c>
      <c r="W87" s="5"/>
      <c r="X87" s="5"/>
      <c r="Y87" s="5"/>
      <c r="Z87" s="5"/>
    </row>
    <row r="88" ht="25.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24224.0</v>
      </c>
      <c r="F88" s="134"/>
      <c r="G88" s="135"/>
      <c r="H88" s="134"/>
      <c r="I88" s="135"/>
      <c r="J88" s="134"/>
      <c r="K88" s="135"/>
      <c r="L88" s="134"/>
      <c r="M88" s="135"/>
      <c r="N88" s="134"/>
      <c r="O88" s="135"/>
      <c r="P88" s="134"/>
      <c r="Q88" s="135"/>
      <c r="R88" s="134"/>
      <c r="S88" s="135"/>
      <c r="T88" s="134"/>
      <c r="U88" s="135"/>
      <c r="V88" s="4" t="s">
        <v>112</v>
      </c>
      <c r="W88" s="5"/>
      <c r="X88" s="5"/>
      <c r="Y88" s="5"/>
      <c r="Z88" s="5"/>
    </row>
    <row r="89" ht="17.25" customHeight="1">
      <c r="A89" s="170" t="s">
        <v>114</v>
      </c>
      <c r="B89" s="145">
        <f t="shared" ref="B89:B91" si="69">C89/$C$88</f>
        <v>0.435920034</v>
      </c>
      <c r="C89" s="171">
        <v>217137.0</v>
      </c>
      <c r="D89" s="145">
        <f t="shared" ref="D89:D99" si="70">E89/$E$88</f>
        <v>0.3710782695</v>
      </c>
      <c r="E89" s="171">
        <v>8989.0</v>
      </c>
      <c r="F89" s="175"/>
      <c r="G89" s="174"/>
      <c r="H89" s="175"/>
      <c r="I89" s="174"/>
      <c r="J89" s="175"/>
      <c r="K89" s="174"/>
      <c r="L89" s="175"/>
      <c r="M89" s="174"/>
      <c r="N89" s="175"/>
      <c r="O89" s="174"/>
      <c r="P89" s="175"/>
      <c r="Q89" s="174"/>
      <c r="R89" s="175"/>
      <c r="S89" s="174"/>
      <c r="T89" s="175"/>
      <c r="U89" s="174"/>
      <c r="V89" s="4" t="s">
        <v>112</v>
      </c>
      <c r="W89" s="5"/>
      <c r="X89" s="5"/>
      <c r="Y89" s="5"/>
      <c r="Z89" s="5"/>
    </row>
    <row r="90" ht="17.25" customHeight="1">
      <c r="A90" s="176" t="s">
        <v>115</v>
      </c>
      <c r="B90" s="148">
        <f t="shared" si="69"/>
        <v>0.166819912</v>
      </c>
      <c r="C90" s="34">
        <v>83095.0</v>
      </c>
      <c r="D90" s="148">
        <f t="shared" si="70"/>
        <v>0.1072490092</v>
      </c>
      <c r="E90" s="34">
        <v>2598.0</v>
      </c>
      <c r="F90" s="134"/>
      <c r="G90" s="135"/>
      <c r="H90" s="134"/>
      <c r="I90" s="135"/>
      <c r="J90" s="134"/>
      <c r="K90" s="135"/>
      <c r="L90" s="134"/>
      <c r="M90" s="135"/>
      <c r="N90" s="134"/>
      <c r="O90" s="135"/>
      <c r="P90" s="134"/>
      <c r="Q90" s="135"/>
      <c r="R90" s="134"/>
      <c r="S90" s="135"/>
      <c r="T90" s="134"/>
      <c r="U90" s="135"/>
      <c r="V90" s="4" t="s">
        <v>112</v>
      </c>
      <c r="W90" s="5"/>
      <c r="X90" s="5"/>
      <c r="Y90" s="5"/>
      <c r="Z90" s="5"/>
    </row>
    <row r="91" ht="17.25" customHeight="1">
      <c r="A91" s="176" t="s">
        <v>116</v>
      </c>
      <c r="B91" s="148">
        <f t="shared" si="69"/>
        <v>0.397260054</v>
      </c>
      <c r="C91" s="34">
        <v>197880.0</v>
      </c>
      <c r="D91" s="148">
        <f t="shared" si="70"/>
        <v>0.5216727213</v>
      </c>
      <c r="E91" s="34">
        <v>12637.0</v>
      </c>
      <c r="F91" s="134"/>
      <c r="G91" s="135"/>
      <c r="H91" s="134"/>
      <c r="I91" s="135"/>
      <c r="J91" s="134"/>
      <c r="K91" s="135"/>
      <c r="L91" s="134"/>
      <c r="M91" s="135"/>
      <c r="N91" s="134"/>
      <c r="O91" s="135"/>
      <c r="P91" s="134"/>
      <c r="Q91" s="135"/>
      <c r="R91" s="134"/>
      <c r="S91" s="135"/>
      <c r="T91" s="134"/>
      <c r="U91" s="135"/>
      <c r="V91" s="4" t="s">
        <v>112</v>
      </c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70"/>
        <v>0.09944682959</v>
      </c>
      <c r="E92" s="27">
        <v>2409.0</v>
      </c>
      <c r="F92" s="134"/>
      <c r="G92" s="135"/>
      <c r="H92" s="134"/>
      <c r="I92" s="135"/>
      <c r="J92" s="134"/>
      <c r="K92" s="135"/>
      <c r="L92" s="134"/>
      <c r="M92" s="135"/>
      <c r="N92" s="134"/>
      <c r="O92" s="135"/>
      <c r="P92" s="134"/>
      <c r="Q92" s="135"/>
      <c r="R92" s="134"/>
      <c r="S92" s="135"/>
      <c r="T92" s="134"/>
      <c r="U92" s="135"/>
      <c r="V92" s="4" t="s">
        <v>112</v>
      </c>
      <c r="W92" s="5"/>
      <c r="X92" s="5"/>
      <c r="Y92" s="5"/>
      <c r="Z92" s="5"/>
    </row>
    <row r="93" ht="17.25" customHeight="1">
      <c r="A93" s="176" t="s">
        <v>114</v>
      </c>
      <c r="B93" s="148">
        <f t="shared" ref="B93:B95" si="71">C93/$C$88</f>
        <v>0.03657209624</v>
      </c>
      <c r="C93" s="34">
        <v>18217.0</v>
      </c>
      <c r="D93" s="148">
        <f t="shared" si="70"/>
        <v>0.02769980185</v>
      </c>
      <c r="E93" s="48">
        <v>671.0</v>
      </c>
      <c r="F93" s="134"/>
      <c r="G93" s="135"/>
      <c r="H93" s="134"/>
      <c r="I93" s="135"/>
      <c r="J93" s="134"/>
      <c r="K93" s="135"/>
      <c r="L93" s="134"/>
      <c r="M93" s="135"/>
      <c r="N93" s="134"/>
      <c r="O93" s="135"/>
      <c r="P93" s="134"/>
      <c r="Q93" s="135"/>
      <c r="R93" s="134"/>
      <c r="S93" s="135"/>
      <c r="T93" s="134"/>
      <c r="U93" s="135"/>
      <c r="V93" s="4" t="s">
        <v>112</v>
      </c>
      <c r="W93" s="5"/>
      <c r="X93" s="5"/>
      <c r="Y93" s="5"/>
      <c r="Z93" s="5"/>
    </row>
    <row r="94" ht="17.25" customHeight="1">
      <c r="A94" s="176" t="s">
        <v>115</v>
      </c>
      <c r="B94" s="148">
        <f t="shared" si="71"/>
        <v>0.007948011692</v>
      </c>
      <c r="C94" s="34">
        <v>3959.0</v>
      </c>
      <c r="D94" s="148">
        <f t="shared" si="70"/>
        <v>0.001898943197</v>
      </c>
      <c r="E94" s="48">
        <v>46.0</v>
      </c>
      <c r="F94" s="134"/>
      <c r="G94" s="135"/>
      <c r="H94" s="134"/>
      <c r="I94" s="135"/>
      <c r="J94" s="134"/>
      <c r="K94" s="135"/>
      <c r="L94" s="134"/>
      <c r="M94" s="135"/>
      <c r="N94" s="134"/>
      <c r="O94" s="135"/>
      <c r="P94" s="134"/>
      <c r="Q94" s="135"/>
      <c r="R94" s="134"/>
      <c r="S94" s="135"/>
      <c r="T94" s="134"/>
      <c r="U94" s="135"/>
      <c r="V94" s="4" t="s">
        <v>112</v>
      </c>
      <c r="W94" s="5"/>
      <c r="X94" s="5"/>
      <c r="Y94" s="5"/>
      <c r="Z94" s="5"/>
    </row>
    <row r="95" ht="17.25" customHeight="1">
      <c r="A95" s="176" t="s">
        <v>116</v>
      </c>
      <c r="B95" s="148">
        <f t="shared" si="71"/>
        <v>0.06960482783</v>
      </c>
      <c r="C95" s="34">
        <v>34671.0</v>
      </c>
      <c r="D95" s="148">
        <f t="shared" si="70"/>
        <v>0.06984808454</v>
      </c>
      <c r="E95" s="34">
        <v>1692.0</v>
      </c>
      <c r="F95" s="134"/>
      <c r="G95" s="135"/>
      <c r="H95" s="134"/>
      <c r="I95" s="135"/>
      <c r="J95" s="134"/>
      <c r="K95" s="135"/>
      <c r="L95" s="134"/>
      <c r="M95" s="135"/>
      <c r="N95" s="134"/>
      <c r="O95" s="135"/>
      <c r="P95" s="134"/>
      <c r="Q95" s="135"/>
      <c r="R95" s="134"/>
      <c r="S95" s="135"/>
      <c r="T95" s="134"/>
      <c r="U95" s="135"/>
      <c r="V95" s="4" t="s">
        <v>112</v>
      </c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72">C96/$C$87</f>
        <v>0.03610031479</v>
      </c>
      <c r="C96" s="27">
        <v>17982.0</v>
      </c>
      <c r="D96" s="40">
        <f t="shared" si="70"/>
        <v>0.03896961691</v>
      </c>
      <c r="E96" s="410">
        <v>944.0</v>
      </c>
      <c r="F96" s="134"/>
      <c r="G96" s="135"/>
      <c r="H96" s="134"/>
      <c r="I96" s="135"/>
      <c r="J96" s="134"/>
      <c r="K96" s="135"/>
      <c r="L96" s="134"/>
      <c r="M96" s="135"/>
      <c r="N96" s="134"/>
      <c r="O96" s="135"/>
      <c r="P96" s="134"/>
      <c r="Q96" s="135"/>
      <c r="R96" s="134"/>
      <c r="S96" s="135"/>
      <c r="T96" s="134"/>
      <c r="U96" s="135"/>
      <c r="V96" s="4" t="s">
        <v>112</v>
      </c>
      <c r="W96" s="5"/>
      <c r="X96" s="5"/>
      <c r="Y96" s="5"/>
      <c r="Z96" s="5"/>
    </row>
    <row r="97" ht="17.25" customHeight="1">
      <c r="A97" s="176" t="s">
        <v>114</v>
      </c>
      <c r="B97" s="128">
        <f t="shared" si="72"/>
        <v>0.01799996788</v>
      </c>
      <c r="C97" s="34">
        <v>8966.0</v>
      </c>
      <c r="D97" s="128">
        <f t="shared" si="70"/>
        <v>0.009205746367</v>
      </c>
      <c r="E97" s="48">
        <v>223.0</v>
      </c>
      <c r="F97" s="85"/>
      <c r="G97" s="86"/>
      <c r="H97" s="85"/>
      <c r="I97" s="86"/>
      <c r="J97" s="85"/>
      <c r="K97" s="86"/>
      <c r="L97" s="85"/>
      <c r="M97" s="86"/>
      <c r="N97" s="85"/>
      <c r="O97" s="86"/>
      <c r="P97" s="85"/>
      <c r="Q97" s="86"/>
      <c r="R97" s="85"/>
      <c r="S97" s="86"/>
      <c r="T97" s="85"/>
      <c r="U97" s="86"/>
      <c r="V97" s="4" t="s">
        <v>112</v>
      </c>
      <c r="W97" s="5"/>
      <c r="X97" s="5"/>
      <c r="Y97" s="5"/>
      <c r="Z97" s="5"/>
    </row>
    <row r="98" ht="17.25" customHeight="1">
      <c r="A98" s="176" t="s">
        <v>115</v>
      </c>
      <c r="B98" s="128">
        <f t="shared" si="72"/>
        <v>0.0009295098291</v>
      </c>
      <c r="C98" s="48">
        <v>463.0</v>
      </c>
      <c r="D98" s="128">
        <f t="shared" si="70"/>
        <v>0.0005779392338</v>
      </c>
      <c r="E98" s="48">
        <v>14.0</v>
      </c>
      <c r="F98" s="85"/>
      <c r="G98" s="86"/>
      <c r="H98" s="85"/>
      <c r="I98" s="86"/>
      <c r="J98" s="85"/>
      <c r="K98" s="86"/>
      <c r="L98" s="85"/>
      <c r="M98" s="86"/>
      <c r="N98" s="85"/>
      <c r="O98" s="86"/>
      <c r="P98" s="85"/>
      <c r="Q98" s="86"/>
      <c r="R98" s="85"/>
      <c r="S98" s="86"/>
      <c r="T98" s="85"/>
      <c r="U98" s="86"/>
      <c r="V98" s="4" t="s">
        <v>112</v>
      </c>
      <c r="W98" s="5"/>
      <c r="X98" s="5"/>
      <c r="Y98" s="5"/>
      <c r="Z98" s="5"/>
    </row>
    <row r="99" ht="17.25" customHeight="1">
      <c r="A99" s="179" t="s">
        <v>116</v>
      </c>
      <c r="B99" s="132">
        <f t="shared" si="72"/>
        <v>0.01717083708</v>
      </c>
      <c r="C99" s="356">
        <v>8553.0</v>
      </c>
      <c r="D99" s="132">
        <f t="shared" si="70"/>
        <v>0.02918593131</v>
      </c>
      <c r="E99" s="435">
        <v>707.0</v>
      </c>
      <c r="F99" s="183"/>
      <c r="G99" s="184"/>
      <c r="H99" s="183"/>
      <c r="I99" s="184"/>
      <c r="J99" s="183"/>
      <c r="K99" s="184"/>
      <c r="L99" s="183"/>
      <c r="M99" s="184"/>
      <c r="N99" s="183"/>
      <c r="O99" s="184"/>
      <c r="P99" s="183"/>
      <c r="Q99" s="184"/>
      <c r="R99" s="183"/>
      <c r="S99" s="184"/>
      <c r="T99" s="183"/>
      <c r="U99" s="184"/>
      <c r="V99" s="4" t="s">
        <v>112</v>
      </c>
      <c r="W99" s="5"/>
      <c r="X99" s="5"/>
      <c r="Y99" s="5"/>
      <c r="Z99" s="5"/>
    </row>
    <row r="100" ht="21.0" customHeight="1">
      <c r="A100" s="779" t="s">
        <v>391</v>
      </c>
      <c r="B100" s="753"/>
      <c r="C100" s="753"/>
      <c r="D100" s="753"/>
      <c r="E100" s="753"/>
      <c r="F100" s="753"/>
      <c r="G100" s="753"/>
      <c r="H100" s="753"/>
      <c r="I100" s="753"/>
      <c r="J100" s="753"/>
      <c r="K100" s="753"/>
      <c r="L100" s="753"/>
      <c r="M100" s="753"/>
      <c r="N100" s="753"/>
      <c r="O100" s="753"/>
      <c r="P100" s="753"/>
      <c r="Q100" s="753"/>
      <c r="R100" s="753"/>
      <c r="S100" s="753"/>
      <c r="T100" s="753"/>
      <c r="U100" s="754"/>
      <c r="V100" s="4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73">C101/(C$101+C$102+C$103+C$104+C$105+C$106)</f>
        <v>0.1896207894</v>
      </c>
      <c r="C101" s="186">
        <v>464588.0</v>
      </c>
      <c r="D101" s="185">
        <f t="shared" ref="D101:D106" si="74">E101/(E$101+E$102+E$103+E$104+E$105+E$106)</f>
        <v>0.2233026643</v>
      </c>
      <c r="E101" s="186">
        <v>25605.0</v>
      </c>
      <c r="F101" s="185">
        <f t="shared" ref="F101:F106" si="75">G101/(G$101+G$102+G$103+G$104+G$105+G$106)</f>
        <v>0.2303643928</v>
      </c>
      <c r="G101" s="186">
        <v>4596.0</v>
      </c>
      <c r="H101" s="185">
        <f t="shared" ref="H101:H106" si="76">I101/(I$101+I$102+I$103+I$104+I$105+I$106)</f>
        <v>0.3678439191</v>
      </c>
      <c r="I101" s="186">
        <v>2583.0</v>
      </c>
      <c r="J101" s="185">
        <f t="shared" ref="J101:J106" si="77">K101/(K$101+K$102+K$103+K$104+K$105+K$106)</f>
        <v>0.3632587859</v>
      </c>
      <c r="K101" s="186">
        <v>2274.0</v>
      </c>
      <c r="L101" s="185">
        <f t="shared" ref="L101:L106" si="78">M101/(M$101+M$102+M$103+M$104+M$105+M$106)</f>
        <v>0.2997831793</v>
      </c>
      <c r="M101" s="186">
        <v>5254.0</v>
      </c>
      <c r="N101" s="185">
        <f t="shared" ref="N101:N106" si="79">O101/(O$101+O$102+O$103+O$104+O$105+O$106)</f>
        <v>0.1268916812</v>
      </c>
      <c r="O101" s="186">
        <v>2767.0</v>
      </c>
      <c r="P101" s="185">
        <f t="shared" ref="P101:P106" si="80">Q101/(Q$101+Q$102+Q$103+Q$104+Q$105+Q$106)</f>
        <v>0.1142882834</v>
      </c>
      <c r="Q101" s="186">
        <v>1271.0</v>
      </c>
      <c r="R101" s="185">
        <f t="shared" ref="R101:R106" si="81">S101/(S$101+S$102+S$103+S$104+S$105+S$106)</f>
        <v>0.2625100348</v>
      </c>
      <c r="S101" s="186">
        <v>5886.0</v>
      </c>
      <c r="T101" s="185">
        <f t="shared" ref="T101:T106" si="82">U101/(U$101+U$102+U$103+U$104+U$105+U$106)</f>
        <v>0.1138249386</v>
      </c>
      <c r="U101" s="186">
        <v>974.0</v>
      </c>
      <c r="V101" s="4" t="s">
        <v>121</v>
      </c>
      <c r="W101" s="5"/>
      <c r="X101" s="5"/>
      <c r="Y101" s="5"/>
      <c r="Z101" s="5"/>
    </row>
    <row r="102" ht="20.25" customHeight="1">
      <c r="A102" s="176" t="s">
        <v>122</v>
      </c>
      <c r="B102" s="187">
        <f t="shared" si="73"/>
        <v>0.2644727337</v>
      </c>
      <c r="C102" s="159">
        <v>647982.0</v>
      </c>
      <c r="D102" s="187">
        <f t="shared" si="74"/>
        <v>0.3082632015</v>
      </c>
      <c r="E102" s="159">
        <v>35347.0</v>
      </c>
      <c r="F102" s="187">
        <f t="shared" si="75"/>
        <v>0.3251466092</v>
      </c>
      <c r="G102" s="159">
        <v>6487.0</v>
      </c>
      <c r="H102" s="187">
        <f t="shared" si="76"/>
        <v>0.3799487326</v>
      </c>
      <c r="I102" s="159">
        <v>2668.0</v>
      </c>
      <c r="J102" s="187">
        <f t="shared" si="77"/>
        <v>0.4063897764</v>
      </c>
      <c r="K102" s="159">
        <v>2544.0</v>
      </c>
      <c r="L102" s="187">
        <f t="shared" si="78"/>
        <v>0.3503366427</v>
      </c>
      <c r="M102" s="159">
        <v>6140.0</v>
      </c>
      <c r="N102" s="187">
        <f t="shared" si="79"/>
        <v>0.2548839769</v>
      </c>
      <c r="O102" s="159">
        <v>5558.0</v>
      </c>
      <c r="P102" s="187">
        <f t="shared" si="80"/>
        <v>0.2259688877</v>
      </c>
      <c r="Q102" s="159">
        <v>2513.0</v>
      </c>
      <c r="R102" s="187">
        <f t="shared" si="81"/>
        <v>0.3480956204</v>
      </c>
      <c r="S102" s="159">
        <v>7805.0</v>
      </c>
      <c r="T102" s="187">
        <f t="shared" si="82"/>
        <v>0.1907210471</v>
      </c>
      <c r="U102" s="159">
        <v>1632.0</v>
      </c>
      <c r="V102" s="4" t="s">
        <v>123</v>
      </c>
      <c r="W102" s="5"/>
      <c r="X102" s="5"/>
      <c r="Y102" s="5"/>
      <c r="Z102" s="5"/>
    </row>
    <row r="103" ht="14.25" customHeight="1">
      <c r="A103" s="176" t="s">
        <v>124</v>
      </c>
      <c r="B103" s="187">
        <f t="shared" si="73"/>
        <v>0.1909733928</v>
      </c>
      <c r="C103" s="159">
        <v>467902.0</v>
      </c>
      <c r="D103" s="187">
        <f t="shared" si="74"/>
        <v>0.1980464832</v>
      </c>
      <c r="E103" s="159">
        <v>22709.0</v>
      </c>
      <c r="F103" s="187">
        <f t="shared" si="75"/>
        <v>0.1814445391</v>
      </c>
      <c r="G103" s="159">
        <v>3620.0</v>
      </c>
      <c r="H103" s="187">
        <f t="shared" si="76"/>
        <v>0.1539447451</v>
      </c>
      <c r="I103" s="159">
        <v>1081.0</v>
      </c>
      <c r="J103" s="187">
        <f t="shared" si="77"/>
        <v>0.1354632588</v>
      </c>
      <c r="K103" s="159">
        <v>848.0</v>
      </c>
      <c r="L103" s="187">
        <f t="shared" si="78"/>
        <v>0.176937122</v>
      </c>
      <c r="M103" s="159">
        <v>3101.0</v>
      </c>
      <c r="N103" s="187">
        <f t="shared" si="79"/>
        <v>0.2574979363</v>
      </c>
      <c r="O103" s="159">
        <v>5615.0</v>
      </c>
      <c r="P103" s="187">
        <f t="shared" si="80"/>
        <v>0.2060066541</v>
      </c>
      <c r="Q103" s="159">
        <v>2291.0</v>
      </c>
      <c r="R103" s="187">
        <f t="shared" si="81"/>
        <v>0.1869592365</v>
      </c>
      <c r="S103" s="159">
        <v>4192.0</v>
      </c>
      <c r="T103" s="187">
        <f t="shared" si="82"/>
        <v>0.2291691013</v>
      </c>
      <c r="U103" s="159">
        <v>1961.0</v>
      </c>
      <c r="V103" s="4" t="s">
        <v>125</v>
      </c>
      <c r="W103" s="5"/>
      <c r="X103" s="5"/>
      <c r="Y103" s="5"/>
      <c r="Z103" s="5"/>
    </row>
    <row r="104" ht="20.25" customHeight="1">
      <c r="A104" s="176" t="s">
        <v>126</v>
      </c>
      <c r="B104" s="187">
        <f t="shared" si="73"/>
        <v>0.09901717896</v>
      </c>
      <c r="C104" s="159">
        <v>242601.0</v>
      </c>
      <c r="D104" s="187">
        <f t="shared" si="74"/>
        <v>0.09377752584</v>
      </c>
      <c r="E104" s="159">
        <v>10753.0</v>
      </c>
      <c r="F104" s="187">
        <f t="shared" si="75"/>
        <v>0.09152423437</v>
      </c>
      <c r="G104" s="159">
        <v>1826.0</v>
      </c>
      <c r="H104" s="187">
        <f t="shared" si="76"/>
        <v>0.03944745087</v>
      </c>
      <c r="I104" s="159">
        <v>277.0</v>
      </c>
      <c r="J104" s="187">
        <f t="shared" si="77"/>
        <v>0.04249201278</v>
      </c>
      <c r="K104" s="159">
        <v>266.0</v>
      </c>
      <c r="L104" s="187">
        <f t="shared" si="78"/>
        <v>0.06932557343</v>
      </c>
      <c r="M104" s="159">
        <v>1215.0</v>
      </c>
      <c r="N104" s="187">
        <f t="shared" si="79"/>
        <v>0.1302393837</v>
      </c>
      <c r="O104" s="159">
        <v>2840.0</v>
      </c>
      <c r="P104" s="187">
        <f t="shared" si="80"/>
        <v>0.1443215538</v>
      </c>
      <c r="Q104" s="159">
        <v>1605.0</v>
      </c>
      <c r="R104" s="187">
        <f t="shared" si="81"/>
        <v>0.07488181251</v>
      </c>
      <c r="S104" s="159">
        <v>1679.0</v>
      </c>
      <c r="T104" s="187">
        <f t="shared" si="82"/>
        <v>0.1221222391</v>
      </c>
      <c r="U104" s="159">
        <v>1045.0</v>
      </c>
      <c r="V104" s="4" t="s">
        <v>127</v>
      </c>
      <c r="W104" s="5"/>
      <c r="X104" s="5"/>
      <c r="Y104" s="5"/>
      <c r="Z104" s="5"/>
    </row>
    <row r="105" ht="30.0" customHeight="1">
      <c r="A105" s="176" t="s">
        <v>128</v>
      </c>
      <c r="B105" s="187">
        <f t="shared" si="73"/>
        <v>0.2542241305</v>
      </c>
      <c r="C105" s="159">
        <v>622872.0</v>
      </c>
      <c r="D105" s="187">
        <f t="shared" si="74"/>
        <v>0.1753978982</v>
      </c>
      <c r="E105" s="159">
        <v>20112.0</v>
      </c>
      <c r="F105" s="187">
        <f t="shared" si="75"/>
        <v>0.1704175229</v>
      </c>
      <c r="G105" s="159">
        <v>3400.0</v>
      </c>
      <c r="H105" s="187">
        <f t="shared" si="76"/>
        <v>0.05625178012</v>
      </c>
      <c r="I105" s="159">
        <v>395.0</v>
      </c>
      <c r="J105" s="187">
        <f t="shared" si="77"/>
        <v>0.05095846645</v>
      </c>
      <c r="K105" s="159">
        <v>319.0</v>
      </c>
      <c r="L105" s="187">
        <f t="shared" si="78"/>
        <v>0.1022480886</v>
      </c>
      <c r="M105" s="159">
        <v>1792.0</v>
      </c>
      <c r="N105" s="187">
        <f t="shared" si="79"/>
        <v>0.2300284325</v>
      </c>
      <c r="O105" s="159">
        <v>5016.0</v>
      </c>
      <c r="P105" s="187">
        <f t="shared" si="80"/>
        <v>0.3083355813</v>
      </c>
      <c r="Q105" s="159">
        <v>3429.0</v>
      </c>
      <c r="R105" s="187">
        <f t="shared" si="81"/>
        <v>0.1262599233</v>
      </c>
      <c r="S105" s="159">
        <v>2831.0</v>
      </c>
      <c r="T105" s="187">
        <f t="shared" si="82"/>
        <v>0.342409723</v>
      </c>
      <c r="U105" s="159">
        <v>2930.0</v>
      </c>
      <c r="V105" s="4" t="s">
        <v>129</v>
      </c>
      <c r="W105" s="5"/>
      <c r="X105" s="5"/>
      <c r="Y105" s="5"/>
      <c r="Z105" s="5"/>
    </row>
    <row r="106" ht="15.0" customHeight="1">
      <c r="A106" s="188" t="s">
        <v>392</v>
      </c>
      <c r="B106" s="189">
        <f t="shared" si="73"/>
        <v>0.001691774588</v>
      </c>
      <c r="C106" s="190">
        <v>4145.0</v>
      </c>
      <c r="D106" s="189">
        <f t="shared" si="74"/>
        <v>0.001212226922</v>
      </c>
      <c r="E106" s="190">
        <v>139.0</v>
      </c>
      <c r="F106" s="189">
        <f t="shared" si="75"/>
        <v>0.001102701619</v>
      </c>
      <c r="G106" s="190">
        <v>22.0</v>
      </c>
      <c r="H106" s="189">
        <f t="shared" si="76"/>
        <v>0.002563372259</v>
      </c>
      <c r="I106" s="190">
        <v>18.0</v>
      </c>
      <c r="J106" s="189">
        <f t="shared" si="77"/>
        <v>0.001437699681</v>
      </c>
      <c r="K106" s="190">
        <v>9.0</v>
      </c>
      <c r="L106" s="189">
        <f t="shared" si="78"/>
        <v>0.001369394043</v>
      </c>
      <c r="M106" s="190">
        <v>24.0</v>
      </c>
      <c r="N106" s="189">
        <f t="shared" si="79"/>
        <v>0.0004585893791</v>
      </c>
      <c r="O106" s="190">
        <v>10.0</v>
      </c>
      <c r="P106" s="189">
        <f t="shared" si="80"/>
        <v>0.001079039655</v>
      </c>
      <c r="Q106" s="190">
        <v>12.0</v>
      </c>
      <c r="R106" s="189">
        <f t="shared" si="81"/>
        <v>0.001293372581</v>
      </c>
      <c r="S106" s="190">
        <v>29.0</v>
      </c>
      <c r="T106" s="189">
        <f t="shared" si="82"/>
        <v>0.001752950801</v>
      </c>
      <c r="U106" s="190">
        <v>15.0</v>
      </c>
      <c r="V106" s="4" t="s">
        <v>131</v>
      </c>
      <c r="W106" s="5"/>
      <c r="X106" s="5"/>
      <c r="Y106" s="5"/>
      <c r="Z106" s="5"/>
    </row>
    <row r="107" ht="15.0" customHeight="1">
      <c r="A107" s="722" t="s">
        <v>132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1"/>
      <c r="V107" s="4"/>
      <c r="W107" s="5"/>
      <c r="X107" s="5"/>
      <c r="Y107" s="5"/>
      <c r="Z107" s="5"/>
    </row>
    <row r="108" ht="15.0" customHeight="1">
      <c r="A108" s="24" t="s">
        <v>133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3"/>
      <c r="V108" s="4"/>
      <c r="W108" s="5"/>
      <c r="X108" s="5"/>
      <c r="Y108" s="5"/>
      <c r="Z108" s="5"/>
    </row>
    <row r="109" ht="14.25" customHeight="1">
      <c r="A109" s="195" t="s">
        <v>134</v>
      </c>
      <c r="B109" s="634">
        <f>C109/C8</f>
        <v>0.05474491635</v>
      </c>
      <c r="C109" s="635">
        <v>173316.0</v>
      </c>
      <c r="D109" s="196">
        <f>E109/E8</f>
        <v>0.04991167517</v>
      </c>
      <c r="E109" s="198">
        <v>7657.0</v>
      </c>
      <c r="F109" s="173"/>
      <c r="G109" s="174"/>
      <c r="H109" s="175"/>
      <c r="I109" s="174"/>
      <c r="J109" s="173"/>
      <c r="K109" s="201"/>
      <c r="L109" s="175"/>
      <c r="M109" s="174"/>
      <c r="N109" s="173"/>
      <c r="O109" s="201"/>
      <c r="P109" s="175"/>
      <c r="Q109" s="174"/>
      <c r="R109" s="175"/>
      <c r="S109" s="174"/>
      <c r="T109" s="175"/>
      <c r="U109" s="174"/>
      <c r="V109" s="4" t="s">
        <v>135</v>
      </c>
      <c r="W109" s="5"/>
      <c r="X109" s="5"/>
      <c r="Y109" s="5"/>
      <c r="Z109" s="5"/>
    </row>
    <row r="110" ht="17.25" customHeight="1">
      <c r="A110" s="734" t="s">
        <v>94</v>
      </c>
      <c r="B110" s="128">
        <f t="shared" ref="B110:B111" si="83">C110/$C$109</f>
        <v>0.4841445683</v>
      </c>
      <c r="C110" s="203">
        <v>83910.0</v>
      </c>
      <c r="D110" s="128">
        <f t="shared" ref="D110:D111" si="84">E110/$E$109</f>
        <v>0.5133864438</v>
      </c>
      <c r="E110" s="204">
        <v>3931.0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205"/>
      <c r="P110" s="134"/>
      <c r="Q110" s="135"/>
      <c r="R110" s="134"/>
      <c r="S110" s="135"/>
      <c r="T110" s="134"/>
      <c r="U110" s="135"/>
      <c r="V110" s="4" t="s">
        <v>135</v>
      </c>
      <c r="W110" s="5"/>
      <c r="X110" s="5"/>
      <c r="Y110" s="5"/>
      <c r="Z110" s="5"/>
    </row>
    <row r="111" ht="17.25" customHeight="1">
      <c r="A111" s="734" t="s">
        <v>82</v>
      </c>
      <c r="B111" s="128">
        <f t="shared" si="83"/>
        <v>0.5158554317</v>
      </c>
      <c r="C111" s="203">
        <v>89406.0</v>
      </c>
      <c r="D111" s="128">
        <f t="shared" si="84"/>
        <v>0.4866135562</v>
      </c>
      <c r="E111" s="204">
        <v>3726.0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10"/>
      <c r="P111" s="208"/>
      <c r="Q111" s="207"/>
      <c r="R111" s="208"/>
      <c r="S111" s="207"/>
      <c r="T111" s="208"/>
      <c r="U111" s="207"/>
      <c r="V111" s="4" t="s">
        <v>135</v>
      </c>
      <c r="W111" s="5"/>
      <c r="X111" s="5"/>
      <c r="Y111" s="5"/>
      <c r="Z111" s="5"/>
    </row>
    <row r="112" ht="17.25" customHeight="1">
      <c r="A112" s="211" t="s">
        <v>136</v>
      </c>
      <c r="B112" s="212">
        <v>54.74064551992495</v>
      </c>
      <c r="C112" s="213"/>
      <c r="D112" s="214">
        <v>49.92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205"/>
      <c r="P112" s="134"/>
      <c r="Q112" s="135"/>
      <c r="R112" s="134"/>
      <c r="S112" s="135"/>
      <c r="T112" s="134"/>
      <c r="U112" s="135"/>
      <c r="V112" s="4" t="s">
        <v>135</v>
      </c>
      <c r="W112" s="5"/>
      <c r="X112" s="5"/>
      <c r="Y112" s="5"/>
      <c r="Z112" s="5"/>
    </row>
    <row r="113" ht="17.25" customHeight="1">
      <c r="A113" s="734" t="s">
        <v>94</v>
      </c>
      <c r="B113" s="219">
        <v>56.919238580539606</v>
      </c>
      <c r="C113" s="213"/>
      <c r="D113" s="220">
        <v>54.02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10"/>
      <c r="P113" s="208"/>
      <c r="Q113" s="207"/>
      <c r="R113" s="208"/>
      <c r="S113" s="207"/>
      <c r="T113" s="208"/>
      <c r="U113" s="207"/>
      <c r="V113" s="4" t="s">
        <v>135</v>
      </c>
      <c r="W113" s="5"/>
      <c r="X113" s="5"/>
      <c r="Y113" s="5"/>
      <c r="Z113" s="5"/>
    </row>
    <row r="114" ht="17.25" customHeight="1">
      <c r="A114" s="734" t="s">
        <v>82</v>
      </c>
      <c r="B114" s="219">
        <v>52.842424299737104</v>
      </c>
      <c r="C114" s="213"/>
      <c r="D114" s="220">
        <v>46.23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205"/>
      <c r="P114" s="134"/>
      <c r="Q114" s="135"/>
      <c r="R114" s="134"/>
      <c r="S114" s="135"/>
      <c r="T114" s="134"/>
      <c r="U114" s="135"/>
      <c r="V114" s="4" t="s">
        <v>135</v>
      </c>
      <c r="W114" s="5"/>
      <c r="X114" s="5"/>
      <c r="Y114" s="5"/>
      <c r="Z114" s="5"/>
    </row>
    <row r="115" ht="21.0" customHeight="1">
      <c r="A115" s="221" t="s">
        <v>137</v>
      </c>
      <c r="B115" s="222">
        <v>106.549874865928</v>
      </c>
      <c r="C115" s="223"/>
      <c r="D115" s="224">
        <v>94.79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227"/>
      <c r="P115" s="138"/>
      <c r="Q115" s="139"/>
      <c r="R115" s="138"/>
      <c r="S115" s="139"/>
      <c r="T115" s="138"/>
      <c r="U115" s="139"/>
      <c r="V115" s="4" t="s">
        <v>135</v>
      </c>
      <c r="W115" s="5"/>
      <c r="X115" s="5"/>
      <c r="Y115" s="5"/>
      <c r="Z115" s="5"/>
    </row>
    <row r="116" ht="15.0" customHeight="1">
      <c r="A116" s="24" t="s">
        <v>138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3"/>
      <c r="V116" s="4"/>
      <c r="W116" s="5"/>
      <c r="X116" s="5"/>
      <c r="Y116" s="5"/>
      <c r="Z116" s="5"/>
    </row>
    <row r="117" ht="17.25" customHeight="1">
      <c r="A117" s="735" t="s">
        <v>139</v>
      </c>
      <c r="B117" s="229"/>
      <c r="C117" s="230">
        <v>0.192</v>
      </c>
      <c r="D117" s="175"/>
      <c r="E117" s="174"/>
      <c r="F117" s="175"/>
      <c r="G117" s="174"/>
      <c r="H117" s="175"/>
      <c r="I117" s="174"/>
      <c r="J117" s="175"/>
      <c r="K117" s="174"/>
      <c r="L117" s="175"/>
      <c r="M117" s="174"/>
      <c r="N117" s="175"/>
      <c r="O117" s="174"/>
      <c r="P117" s="175"/>
      <c r="Q117" s="174"/>
      <c r="R117" s="175"/>
      <c r="S117" s="174"/>
      <c r="T117" s="175"/>
      <c r="U117" s="174"/>
      <c r="V117" s="4" t="s">
        <v>66</v>
      </c>
      <c r="W117" s="5"/>
      <c r="X117" s="5"/>
      <c r="Y117" s="5"/>
      <c r="Z117" s="5"/>
    </row>
    <row r="118" ht="17.25" customHeight="1">
      <c r="A118" s="176" t="s">
        <v>140</v>
      </c>
      <c r="B118" s="26"/>
      <c r="C118" s="123">
        <v>0.188</v>
      </c>
      <c r="D118" s="134"/>
      <c r="E118" s="135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134"/>
      <c r="Q118" s="135"/>
      <c r="R118" s="134"/>
      <c r="S118" s="135"/>
      <c r="T118" s="134"/>
      <c r="U118" s="135"/>
      <c r="V118" s="4" t="s">
        <v>66</v>
      </c>
      <c r="W118" s="5"/>
      <c r="X118" s="5"/>
      <c r="Y118" s="5"/>
      <c r="Z118" s="5"/>
    </row>
    <row r="119" ht="17.25" customHeight="1">
      <c r="A119" s="232" t="s">
        <v>141</v>
      </c>
      <c r="B119" s="26"/>
      <c r="C119" s="123">
        <v>0.195</v>
      </c>
      <c r="D119" s="134"/>
      <c r="E119" s="135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134"/>
      <c r="Q119" s="135"/>
      <c r="R119" s="134"/>
      <c r="S119" s="135"/>
      <c r="T119" s="134"/>
      <c r="U119" s="135"/>
      <c r="V119" s="4" t="s">
        <v>66</v>
      </c>
      <c r="W119" s="5"/>
      <c r="X119" s="5"/>
      <c r="Y119" s="5"/>
      <c r="Z119" s="5"/>
    </row>
    <row r="120" ht="17.25" customHeight="1">
      <c r="A120" s="177" t="s">
        <v>142</v>
      </c>
      <c r="B120" s="26"/>
      <c r="C120" s="117">
        <v>0.211</v>
      </c>
      <c r="D120" s="134"/>
      <c r="E120" s="135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134"/>
      <c r="Q120" s="135"/>
      <c r="R120" s="134"/>
      <c r="S120" s="135"/>
      <c r="T120" s="134"/>
      <c r="U120" s="135"/>
      <c r="V120" s="4" t="s">
        <v>66</v>
      </c>
      <c r="W120" s="5"/>
      <c r="X120" s="5"/>
      <c r="Y120" s="5"/>
      <c r="Z120" s="5"/>
    </row>
    <row r="121" ht="17.25" customHeight="1">
      <c r="A121" s="232" t="s">
        <v>143</v>
      </c>
      <c r="B121" s="26"/>
      <c r="C121" s="123">
        <v>0.23</v>
      </c>
      <c r="D121" s="134"/>
      <c r="E121" s="135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134"/>
      <c r="Q121" s="135"/>
      <c r="R121" s="134"/>
      <c r="S121" s="135"/>
      <c r="T121" s="134"/>
      <c r="U121" s="135"/>
      <c r="V121" s="4" t="s">
        <v>66</v>
      </c>
      <c r="W121" s="5"/>
      <c r="X121" s="5"/>
      <c r="Y121" s="5"/>
      <c r="Z121" s="5"/>
    </row>
    <row r="122" ht="17.25" customHeight="1">
      <c r="A122" s="232" t="s">
        <v>144</v>
      </c>
      <c r="B122" s="26"/>
      <c r="C122" s="123">
        <v>0.198</v>
      </c>
      <c r="D122" s="134"/>
      <c r="E122" s="135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134"/>
      <c r="Q122" s="135"/>
      <c r="R122" s="134"/>
      <c r="S122" s="135"/>
      <c r="T122" s="134"/>
      <c r="U122" s="135"/>
      <c r="V122" s="4" t="s">
        <v>66</v>
      </c>
      <c r="W122" s="5"/>
      <c r="X122" s="5"/>
      <c r="Y122" s="5"/>
      <c r="Z122" s="5"/>
    </row>
    <row r="123" ht="17.25" customHeight="1">
      <c r="A123" s="177" t="s">
        <v>145</v>
      </c>
      <c r="B123" s="26"/>
      <c r="C123" s="117">
        <v>0.211</v>
      </c>
      <c r="D123" s="134"/>
      <c r="E123" s="135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134"/>
      <c r="Q123" s="135"/>
      <c r="R123" s="134"/>
      <c r="S123" s="135"/>
      <c r="T123" s="134"/>
      <c r="U123" s="135"/>
      <c r="V123" s="4" t="s">
        <v>66</v>
      </c>
      <c r="W123" s="5"/>
      <c r="X123" s="5"/>
      <c r="Y123" s="5"/>
      <c r="Z123" s="5"/>
    </row>
    <row r="124" ht="17.25" customHeight="1">
      <c r="A124" s="232" t="s">
        <v>146</v>
      </c>
      <c r="B124" s="26"/>
      <c r="C124" s="123">
        <v>0.2016</v>
      </c>
      <c r="D124" s="134"/>
      <c r="E124" s="135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134"/>
      <c r="Q124" s="135"/>
      <c r="R124" s="134"/>
      <c r="S124" s="135"/>
      <c r="T124" s="134"/>
      <c r="U124" s="135"/>
      <c r="V124" s="4" t="s">
        <v>66</v>
      </c>
      <c r="W124" s="5"/>
      <c r="X124" s="5"/>
      <c r="Y124" s="5"/>
      <c r="Z124" s="5"/>
    </row>
    <row r="125" ht="17.25" customHeight="1">
      <c r="A125" s="232" t="s">
        <v>147</v>
      </c>
      <c r="B125" s="26"/>
      <c r="C125" s="123">
        <v>0.2186</v>
      </c>
      <c r="D125" s="134"/>
      <c r="E125" s="135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134"/>
      <c r="Q125" s="135"/>
      <c r="R125" s="134"/>
      <c r="S125" s="135"/>
      <c r="T125" s="134"/>
      <c r="U125" s="135"/>
      <c r="V125" s="4" t="s">
        <v>66</v>
      </c>
      <c r="W125" s="5"/>
      <c r="X125" s="5"/>
      <c r="Y125" s="5"/>
      <c r="Z125" s="5"/>
    </row>
    <row r="126" ht="17.25" customHeight="1">
      <c r="A126" s="177" t="s">
        <v>148</v>
      </c>
      <c r="B126" s="26"/>
      <c r="C126" s="117">
        <v>0.145</v>
      </c>
      <c r="D126" s="134"/>
      <c r="E126" s="135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134"/>
      <c r="Q126" s="135"/>
      <c r="R126" s="134"/>
      <c r="S126" s="135"/>
      <c r="T126" s="134"/>
      <c r="U126" s="135"/>
      <c r="V126" s="4" t="s">
        <v>66</v>
      </c>
      <c r="W126" s="5"/>
      <c r="X126" s="5"/>
      <c r="Y126" s="5"/>
      <c r="Z126" s="5"/>
    </row>
    <row r="127" ht="17.25" customHeight="1">
      <c r="A127" s="232" t="s">
        <v>149</v>
      </c>
      <c r="B127" s="26"/>
      <c r="C127" s="123">
        <v>0.0833</v>
      </c>
      <c r="D127" s="134"/>
      <c r="E127" s="135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134"/>
      <c r="Q127" s="135"/>
      <c r="R127" s="134"/>
      <c r="S127" s="135"/>
      <c r="T127" s="134"/>
      <c r="U127" s="135"/>
      <c r="V127" s="4" t="s">
        <v>66</v>
      </c>
      <c r="W127" s="5"/>
      <c r="X127" s="5"/>
      <c r="Y127" s="5"/>
      <c r="Z127" s="5"/>
    </row>
    <row r="128" ht="17.25" customHeight="1">
      <c r="A128" s="232" t="s">
        <v>150</v>
      </c>
      <c r="B128" s="26"/>
      <c r="C128" s="123">
        <v>0.1976</v>
      </c>
      <c r="D128" s="134"/>
      <c r="E128" s="135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134"/>
      <c r="Q128" s="135"/>
      <c r="R128" s="134"/>
      <c r="S128" s="135"/>
      <c r="T128" s="134"/>
      <c r="U128" s="135"/>
      <c r="V128" s="4" t="s">
        <v>66</v>
      </c>
      <c r="W128" s="5"/>
      <c r="X128" s="5"/>
      <c r="Y128" s="5"/>
      <c r="Z128" s="5"/>
    </row>
    <row r="129" ht="17.25" customHeight="1">
      <c r="A129" s="177" t="s">
        <v>151</v>
      </c>
      <c r="B129" s="26"/>
      <c r="C129" s="117">
        <v>0.1</v>
      </c>
      <c r="D129" s="134"/>
      <c r="E129" s="135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134"/>
      <c r="Q129" s="135"/>
      <c r="R129" s="134"/>
      <c r="S129" s="135"/>
      <c r="T129" s="134"/>
      <c r="U129" s="135"/>
      <c r="V129" s="4" t="s">
        <v>66</v>
      </c>
      <c r="W129" s="5"/>
      <c r="X129" s="5"/>
      <c r="Y129" s="5"/>
      <c r="Z129" s="5"/>
    </row>
    <row r="130" ht="17.25" customHeight="1">
      <c r="A130" s="176" t="s">
        <v>152</v>
      </c>
      <c r="B130" s="26"/>
      <c r="C130" s="233">
        <v>0.0672</v>
      </c>
      <c r="D130" s="134"/>
      <c r="E130" s="135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134"/>
      <c r="Q130" s="135"/>
      <c r="R130" s="134"/>
      <c r="S130" s="135"/>
      <c r="T130" s="134"/>
      <c r="U130" s="135"/>
      <c r="V130" s="4" t="s">
        <v>66</v>
      </c>
      <c r="W130" s="5"/>
      <c r="X130" s="5"/>
      <c r="Y130" s="5"/>
      <c r="Z130" s="5"/>
    </row>
    <row r="131" ht="17.25" customHeight="1">
      <c r="A131" s="234" t="s">
        <v>153</v>
      </c>
      <c r="B131" s="98"/>
      <c r="C131" s="235">
        <v>0.1255</v>
      </c>
      <c r="D131" s="138"/>
      <c r="E131" s="139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138"/>
      <c r="Q131" s="139"/>
      <c r="R131" s="138"/>
      <c r="S131" s="139"/>
      <c r="T131" s="138"/>
      <c r="U131" s="139"/>
      <c r="V131" s="4" t="s">
        <v>66</v>
      </c>
      <c r="W131" s="5"/>
      <c r="X131" s="5"/>
      <c r="Y131" s="5"/>
      <c r="Z131" s="5"/>
    </row>
    <row r="132" ht="15.0" customHeight="1">
      <c r="A132" s="23" t="s">
        <v>154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3"/>
      <c r="V132" s="4" t="s">
        <v>155</v>
      </c>
      <c r="W132" s="5"/>
      <c r="X132" s="5"/>
      <c r="Y132" s="5"/>
      <c r="Z132" s="5"/>
    </row>
    <row r="133" ht="17.25" customHeight="1">
      <c r="A133" s="236" t="s">
        <v>156</v>
      </c>
      <c r="B133" s="636">
        <v>74.7</v>
      </c>
      <c r="C133" s="288"/>
      <c r="D133" s="637">
        <v>79.8</v>
      </c>
      <c r="E133" s="248"/>
      <c r="F133" s="173"/>
      <c r="G133" s="201"/>
      <c r="H133" s="175"/>
      <c r="I133" s="174"/>
      <c r="J133" s="173"/>
      <c r="K133" s="201"/>
      <c r="L133" s="175"/>
      <c r="M133" s="174"/>
      <c r="N133" s="173"/>
      <c r="O133" s="201"/>
      <c r="P133" s="175"/>
      <c r="Q133" s="174"/>
      <c r="R133" s="175"/>
      <c r="S133" s="174"/>
      <c r="T133" s="175"/>
      <c r="U133" s="174"/>
      <c r="V133" s="4" t="s">
        <v>155</v>
      </c>
      <c r="W133" s="5"/>
      <c r="X133" s="5"/>
      <c r="Y133" s="5"/>
      <c r="Z133" s="5"/>
    </row>
    <row r="134" ht="17.25" customHeight="1">
      <c r="A134" s="232" t="s">
        <v>157</v>
      </c>
      <c r="B134" s="239">
        <v>71.5</v>
      </c>
      <c r="C134" s="46"/>
      <c r="D134" s="239">
        <v>74.8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205"/>
      <c r="P134" s="134"/>
      <c r="Q134" s="135"/>
      <c r="R134" s="134"/>
      <c r="S134" s="135"/>
      <c r="T134" s="134"/>
      <c r="U134" s="135"/>
      <c r="V134" s="4" t="s">
        <v>158</v>
      </c>
      <c r="W134" s="5"/>
      <c r="X134" s="5"/>
      <c r="Y134" s="5"/>
      <c r="Z134" s="5"/>
    </row>
    <row r="135" ht="17.25" customHeight="1">
      <c r="A135" s="232" t="s">
        <v>159</v>
      </c>
      <c r="B135" s="240">
        <v>65.7</v>
      </c>
      <c r="C135" s="46"/>
      <c r="D135" s="239">
        <v>65.5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205"/>
      <c r="P135" s="134"/>
      <c r="Q135" s="135"/>
      <c r="R135" s="134"/>
      <c r="S135" s="135"/>
      <c r="T135" s="134"/>
      <c r="U135" s="135"/>
      <c r="V135" s="4" t="s">
        <v>155</v>
      </c>
      <c r="W135" s="5"/>
      <c r="X135" s="5"/>
      <c r="Y135" s="5"/>
      <c r="Z135" s="5"/>
    </row>
    <row r="136" ht="17.25" customHeight="1">
      <c r="A136" s="232" t="s">
        <v>160</v>
      </c>
      <c r="B136" s="239">
        <v>66.4</v>
      </c>
      <c r="C136" s="46"/>
      <c r="D136" s="239">
        <v>62.1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205"/>
      <c r="P136" s="134"/>
      <c r="Q136" s="135"/>
      <c r="R136" s="134"/>
      <c r="S136" s="135"/>
      <c r="T136" s="134"/>
      <c r="U136" s="135"/>
      <c r="V136" s="4" t="s">
        <v>158</v>
      </c>
      <c r="W136" s="5"/>
      <c r="X136" s="5"/>
      <c r="Y136" s="5"/>
      <c r="Z136" s="5"/>
    </row>
    <row r="137" ht="24.0" customHeight="1">
      <c r="A137" s="241" t="s">
        <v>161</v>
      </c>
      <c r="B137" s="242">
        <v>54.2</v>
      </c>
      <c r="C137" s="243"/>
      <c r="D137" s="468">
        <v>50.0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227"/>
      <c r="P137" s="183"/>
      <c r="Q137" s="184"/>
      <c r="R137" s="183"/>
      <c r="S137" s="184"/>
      <c r="T137" s="183"/>
      <c r="U137" s="184"/>
      <c r="V137" s="4" t="s">
        <v>155</v>
      </c>
      <c r="W137" s="5"/>
      <c r="X137" s="5"/>
      <c r="Y137" s="5"/>
      <c r="Z137" s="5"/>
    </row>
    <row r="138" ht="17.25" customHeight="1">
      <c r="A138" s="245" t="s">
        <v>409</v>
      </c>
      <c r="B138" s="246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246"/>
      <c r="N138" s="246"/>
      <c r="O138" s="246"/>
      <c r="P138" s="246"/>
      <c r="Q138" s="246"/>
      <c r="R138" s="246"/>
      <c r="S138" s="246"/>
      <c r="T138" s="246"/>
      <c r="U138" s="21"/>
      <c r="V138" s="4" t="s">
        <v>155</v>
      </c>
      <c r="W138" s="5"/>
      <c r="X138" s="5"/>
      <c r="Y138" s="5"/>
      <c r="Z138" s="5"/>
    </row>
    <row r="139" ht="17.25" customHeight="1">
      <c r="A139" s="170" t="s">
        <v>163</v>
      </c>
      <c r="B139" s="247">
        <v>71.4</v>
      </c>
      <c r="C139" s="248"/>
      <c r="D139" s="247">
        <v>68.5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201"/>
      <c r="P139" s="175"/>
      <c r="Q139" s="174"/>
      <c r="R139" s="175"/>
      <c r="S139" s="174"/>
      <c r="T139" s="175"/>
      <c r="U139" s="174"/>
      <c r="V139" s="4" t="s">
        <v>155</v>
      </c>
      <c r="W139" s="5"/>
      <c r="X139" s="5"/>
      <c r="Y139" s="5"/>
      <c r="Z139" s="5"/>
    </row>
    <row r="140" ht="17.25" customHeight="1">
      <c r="A140" s="176" t="s">
        <v>164</v>
      </c>
      <c r="B140" s="249">
        <v>73.3</v>
      </c>
      <c r="C140" s="47"/>
      <c r="D140" s="249">
        <v>74.8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205"/>
      <c r="P140" s="134"/>
      <c r="Q140" s="135"/>
      <c r="R140" s="134"/>
      <c r="S140" s="135"/>
      <c r="T140" s="134"/>
      <c r="U140" s="135"/>
      <c r="V140" s="4" t="s">
        <v>155</v>
      </c>
      <c r="W140" s="5"/>
      <c r="X140" s="5"/>
      <c r="Y140" s="5"/>
      <c r="Z140" s="5"/>
    </row>
    <row r="141" ht="17.25" customHeight="1">
      <c r="A141" s="176" t="s">
        <v>165</v>
      </c>
      <c r="B141" s="249">
        <v>51.5</v>
      </c>
      <c r="C141" s="47"/>
      <c r="D141" s="249">
        <v>39.0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205"/>
      <c r="P141" s="134"/>
      <c r="Q141" s="135"/>
      <c r="R141" s="134"/>
      <c r="S141" s="135"/>
      <c r="T141" s="134"/>
      <c r="U141" s="135"/>
      <c r="V141" s="4" t="s">
        <v>155</v>
      </c>
      <c r="W141" s="5"/>
      <c r="X141" s="5"/>
      <c r="Y141" s="5"/>
      <c r="Z141" s="5"/>
    </row>
    <row r="142" ht="17.25" customHeight="1">
      <c r="A142" s="176" t="s">
        <v>166</v>
      </c>
      <c r="B142" s="249">
        <v>58.1</v>
      </c>
      <c r="C142" s="47"/>
      <c r="D142" s="249">
        <v>56.9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205"/>
      <c r="P142" s="134"/>
      <c r="Q142" s="135"/>
      <c r="R142" s="134"/>
      <c r="S142" s="135"/>
      <c r="T142" s="134"/>
      <c r="U142" s="135"/>
      <c r="V142" s="4" t="s">
        <v>155</v>
      </c>
      <c r="W142" s="5"/>
      <c r="X142" s="5"/>
      <c r="Y142" s="5"/>
      <c r="Z142" s="5"/>
    </row>
    <row r="143" ht="24.0" customHeight="1">
      <c r="A143" s="176" t="s">
        <v>167</v>
      </c>
      <c r="B143" s="33">
        <v>0.125</v>
      </c>
      <c r="C143" s="47"/>
      <c r="D143" s="33">
        <v>0.108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205"/>
      <c r="P143" s="134"/>
      <c r="Q143" s="135"/>
      <c r="R143" s="134"/>
      <c r="S143" s="135"/>
      <c r="T143" s="134"/>
      <c r="U143" s="135"/>
      <c r="V143" s="4" t="s">
        <v>155</v>
      </c>
      <c r="W143" s="5"/>
      <c r="X143" s="5"/>
      <c r="Y143" s="5"/>
      <c r="Z143" s="5"/>
    </row>
    <row r="144" ht="17.25" customHeight="1">
      <c r="A144" s="179" t="s">
        <v>168</v>
      </c>
      <c r="B144" s="251">
        <v>0.07</v>
      </c>
      <c r="C144" s="244"/>
      <c r="D144" s="433">
        <v>0.067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227"/>
      <c r="P144" s="183"/>
      <c r="Q144" s="184"/>
      <c r="R144" s="183"/>
      <c r="S144" s="184"/>
      <c r="T144" s="183"/>
      <c r="U144" s="184"/>
      <c r="V144" s="4" t="s">
        <v>155</v>
      </c>
      <c r="W144" s="5"/>
      <c r="X144" s="5"/>
      <c r="Y144" s="5"/>
      <c r="Z144" s="5"/>
    </row>
    <row r="145" ht="17.25" customHeight="1">
      <c r="A145" s="245" t="s">
        <v>169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46"/>
      <c r="T145" s="246"/>
      <c r="U145" s="21"/>
      <c r="V145" s="4" t="s">
        <v>155</v>
      </c>
      <c r="W145" s="5"/>
      <c r="X145" s="5"/>
      <c r="Y145" s="5"/>
      <c r="Z145" s="5"/>
    </row>
    <row r="146" ht="17.25" customHeight="1">
      <c r="A146" s="170" t="s">
        <v>170</v>
      </c>
      <c r="B146" s="550">
        <v>6.7</v>
      </c>
      <c r="C146" s="47"/>
      <c r="D146" s="249">
        <v>7.5</v>
      </c>
      <c r="E146" s="215"/>
      <c r="F146" s="175"/>
      <c r="G146" s="174"/>
      <c r="H146" s="175"/>
      <c r="I146" s="174"/>
      <c r="J146" s="173"/>
      <c r="K146" s="201"/>
      <c r="L146" s="175"/>
      <c r="M146" s="174"/>
      <c r="N146" s="173"/>
      <c r="O146" s="201"/>
      <c r="P146" s="175"/>
      <c r="Q146" s="174"/>
      <c r="R146" s="175"/>
      <c r="S146" s="174"/>
      <c r="T146" s="175"/>
      <c r="U146" s="174"/>
      <c r="V146" s="4" t="s">
        <v>155</v>
      </c>
      <c r="W146" s="5"/>
      <c r="X146" s="5"/>
      <c r="Y146" s="5"/>
      <c r="Z146" s="5"/>
    </row>
    <row r="147" ht="17.25" customHeight="1">
      <c r="A147" s="176" t="s">
        <v>171</v>
      </c>
      <c r="B147" s="550">
        <v>4.1</v>
      </c>
      <c r="C147" s="47"/>
      <c r="D147" s="249">
        <v>3.0</v>
      </c>
      <c r="E147" s="215"/>
      <c r="F147" s="134"/>
      <c r="G147" s="135"/>
      <c r="H147" s="134"/>
      <c r="I147" s="135"/>
      <c r="J147" s="169"/>
      <c r="K147" s="205"/>
      <c r="L147" s="134"/>
      <c r="M147" s="135"/>
      <c r="N147" s="169"/>
      <c r="O147" s="205"/>
      <c r="P147" s="134"/>
      <c r="Q147" s="135"/>
      <c r="R147" s="134"/>
      <c r="S147" s="135"/>
      <c r="T147" s="134"/>
      <c r="U147" s="135"/>
      <c r="V147" s="4" t="s">
        <v>155</v>
      </c>
      <c r="W147" s="5"/>
      <c r="X147" s="5"/>
      <c r="Y147" s="5"/>
      <c r="Z147" s="5"/>
    </row>
    <row r="148" ht="18.0" customHeight="1">
      <c r="A148" s="176" t="s">
        <v>172</v>
      </c>
      <c r="B148" s="550">
        <v>4.5</v>
      </c>
      <c r="C148" s="47"/>
      <c r="D148" s="249">
        <v>5.7</v>
      </c>
      <c r="E148" s="215"/>
      <c r="F148" s="134"/>
      <c r="G148" s="135"/>
      <c r="H148" s="134"/>
      <c r="I148" s="135"/>
      <c r="J148" s="169"/>
      <c r="K148" s="205"/>
      <c r="L148" s="134"/>
      <c r="M148" s="135"/>
      <c r="N148" s="169"/>
      <c r="O148" s="205"/>
      <c r="P148" s="134"/>
      <c r="Q148" s="135"/>
      <c r="R148" s="134"/>
      <c r="S148" s="135"/>
      <c r="T148" s="134"/>
      <c r="U148" s="135"/>
      <c r="V148" s="4" t="s">
        <v>155</v>
      </c>
      <c r="W148" s="5"/>
      <c r="X148" s="5"/>
      <c r="Y148" s="5"/>
      <c r="Z148" s="5"/>
    </row>
    <row r="149" ht="18.0" customHeight="1">
      <c r="A149" s="179" t="s">
        <v>173</v>
      </c>
      <c r="B149" s="585">
        <v>4.7</v>
      </c>
      <c r="C149" s="255"/>
      <c r="D149" s="254">
        <v>5.1</v>
      </c>
      <c r="E149" s="225"/>
      <c r="F149" s="183"/>
      <c r="G149" s="184"/>
      <c r="H149" s="183"/>
      <c r="I149" s="184"/>
      <c r="J149" s="226"/>
      <c r="K149" s="227"/>
      <c r="L149" s="183"/>
      <c r="M149" s="184"/>
      <c r="N149" s="226"/>
      <c r="O149" s="227"/>
      <c r="P149" s="183"/>
      <c r="Q149" s="184"/>
      <c r="R149" s="183"/>
      <c r="S149" s="184"/>
      <c r="T149" s="183"/>
      <c r="U149" s="184"/>
      <c r="V149" s="4" t="s">
        <v>155</v>
      </c>
      <c r="W149" s="5"/>
      <c r="X149" s="5"/>
      <c r="Y149" s="5"/>
      <c r="Z149" s="5"/>
    </row>
    <row r="150" ht="15.0" customHeight="1">
      <c r="A150" s="23" t="s">
        <v>174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3"/>
      <c r="V150" s="4"/>
      <c r="W150" s="5"/>
      <c r="X150" s="5"/>
      <c r="Y150" s="5"/>
      <c r="Z150" s="5"/>
    </row>
    <row r="151" ht="15.0" customHeight="1">
      <c r="A151" s="24" t="s">
        <v>175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3"/>
      <c r="V151" s="4" t="s">
        <v>176</v>
      </c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85">E152/C152</f>
        <v>0.05527282098</v>
      </c>
      <c r="E152" s="172">
        <v>3432.0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201"/>
      <c r="P152" s="231"/>
      <c r="Q152" s="200"/>
      <c r="R152" s="231"/>
      <c r="S152" s="200"/>
      <c r="T152" s="231"/>
      <c r="U152" s="200"/>
      <c r="V152" s="4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261">
        <f t="shared" si="85"/>
        <v>0.05775003302</v>
      </c>
      <c r="E153" s="35">
        <v>32360.0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205"/>
      <c r="P153" s="134"/>
      <c r="Q153" s="135"/>
      <c r="R153" s="134"/>
      <c r="S153" s="135"/>
      <c r="T153" s="134"/>
      <c r="U153" s="135"/>
      <c r="V153" s="4"/>
      <c r="W153" s="5"/>
      <c r="X153" s="5"/>
      <c r="Y153" s="5"/>
      <c r="Z153" s="5"/>
    </row>
    <row r="154" ht="15.0" customHeight="1">
      <c r="A154" s="24" t="s">
        <v>179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3"/>
      <c r="V154" s="4"/>
      <c r="W154" s="5"/>
      <c r="X154" s="5"/>
      <c r="Y154" s="5"/>
      <c r="Z154" s="5"/>
    </row>
    <row r="155" ht="17.25" customHeight="1">
      <c r="A155" s="619" t="s">
        <v>180</v>
      </c>
      <c r="B155" s="262">
        <f t="shared" ref="B155:B161" si="86">C155/$C$155</f>
        <v>1</v>
      </c>
      <c r="C155" s="172">
        <v>1530955.0</v>
      </c>
      <c r="D155" s="262">
        <f>E155/C155</f>
        <v>0.0440574674</v>
      </c>
      <c r="E155" s="172">
        <v>67450.0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201"/>
      <c r="P155" s="175"/>
      <c r="Q155" s="174"/>
      <c r="R155" s="175"/>
      <c r="S155" s="174"/>
      <c r="T155" s="175"/>
      <c r="U155" s="174"/>
      <c r="V155" s="4" t="s">
        <v>181</v>
      </c>
      <c r="W155" s="5"/>
      <c r="X155" s="5"/>
      <c r="Y155" s="5"/>
      <c r="Z155" s="5"/>
    </row>
    <row r="156" ht="17.25" customHeight="1">
      <c r="A156" s="256" t="s">
        <v>182</v>
      </c>
      <c r="B156" s="262">
        <f t="shared" si="86"/>
        <v>0.6935703531</v>
      </c>
      <c r="C156" s="172">
        <v>1061825.0</v>
      </c>
      <c r="D156" s="262">
        <f t="shared" ref="D156:D161" si="87">E156/$E$155</f>
        <v>0.5528539659</v>
      </c>
      <c r="E156" s="172">
        <v>37290.0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201"/>
      <c r="P156" s="175"/>
      <c r="Q156" s="174"/>
      <c r="R156" s="175"/>
      <c r="S156" s="174"/>
      <c r="T156" s="175"/>
      <c r="U156" s="174"/>
      <c r="V156" s="4" t="s">
        <v>181</v>
      </c>
      <c r="W156" s="5"/>
      <c r="X156" s="5"/>
      <c r="Y156" s="5"/>
      <c r="Z156" s="5"/>
    </row>
    <row r="157" ht="17.25" customHeight="1">
      <c r="A157" s="260" t="s">
        <v>183</v>
      </c>
      <c r="B157" s="187">
        <f t="shared" si="86"/>
        <v>0.002250229432</v>
      </c>
      <c r="C157" s="35">
        <v>3445.0</v>
      </c>
      <c r="D157" s="187">
        <f t="shared" si="87"/>
        <v>0.001779095626</v>
      </c>
      <c r="E157" s="35">
        <v>120.0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205"/>
      <c r="P157" s="134"/>
      <c r="Q157" s="135"/>
      <c r="R157" s="134"/>
      <c r="S157" s="135"/>
      <c r="T157" s="134"/>
      <c r="U157" s="135"/>
      <c r="V157" s="4" t="s">
        <v>181</v>
      </c>
      <c r="W157" s="5"/>
      <c r="X157" s="5"/>
      <c r="Y157" s="5"/>
      <c r="Z157" s="5"/>
    </row>
    <row r="158" ht="17.25" customHeight="1">
      <c r="A158" s="260" t="s">
        <v>184</v>
      </c>
      <c r="B158" s="187">
        <f t="shared" si="86"/>
        <v>0.008298741635</v>
      </c>
      <c r="C158" s="35">
        <v>12705.0</v>
      </c>
      <c r="D158" s="187">
        <f t="shared" si="87"/>
        <v>0.0006671608599</v>
      </c>
      <c r="E158" s="35">
        <v>45.0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205"/>
      <c r="P158" s="134"/>
      <c r="Q158" s="135"/>
      <c r="R158" s="134"/>
      <c r="S158" s="135"/>
      <c r="T158" s="134"/>
      <c r="U158" s="135"/>
      <c r="V158" s="4" t="s">
        <v>181</v>
      </c>
      <c r="W158" s="5"/>
      <c r="X158" s="5"/>
      <c r="Y158" s="5"/>
      <c r="Z158" s="5"/>
    </row>
    <row r="159" ht="17.25" customHeight="1">
      <c r="A159" s="260" t="s">
        <v>185</v>
      </c>
      <c r="B159" s="187">
        <f t="shared" si="86"/>
        <v>0.04361656613</v>
      </c>
      <c r="C159" s="35">
        <v>66775.0</v>
      </c>
      <c r="D159" s="187">
        <f t="shared" si="87"/>
        <v>0.04077094144</v>
      </c>
      <c r="E159" s="35">
        <v>2750.0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205"/>
      <c r="P159" s="134"/>
      <c r="Q159" s="135"/>
      <c r="R159" s="134"/>
      <c r="S159" s="135"/>
      <c r="T159" s="134"/>
      <c r="U159" s="135"/>
      <c r="V159" s="4" t="s">
        <v>181</v>
      </c>
      <c r="W159" s="5"/>
      <c r="X159" s="5"/>
      <c r="Y159" s="5"/>
      <c r="Z159" s="5"/>
    </row>
    <row r="160" ht="17.25" customHeight="1">
      <c r="A160" s="147" t="s">
        <v>186</v>
      </c>
      <c r="B160" s="187">
        <f t="shared" si="86"/>
        <v>0.927698724</v>
      </c>
      <c r="C160" s="35">
        <v>1420265.0</v>
      </c>
      <c r="D160" s="187">
        <f t="shared" si="87"/>
        <v>0.9435878428</v>
      </c>
      <c r="E160" s="35">
        <v>63645.0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205"/>
      <c r="P160" s="134"/>
      <c r="Q160" s="135"/>
      <c r="R160" s="134"/>
      <c r="S160" s="135"/>
      <c r="T160" s="134"/>
      <c r="U160" s="135"/>
      <c r="V160" s="4" t="s">
        <v>181</v>
      </c>
      <c r="W160" s="5"/>
      <c r="X160" s="5"/>
      <c r="Y160" s="5"/>
      <c r="Z160" s="5"/>
    </row>
    <row r="161" ht="17.25" customHeight="1">
      <c r="A161" s="147" t="s">
        <v>187</v>
      </c>
      <c r="B161" s="187">
        <f t="shared" si="86"/>
        <v>0.01813900474</v>
      </c>
      <c r="C161" s="35">
        <v>27770.0</v>
      </c>
      <c r="D161" s="187">
        <f t="shared" si="87"/>
        <v>0.01319495923</v>
      </c>
      <c r="E161" s="35">
        <v>890.0</v>
      </c>
      <c r="F161" s="134"/>
      <c r="G161" s="135"/>
      <c r="H161" s="134"/>
      <c r="I161" s="135"/>
      <c r="J161" s="134"/>
      <c r="K161" s="135"/>
      <c r="L161" s="134"/>
      <c r="M161" s="135"/>
      <c r="N161" s="169"/>
      <c r="O161" s="205"/>
      <c r="P161" s="134"/>
      <c r="Q161" s="135"/>
      <c r="R161" s="134"/>
      <c r="S161" s="135"/>
      <c r="T161" s="134"/>
      <c r="U161" s="135"/>
      <c r="V161" s="4" t="s">
        <v>181</v>
      </c>
      <c r="W161" s="5"/>
      <c r="X161" s="5"/>
      <c r="Y161" s="5"/>
      <c r="Z161" s="5"/>
    </row>
    <row r="162" ht="23.25" customHeight="1">
      <c r="A162" s="263" t="s">
        <v>188</v>
      </c>
      <c r="B162" s="60"/>
      <c r="C162" s="47"/>
      <c r="D162" s="60"/>
      <c r="E162" s="47"/>
      <c r="F162" s="60"/>
      <c r="G162" s="81">
        <v>134012.2312</v>
      </c>
      <c r="H162" s="60"/>
      <c r="I162" s="81">
        <v>68479.6809</v>
      </c>
      <c r="J162" s="60"/>
      <c r="K162" s="81">
        <v>51263.1239</v>
      </c>
      <c r="L162" s="60"/>
      <c r="M162" s="81">
        <v>91522.1928</v>
      </c>
      <c r="N162" s="60"/>
      <c r="O162" s="81">
        <v>97096.5194</v>
      </c>
      <c r="P162" s="60"/>
      <c r="Q162" s="81">
        <v>132743.7484</v>
      </c>
      <c r="R162" s="60"/>
      <c r="S162" s="81">
        <v>73770.1689</v>
      </c>
      <c r="T162" s="60"/>
      <c r="U162" s="81">
        <v>205639.3618</v>
      </c>
      <c r="V162" s="4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v>132805.912437659</v>
      </c>
      <c r="D163" s="266">
        <f>E163/C163</f>
        <v>0.7925003853</v>
      </c>
      <c r="E163" s="267">
        <v>105248.736773372</v>
      </c>
      <c r="F163" s="134"/>
      <c r="G163" s="135"/>
      <c r="H163" s="134"/>
      <c r="I163" s="135"/>
      <c r="J163" s="134"/>
      <c r="K163" s="135"/>
      <c r="L163" s="134"/>
      <c r="M163" s="135"/>
      <c r="N163" s="169"/>
      <c r="O163" s="135"/>
      <c r="P163" s="134"/>
      <c r="Q163" s="135"/>
      <c r="R163" s="134"/>
      <c r="S163" s="135"/>
      <c r="T163" s="134"/>
      <c r="U163" s="135"/>
      <c r="V163" s="4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79.6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205"/>
      <c r="P164" s="134"/>
      <c r="Q164" s="135"/>
      <c r="R164" s="134"/>
      <c r="S164" s="135"/>
      <c r="T164" s="134"/>
      <c r="U164" s="135"/>
      <c r="V164" s="29" t="s">
        <v>191</v>
      </c>
      <c r="W164" s="5"/>
      <c r="X164" s="5"/>
      <c r="Y164" s="5"/>
      <c r="Z164" s="5"/>
    </row>
    <row r="165" ht="21.0" customHeight="1">
      <c r="A165" s="221" t="s">
        <v>192</v>
      </c>
      <c r="B165" s="100"/>
      <c r="C165" s="270">
        <v>291.0</v>
      </c>
      <c r="D165" s="100"/>
      <c r="E165" s="270">
        <v>315.0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227"/>
      <c r="P165" s="138"/>
      <c r="Q165" s="139"/>
      <c r="R165" s="138"/>
      <c r="S165" s="139"/>
      <c r="T165" s="138"/>
      <c r="U165" s="139"/>
      <c r="V165" s="4" t="s">
        <v>193</v>
      </c>
      <c r="W165" s="5"/>
      <c r="X165" s="5"/>
      <c r="Y165" s="5"/>
      <c r="Z165" s="5"/>
    </row>
    <row r="166" ht="15.0" customHeight="1">
      <c r="A166" s="24" t="s">
        <v>194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3"/>
      <c r="V166" s="4" t="s">
        <v>195</v>
      </c>
      <c r="W166" s="5"/>
      <c r="X166" s="5"/>
      <c r="Y166" s="5"/>
      <c r="Z166" s="5"/>
    </row>
    <row r="167" ht="24.0" customHeight="1">
      <c r="A167" s="280" t="s">
        <v>180</v>
      </c>
      <c r="B167" s="262">
        <f t="shared" ref="B167:B171" si="88">C167/$C$167</f>
        <v>1</v>
      </c>
      <c r="C167" s="473">
        <v>1378931.0</v>
      </c>
      <c r="D167" s="262">
        <f t="shared" ref="D167:D171" si="89">E167/$E$167</f>
        <v>1</v>
      </c>
      <c r="E167" s="473">
        <v>59920.0</v>
      </c>
      <c r="F167" s="262">
        <f t="shared" ref="F167:F171" si="90">G167/$G$167</f>
        <v>1</v>
      </c>
      <c r="G167" s="473">
        <v>10131.0</v>
      </c>
      <c r="H167" s="262">
        <f t="shared" ref="H167:H171" si="91">I167/$I$167</f>
        <v>1</v>
      </c>
      <c r="I167" s="473">
        <v>4170.0</v>
      </c>
      <c r="J167" s="262">
        <f t="shared" ref="J167:J171" si="92">K167/$K$167</f>
        <v>1</v>
      </c>
      <c r="K167" s="473">
        <v>3906.0</v>
      </c>
      <c r="L167" s="262">
        <f t="shared" ref="L167:L171" si="93">M167/$M$167</f>
        <v>1</v>
      </c>
      <c r="M167" s="473">
        <v>9666.0</v>
      </c>
      <c r="N167" s="262">
        <f t="shared" ref="N167:N171" si="94">O167/$O$167</f>
        <v>1</v>
      </c>
      <c r="O167" s="473">
        <v>10964.0</v>
      </c>
      <c r="P167" s="262">
        <f t="shared" ref="P167:P171" si="95">Q167/$Q$167</f>
        <v>1</v>
      </c>
      <c r="Q167" s="473">
        <v>4072.0</v>
      </c>
      <c r="R167" s="262">
        <f t="shared" ref="R167:R171" si="96">S167/$S$167</f>
        <v>1</v>
      </c>
      <c r="S167" s="473">
        <v>12090.0</v>
      </c>
      <c r="T167" s="262">
        <f t="shared" ref="T167:T171" si="97">U167/$U$167</f>
        <v>1</v>
      </c>
      <c r="U167" s="473">
        <v>4921.0</v>
      </c>
      <c r="V167" s="4"/>
      <c r="W167" s="5"/>
      <c r="X167" s="5"/>
      <c r="Y167" s="5"/>
      <c r="Z167" s="5"/>
    </row>
    <row r="168" ht="16.5" customHeight="1">
      <c r="A168" s="272" t="s">
        <v>196</v>
      </c>
      <c r="B168" s="187">
        <f t="shared" si="88"/>
        <v>0.7834373148</v>
      </c>
      <c r="C168" s="159">
        <v>1080306.0</v>
      </c>
      <c r="D168" s="187">
        <f t="shared" si="89"/>
        <v>0.826034713</v>
      </c>
      <c r="E168" s="159">
        <v>49496.0</v>
      </c>
      <c r="F168" s="187">
        <f t="shared" si="90"/>
        <v>0.80071069</v>
      </c>
      <c r="G168" s="159">
        <v>8112.0</v>
      </c>
      <c r="H168" s="187">
        <f t="shared" si="91"/>
        <v>0.93117506</v>
      </c>
      <c r="I168" s="159">
        <v>3883.0</v>
      </c>
      <c r="J168" s="187">
        <f t="shared" si="92"/>
        <v>0.8952892985</v>
      </c>
      <c r="K168" s="159">
        <v>3497.0</v>
      </c>
      <c r="L168" s="187">
        <f t="shared" si="93"/>
        <v>0.874818953</v>
      </c>
      <c r="M168" s="159">
        <v>8456.0</v>
      </c>
      <c r="N168" s="187">
        <f t="shared" si="94"/>
        <v>0.8177672382</v>
      </c>
      <c r="O168" s="159">
        <v>8966.0</v>
      </c>
      <c r="P168" s="187">
        <f t="shared" si="95"/>
        <v>0.5282416503</v>
      </c>
      <c r="Q168" s="159">
        <v>2151.0</v>
      </c>
      <c r="R168" s="187">
        <f t="shared" si="96"/>
        <v>0.8523573201</v>
      </c>
      <c r="S168" s="159">
        <v>10305.0</v>
      </c>
      <c r="T168" s="187">
        <f t="shared" si="97"/>
        <v>0.83844747</v>
      </c>
      <c r="U168" s="159">
        <v>4126.0</v>
      </c>
      <c r="V168" s="4"/>
      <c r="W168" s="5"/>
      <c r="X168" s="5"/>
      <c r="Y168" s="5"/>
      <c r="Z168" s="5"/>
    </row>
    <row r="169" ht="16.5" customHeight="1">
      <c r="A169" s="272" t="s">
        <v>197</v>
      </c>
      <c r="B169" s="187">
        <f t="shared" si="88"/>
        <v>0.07701037978</v>
      </c>
      <c r="C169" s="159">
        <v>106192.0</v>
      </c>
      <c r="D169" s="187">
        <f t="shared" si="89"/>
        <v>0.02930574099</v>
      </c>
      <c r="E169" s="159">
        <v>1756.0</v>
      </c>
      <c r="F169" s="187">
        <f t="shared" si="90"/>
        <v>0.01885302537</v>
      </c>
      <c r="G169" s="159">
        <v>191.0</v>
      </c>
      <c r="H169" s="187">
        <f t="shared" si="91"/>
        <v>0.01726618705</v>
      </c>
      <c r="I169" s="159">
        <v>72.0</v>
      </c>
      <c r="J169" s="187">
        <f t="shared" si="92"/>
        <v>0.01894521249</v>
      </c>
      <c r="K169" s="159">
        <v>74.0</v>
      </c>
      <c r="L169" s="187">
        <f t="shared" si="93"/>
        <v>0.01179391682</v>
      </c>
      <c r="M169" s="159">
        <v>114.0</v>
      </c>
      <c r="N169" s="187">
        <f t="shared" si="94"/>
        <v>0.03465888362</v>
      </c>
      <c r="O169" s="159">
        <v>380.0</v>
      </c>
      <c r="P169" s="187">
        <f t="shared" si="95"/>
        <v>0.09553045187</v>
      </c>
      <c r="Q169" s="159">
        <v>389.0</v>
      </c>
      <c r="R169" s="187">
        <f t="shared" si="96"/>
        <v>0.02622001654</v>
      </c>
      <c r="S169" s="159">
        <v>317.0</v>
      </c>
      <c r="T169" s="187">
        <f t="shared" si="97"/>
        <v>0.04450314977</v>
      </c>
      <c r="U169" s="159">
        <v>219.0</v>
      </c>
      <c r="V169" s="4"/>
      <c r="W169" s="5"/>
      <c r="X169" s="5"/>
      <c r="Y169" s="5"/>
      <c r="Z169" s="5"/>
    </row>
    <row r="170" ht="16.5" customHeight="1">
      <c r="A170" s="272" t="s">
        <v>198</v>
      </c>
      <c r="B170" s="187">
        <f t="shared" si="88"/>
        <v>0.1293589019</v>
      </c>
      <c r="C170" s="159">
        <v>178377.0</v>
      </c>
      <c r="D170" s="187">
        <f t="shared" si="89"/>
        <v>0.1385680908</v>
      </c>
      <c r="E170" s="159">
        <v>8303.0</v>
      </c>
      <c r="F170" s="187">
        <f t="shared" si="90"/>
        <v>0.1538841181</v>
      </c>
      <c r="G170" s="159">
        <v>1559.0</v>
      </c>
      <c r="H170" s="187">
        <f t="shared" si="91"/>
        <v>0.05131894484</v>
      </c>
      <c r="I170" s="159">
        <v>214.0</v>
      </c>
      <c r="J170" s="187">
        <f t="shared" si="92"/>
        <v>0.08474142345</v>
      </c>
      <c r="K170" s="159">
        <v>331.0</v>
      </c>
      <c r="L170" s="187">
        <f t="shared" si="93"/>
        <v>0.1127663977</v>
      </c>
      <c r="M170" s="159">
        <v>1090.0</v>
      </c>
      <c r="N170" s="187">
        <f t="shared" si="94"/>
        <v>0.142739876</v>
      </c>
      <c r="O170" s="159">
        <v>1565.0</v>
      </c>
      <c r="P170" s="187">
        <f t="shared" si="95"/>
        <v>0.3759823183</v>
      </c>
      <c r="Q170" s="159">
        <v>1531.0</v>
      </c>
      <c r="R170" s="187">
        <f t="shared" si="96"/>
        <v>0.1199338296</v>
      </c>
      <c r="S170" s="159">
        <v>1450.0</v>
      </c>
      <c r="T170" s="187">
        <f t="shared" si="97"/>
        <v>0.1144076407</v>
      </c>
      <c r="U170" s="159">
        <v>563.0</v>
      </c>
      <c r="V170" s="4"/>
      <c r="W170" s="5"/>
      <c r="X170" s="5"/>
      <c r="Y170" s="5"/>
      <c r="Z170" s="5"/>
    </row>
    <row r="171" ht="16.5" customHeight="1">
      <c r="A171" s="272" t="s">
        <v>199</v>
      </c>
      <c r="B171" s="187">
        <f t="shared" si="88"/>
        <v>0.01015134187</v>
      </c>
      <c r="C171" s="159">
        <v>13998.0</v>
      </c>
      <c r="D171" s="187">
        <f t="shared" si="89"/>
        <v>0.006091455274</v>
      </c>
      <c r="E171" s="159">
        <v>365.0</v>
      </c>
      <c r="F171" s="187">
        <f t="shared" si="90"/>
        <v>0.02655216662</v>
      </c>
      <c r="G171" s="159">
        <v>269.0</v>
      </c>
      <c r="H171" s="187">
        <f t="shared" si="91"/>
        <v>0.0002398081535</v>
      </c>
      <c r="I171" s="159">
        <v>1.0</v>
      </c>
      <c r="J171" s="187">
        <f t="shared" si="92"/>
        <v>0.00102406554</v>
      </c>
      <c r="K171" s="159">
        <v>4.0</v>
      </c>
      <c r="L171" s="187">
        <f t="shared" si="93"/>
        <v>0.0006207324643</v>
      </c>
      <c r="M171" s="159">
        <v>6.0</v>
      </c>
      <c r="N171" s="187">
        <f t="shared" si="94"/>
        <v>0.004834002189</v>
      </c>
      <c r="O171" s="159">
        <v>53.0</v>
      </c>
      <c r="P171" s="187">
        <f t="shared" si="95"/>
        <v>0.0002455795678</v>
      </c>
      <c r="Q171" s="159">
        <v>1.0</v>
      </c>
      <c r="R171" s="187">
        <f t="shared" si="96"/>
        <v>0.001488833747</v>
      </c>
      <c r="S171" s="159">
        <v>18.0</v>
      </c>
      <c r="T171" s="187">
        <f t="shared" si="97"/>
        <v>0.002641739484</v>
      </c>
      <c r="U171" s="159">
        <v>13.0</v>
      </c>
      <c r="V171" s="4"/>
      <c r="W171" s="5"/>
      <c r="X171" s="5"/>
      <c r="Y171" s="5"/>
      <c r="Z171" s="5"/>
    </row>
    <row r="172" ht="15.0" customHeight="1">
      <c r="A172" s="23" t="s">
        <v>200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3"/>
      <c r="V172" s="4"/>
      <c r="W172" s="5"/>
      <c r="X172" s="5"/>
      <c r="Y172" s="5"/>
      <c r="Z172" s="5"/>
    </row>
    <row r="173" ht="15.0" customHeight="1">
      <c r="A173" s="24" t="s">
        <v>201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3"/>
      <c r="V173" s="4" t="s">
        <v>202</v>
      </c>
      <c r="W173" s="5"/>
      <c r="X173" s="5"/>
      <c r="Y173" s="5"/>
      <c r="Z173" s="5"/>
    </row>
    <row r="174" ht="16.5" customHeight="1">
      <c r="A174" s="280" t="s">
        <v>203</v>
      </c>
      <c r="B174" s="306"/>
      <c r="C174" s="282">
        <v>21.0</v>
      </c>
      <c r="D174" s="92"/>
      <c r="E174" s="201"/>
      <c r="F174" s="92"/>
      <c r="G174" s="174"/>
      <c r="H174" s="92"/>
      <c r="I174" s="201"/>
      <c r="J174" s="92"/>
      <c r="K174" s="317"/>
      <c r="L174" s="92"/>
      <c r="M174" s="558"/>
      <c r="N174" s="92"/>
      <c r="O174" s="200"/>
      <c r="P174" s="738"/>
      <c r="Q174" s="488"/>
      <c r="R174" s="288"/>
      <c r="S174" s="200"/>
      <c r="T174" s="738"/>
      <c r="U174" s="488"/>
      <c r="V174" s="4"/>
      <c r="W174" s="5"/>
      <c r="X174" s="5"/>
      <c r="Y174" s="5"/>
      <c r="Z174" s="5"/>
    </row>
    <row r="175" ht="16.5" customHeight="1">
      <c r="A175" s="272" t="s">
        <v>204</v>
      </c>
      <c r="B175" s="281"/>
      <c r="C175" s="257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739"/>
      <c r="Q175" s="484"/>
      <c r="R175" s="288"/>
      <c r="S175" s="135"/>
      <c r="T175" s="739"/>
      <c r="U175" s="484"/>
      <c r="V175" s="4"/>
      <c r="W175" s="5"/>
      <c r="X175" s="5"/>
      <c r="Y175" s="5"/>
      <c r="Z175" s="5"/>
    </row>
    <row r="176" ht="16.5" customHeight="1">
      <c r="A176" s="272" t="s">
        <v>205</v>
      </c>
      <c r="B176" s="281"/>
      <c r="C176" s="257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739"/>
      <c r="Q176" s="484"/>
      <c r="R176" s="288"/>
      <c r="S176" s="135"/>
      <c r="T176" s="739"/>
      <c r="U176" s="484"/>
      <c r="V176" s="4"/>
      <c r="W176" s="5"/>
      <c r="X176" s="5"/>
      <c r="Y176" s="5"/>
      <c r="Z176" s="5"/>
    </row>
    <row r="177" ht="16.5" customHeight="1">
      <c r="A177" s="272" t="s">
        <v>207</v>
      </c>
      <c r="B177" s="281"/>
      <c r="C177" s="257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739"/>
      <c r="Q177" s="484"/>
      <c r="R177" s="288"/>
      <c r="S177" s="135"/>
      <c r="T177" s="739"/>
      <c r="U177" s="484"/>
      <c r="V177" s="4"/>
      <c r="W177" s="5"/>
      <c r="X177" s="5"/>
      <c r="Y177" s="5"/>
      <c r="Z177" s="5"/>
    </row>
    <row r="178" ht="16.5" customHeight="1">
      <c r="A178" s="272" t="s">
        <v>208</v>
      </c>
      <c r="B178" s="281"/>
      <c r="C178" s="257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739"/>
      <c r="Q178" s="484"/>
      <c r="R178" s="288"/>
      <c r="S178" s="135"/>
      <c r="T178" s="739"/>
      <c r="U178" s="484"/>
      <c r="V178" s="4"/>
      <c r="W178" s="5"/>
      <c r="X178" s="5"/>
      <c r="Y178" s="5"/>
      <c r="Z178" s="5"/>
    </row>
    <row r="179" ht="16.5" customHeight="1">
      <c r="A179" s="272" t="s">
        <v>209</v>
      </c>
      <c r="B179" s="281"/>
      <c r="C179" s="257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739"/>
      <c r="Q179" s="484"/>
      <c r="R179" s="288"/>
      <c r="S179" s="135"/>
      <c r="T179" s="739"/>
      <c r="U179" s="484"/>
      <c r="V179" s="4"/>
      <c r="W179" s="5"/>
      <c r="X179" s="5"/>
      <c r="Y179" s="5"/>
      <c r="Z179" s="5"/>
    </row>
    <row r="180" ht="16.5" customHeight="1">
      <c r="A180" s="272" t="s">
        <v>210</v>
      </c>
      <c r="B180" s="281"/>
      <c r="C180" s="257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739"/>
      <c r="Q180" s="484"/>
      <c r="R180" s="288"/>
      <c r="S180" s="135"/>
      <c r="T180" s="739"/>
      <c r="U180" s="484"/>
      <c r="V180" s="4"/>
      <c r="W180" s="5"/>
      <c r="X180" s="5"/>
      <c r="Y180" s="5"/>
      <c r="Z180" s="5"/>
    </row>
    <row r="181" ht="16.5" customHeight="1">
      <c r="A181" s="272" t="s">
        <v>212</v>
      </c>
      <c r="B181" s="281"/>
      <c r="C181" s="257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739"/>
      <c r="Q181" s="484"/>
      <c r="R181" s="288"/>
      <c r="S181" s="135"/>
      <c r="T181" s="739"/>
      <c r="U181" s="484"/>
      <c r="V181" s="4"/>
      <c r="W181" s="5"/>
      <c r="X181" s="5"/>
      <c r="Y181" s="5"/>
      <c r="Z181" s="5"/>
    </row>
    <row r="182" ht="16.5" customHeight="1">
      <c r="A182" s="272" t="s">
        <v>214</v>
      </c>
      <c r="B182" s="281"/>
      <c r="C182" s="257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739"/>
      <c r="Q182" s="484"/>
      <c r="R182" s="288"/>
      <c r="S182" s="135"/>
      <c r="T182" s="739"/>
      <c r="U182" s="484"/>
      <c r="V182" s="4"/>
      <c r="W182" s="5"/>
      <c r="X182" s="5"/>
      <c r="Y182" s="5"/>
      <c r="Z182" s="5"/>
    </row>
    <row r="183" ht="16.5" customHeight="1">
      <c r="A183" s="272" t="s">
        <v>216</v>
      </c>
      <c r="B183" s="281"/>
      <c r="C183" s="257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739"/>
      <c r="Q183" s="484"/>
      <c r="R183" s="288"/>
      <c r="S183" s="135"/>
      <c r="T183" s="739"/>
      <c r="U183" s="484"/>
      <c r="V183" s="4"/>
      <c r="W183" s="5"/>
      <c r="X183" s="5"/>
      <c r="Y183" s="5"/>
      <c r="Z183" s="5"/>
    </row>
    <row r="184" ht="16.5" customHeight="1">
      <c r="A184" s="289" t="s">
        <v>218</v>
      </c>
      <c r="B184" s="651"/>
      <c r="C184" s="270" t="s">
        <v>219</v>
      </c>
      <c r="D184" s="354"/>
      <c r="E184" s="227"/>
      <c r="F184" s="354"/>
      <c r="G184" s="184"/>
      <c r="H184" s="354"/>
      <c r="I184" s="227"/>
      <c r="J184" s="354"/>
      <c r="K184" s="326"/>
      <c r="L184" s="354"/>
      <c r="M184" s="559"/>
      <c r="N184" s="354"/>
      <c r="O184" s="139"/>
      <c r="P184" s="740"/>
      <c r="Q184" s="741"/>
      <c r="R184" s="742"/>
      <c r="S184" s="139"/>
      <c r="T184" s="740"/>
      <c r="U184" s="741"/>
      <c r="V184" s="4"/>
      <c r="W184" s="5"/>
      <c r="X184" s="5"/>
      <c r="Y184" s="5"/>
      <c r="Z184" s="5"/>
    </row>
    <row r="185" ht="15.0" customHeight="1">
      <c r="A185" s="24" t="s">
        <v>220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3"/>
      <c r="V185" s="29" t="s">
        <v>221</v>
      </c>
      <c r="W185" s="5"/>
      <c r="X185" s="5"/>
      <c r="Y185" s="5"/>
      <c r="Z185" s="5"/>
    </row>
    <row r="186" ht="14.25" customHeight="1">
      <c r="A186" s="475" t="s">
        <v>222</v>
      </c>
      <c r="B186" s="392"/>
      <c r="C186" s="392"/>
      <c r="D186" s="392"/>
      <c r="E186" s="392"/>
      <c r="F186" s="392"/>
      <c r="G186" s="392"/>
      <c r="H186" s="392"/>
      <c r="I186" s="392"/>
      <c r="J186" s="392"/>
      <c r="K186" s="392"/>
      <c r="L186" s="392"/>
      <c r="M186" s="392"/>
      <c r="N186" s="392"/>
      <c r="O186" s="392"/>
      <c r="P186" s="392"/>
      <c r="Q186" s="392"/>
      <c r="R186" s="392"/>
      <c r="S186" s="392"/>
      <c r="T186" s="392"/>
      <c r="U186" s="393"/>
      <c r="V186" s="4"/>
      <c r="W186" s="5"/>
      <c r="X186" s="5"/>
      <c r="Y186" s="5"/>
      <c r="Z186" s="5"/>
    </row>
    <row r="187" ht="20.25" customHeight="1">
      <c r="A187" s="157" t="s">
        <v>223</v>
      </c>
      <c r="B187" s="298"/>
      <c r="C187" s="299">
        <v>401.0</v>
      </c>
      <c r="D187" s="298"/>
      <c r="E187" s="586">
        <v>375.0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304"/>
      <c r="Q187" s="305"/>
      <c r="R187" s="304"/>
      <c r="S187" s="305"/>
      <c r="T187" s="304"/>
      <c r="U187" s="305"/>
      <c r="V187" s="4"/>
      <c r="W187" s="5"/>
      <c r="X187" s="5"/>
      <c r="Y187" s="5"/>
      <c r="Z187" s="5"/>
    </row>
    <row r="188" ht="14.25" customHeight="1">
      <c r="A188" s="297" t="s">
        <v>224</v>
      </c>
      <c r="B188" s="246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246"/>
      <c r="N188" s="246"/>
      <c r="O188" s="246"/>
      <c r="P188" s="246"/>
      <c r="Q188" s="246"/>
      <c r="R188" s="246"/>
      <c r="S188" s="246"/>
      <c r="T188" s="246"/>
      <c r="U188" s="21"/>
      <c r="V188" s="29" t="s">
        <v>225</v>
      </c>
      <c r="W188" s="5"/>
      <c r="X188" s="5"/>
      <c r="Y188" s="5"/>
      <c r="Z188" s="5"/>
    </row>
    <row r="189" ht="20.25" customHeight="1">
      <c r="A189" s="144" t="s">
        <v>226</v>
      </c>
      <c r="B189" s="306"/>
      <c r="C189" s="308">
        <v>326.29</v>
      </c>
      <c r="D189" s="306"/>
      <c r="E189" s="308">
        <v>375.991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175"/>
      <c r="Q189" s="174"/>
      <c r="R189" s="175"/>
      <c r="S189" s="174"/>
      <c r="T189" s="175"/>
      <c r="U189" s="174"/>
      <c r="V189" s="4"/>
      <c r="W189" s="5"/>
      <c r="X189" s="5"/>
      <c r="Y189" s="5"/>
      <c r="Z189" s="5"/>
    </row>
    <row r="190" ht="21.0" customHeight="1">
      <c r="A190" s="309" t="s">
        <v>227</v>
      </c>
      <c r="B190" s="651"/>
      <c r="C190" s="310">
        <v>0.894</v>
      </c>
      <c r="D190" s="651"/>
      <c r="E190" s="310">
        <v>1.03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183"/>
      <c r="Q190" s="184"/>
      <c r="R190" s="183"/>
      <c r="S190" s="184"/>
      <c r="T190" s="183"/>
      <c r="U190" s="184"/>
      <c r="V190" s="4"/>
      <c r="W190" s="5"/>
      <c r="X190" s="5"/>
      <c r="Y190" s="5"/>
      <c r="Z190" s="5"/>
    </row>
    <row r="191" ht="15.0" customHeight="1">
      <c r="A191" s="23" t="s">
        <v>228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3"/>
      <c r="V191" s="4" t="s">
        <v>229</v>
      </c>
      <c r="W191" s="5"/>
      <c r="X191" s="5"/>
      <c r="Y191" s="5"/>
      <c r="Z191" s="5"/>
    </row>
    <row r="192" ht="20.25" customHeight="1">
      <c r="A192" s="313" t="s">
        <v>230</v>
      </c>
      <c r="B192" s="652">
        <f t="shared" ref="B192:B222" si="98">C192/$C$192</f>
        <v>1</v>
      </c>
      <c r="C192" s="627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317"/>
      <c r="P192" s="317"/>
      <c r="Q192" s="317"/>
      <c r="R192" s="317"/>
      <c r="S192" s="317"/>
      <c r="T192" s="317"/>
      <c r="U192" s="174"/>
      <c r="V192" s="4"/>
      <c r="W192" s="5"/>
      <c r="X192" s="5"/>
      <c r="Y192" s="5"/>
      <c r="Z192" s="5"/>
    </row>
    <row r="193" ht="18.0" customHeight="1">
      <c r="A193" s="263" t="s">
        <v>231</v>
      </c>
      <c r="B193" s="318">
        <f t="shared" si="98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135"/>
      <c r="V193" s="4"/>
      <c r="W193" s="5"/>
      <c r="X193" s="5"/>
      <c r="Y193" s="5"/>
      <c r="Z193" s="5"/>
    </row>
    <row r="194" ht="18.0" customHeight="1">
      <c r="A194" s="147" t="s">
        <v>232</v>
      </c>
      <c r="B194" s="273">
        <f t="shared" si="98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135"/>
      <c r="V194" s="4"/>
      <c r="W194" s="5"/>
      <c r="X194" s="5"/>
      <c r="Y194" s="5"/>
      <c r="Z194" s="5"/>
    </row>
    <row r="195" ht="18.0" customHeight="1">
      <c r="A195" s="147" t="s">
        <v>233</v>
      </c>
      <c r="B195" s="320">
        <f t="shared" si="98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135"/>
      <c r="V195" s="4"/>
      <c r="W195" s="5"/>
      <c r="X195" s="5"/>
      <c r="Y195" s="5"/>
      <c r="Z195" s="5"/>
    </row>
    <row r="196" ht="18.0" customHeight="1">
      <c r="A196" s="147" t="s">
        <v>234</v>
      </c>
      <c r="B196" s="320">
        <f t="shared" si="98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135"/>
      <c r="V196" s="4"/>
      <c r="W196" s="5"/>
      <c r="X196" s="5"/>
      <c r="Y196" s="5"/>
      <c r="Z196" s="5"/>
    </row>
    <row r="197" ht="18.0" customHeight="1">
      <c r="A197" s="147" t="s">
        <v>235</v>
      </c>
      <c r="B197" s="320">
        <f t="shared" si="98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135"/>
      <c r="V197" s="4"/>
      <c r="W197" s="5"/>
      <c r="X197" s="5"/>
      <c r="Y197" s="5"/>
      <c r="Z197" s="5"/>
    </row>
    <row r="198" ht="18.0" customHeight="1">
      <c r="A198" s="263" t="s">
        <v>236</v>
      </c>
      <c r="B198" s="321">
        <f t="shared" si="98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135"/>
      <c r="V198" s="4"/>
      <c r="W198" s="5"/>
      <c r="X198" s="5"/>
      <c r="Y198" s="5"/>
      <c r="Z198" s="5"/>
    </row>
    <row r="199" ht="18.0" customHeight="1">
      <c r="A199" s="263" t="s">
        <v>237</v>
      </c>
      <c r="B199" s="321">
        <f t="shared" si="98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135"/>
      <c r="V199" s="4"/>
      <c r="W199" s="5"/>
      <c r="X199" s="5"/>
      <c r="Y199" s="5"/>
      <c r="Z199" s="5"/>
    </row>
    <row r="200" ht="18.0" customHeight="1">
      <c r="A200" s="263" t="s">
        <v>238</v>
      </c>
      <c r="B200" s="321">
        <f t="shared" si="98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135"/>
      <c r="V200" s="4"/>
      <c r="W200" s="5"/>
      <c r="X200" s="5"/>
      <c r="Y200" s="5"/>
      <c r="Z200" s="5"/>
    </row>
    <row r="201" ht="18.0" customHeight="1">
      <c r="A201" s="147" t="s">
        <v>239</v>
      </c>
      <c r="B201" s="320">
        <f t="shared" si="98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135"/>
      <c r="V201" s="4"/>
      <c r="W201" s="5"/>
      <c r="X201" s="5"/>
      <c r="Y201" s="5"/>
      <c r="Z201" s="5"/>
    </row>
    <row r="202" ht="18.0" customHeight="1">
      <c r="A202" s="147" t="s">
        <v>240</v>
      </c>
      <c r="B202" s="320">
        <f t="shared" si="98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135"/>
      <c r="V202" s="4"/>
      <c r="W202" s="5"/>
      <c r="X202" s="5"/>
      <c r="Y202" s="5"/>
      <c r="Z202" s="5"/>
    </row>
    <row r="203" ht="18.0" customHeight="1">
      <c r="A203" s="147" t="s">
        <v>241</v>
      </c>
      <c r="B203" s="320">
        <f t="shared" si="98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135"/>
      <c r="V203" s="4"/>
      <c r="W203" s="5"/>
      <c r="X203" s="5"/>
      <c r="Y203" s="5"/>
      <c r="Z203" s="5"/>
    </row>
    <row r="204" ht="18.0" customHeight="1">
      <c r="A204" s="147" t="s">
        <v>242</v>
      </c>
      <c r="B204" s="320">
        <f t="shared" si="98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135"/>
      <c r="V204" s="4"/>
      <c r="W204" s="5"/>
      <c r="X204" s="5"/>
      <c r="Y204" s="5"/>
      <c r="Z204" s="5"/>
    </row>
    <row r="205" ht="18.0" customHeight="1">
      <c r="A205" s="147" t="s">
        <v>243</v>
      </c>
      <c r="B205" s="320">
        <f t="shared" si="98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135"/>
      <c r="V205" s="4"/>
      <c r="W205" s="5"/>
      <c r="X205" s="5"/>
      <c r="Y205" s="5"/>
      <c r="Z205" s="5"/>
    </row>
    <row r="206" ht="18.0" customHeight="1">
      <c r="A206" s="147" t="s">
        <v>244</v>
      </c>
      <c r="B206" s="320">
        <f t="shared" si="98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135"/>
      <c r="V206" s="4"/>
      <c r="W206" s="5"/>
      <c r="X206" s="5"/>
      <c r="Y206" s="5"/>
      <c r="Z206" s="5"/>
    </row>
    <row r="207" ht="18.0" customHeight="1">
      <c r="A207" s="147" t="s">
        <v>245</v>
      </c>
      <c r="B207" s="320">
        <f t="shared" si="98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135"/>
      <c r="V207" s="4"/>
      <c r="W207" s="5"/>
      <c r="X207" s="5"/>
      <c r="Y207" s="5"/>
      <c r="Z207" s="5"/>
    </row>
    <row r="208" ht="18.0" customHeight="1">
      <c r="A208" s="147" t="s">
        <v>246</v>
      </c>
      <c r="B208" s="320">
        <f t="shared" si="98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135"/>
      <c r="V208" s="4"/>
      <c r="W208" s="5"/>
      <c r="X208" s="5"/>
      <c r="Y208" s="5"/>
      <c r="Z208" s="5"/>
    </row>
    <row r="209" ht="18.0" customHeight="1">
      <c r="A209" s="147" t="s">
        <v>247</v>
      </c>
      <c r="B209" s="320">
        <f t="shared" si="98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135"/>
      <c r="V209" s="4"/>
      <c r="W209" s="5"/>
      <c r="X209" s="5"/>
      <c r="Y209" s="5"/>
      <c r="Z209" s="5"/>
    </row>
    <row r="210" ht="18.0" customHeight="1">
      <c r="A210" s="263" t="s">
        <v>248</v>
      </c>
      <c r="B210" s="321">
        <f t="shared" si="98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135"/>
      <c r="V210" s="4"/>
      <c r="W210" s="5"/>
      <c r="X210" s="5"/>
      <c r="Y210" s="5"/>
      <c r="Z210" s="5"/>
    </row>
    <row r="211" ht="18.0" customHeight="1">
      <c r="A211" s="263" t="s">
        <v>249</v>
      </c>
      <c r="B211" s="321">
        <f t="shared" si="98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135"/>
      <c r="V211" s="4"/>
      <c r="W211" s="5"/>
      <c r="X211" s="5"/>
      <c r="Y211" s="5"/>
      <c r="Z211" s="5"/>
    </row>
    <row r="212" ht="18.0" customHeight="1">
      <c r="A212" s="147" t="s">
        <v>250</v>
      </c>
      <c r="B212" s="320">
        <f t="shared" si="98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135"/>
      <c r="V212" s="4"/>
      <c r="W212" s="5"/>
      <c r="X212" s="5"/>
      <c r="Y212" s="5"/>
      <c r="Z212" s="5"/>
    </row>
    <row r="213" ht="18.0" customHeight="1">
      <c r="A213" s="147" t="s">
        <v>251</v>
      </c>
      <c r="B213" s="320">
        <f t="shared" si="98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135"/>
      <c r="V213" s="4"/>
      <c r="W213" s="5"/>
      <c r="X213" s="5"/>
      <c r="Y213" s="5"/>
      <c r="Z213" s="5"/>
    </row>
    <row r="214" ht="18.0" customHeight="1">
      <c r="A214" s="147" t="s">
        <v>252</v>
      </c>
      <c r="B214" s="320">
        <f t="shared" si="98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135"/>
      <c r="V214" s="4"/>
      <c r="W214" s="5"/>
      <c r="X214" s="5"/>
      <c r="Y214" s="5"/>
      <c r="Z214" s="5"/>
    </row>
    <row r="215" ht="18.0" customHeight="1">
      <c r="A215" s="263" t="s">
        <v>253</v>
      </c>
      <c r="B215" s="321">
        <f t="shared" si="98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135"/>
      <c r="V215" s="4"/>
      <c r="W215" s="5"/>
      <c r="X215" s="5"/>
      <c r="Y215" s="5"/>
      <c r="Z215" s="5"/>
    </row>
    <row r="216" ht="18.0" customHeight="1">
      <c r="A216" s="263" t="s">
        <v>254</v>
      </c>
      <c r="B216" s="321">
        <f t="shared" si="98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135"/>
      <c r="V216" s="4"/>
      <c r="W216" s="5"/>
      <c r="X216" s="5"/>
      <c r="Y216" s="5"/>
      <c r="Z216" s="5"/>
    </row>
    <row r="217" ht="18.0" customHeight="1">
      <c r="A217" s="263" t="s">
        <v>255</v>
      </c>
      <c r="B217" s="321">
        <f t="shared" si="98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135"/>
      <c r="V217" s="4"/>
      <c r="W217" s="5"/>
      <c r="X217" s="5"/>
      <c r="Y217" s="5"/>
      <c r="Z217" s="5"/>
    </row>
    <row r="218" ht="18.0" customHeight="1">
      <c r="A218" s="263" t="s">
        <v>256</v>
      </c>
      <c r="B218" s="321">
        <f t="shared" si="98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135"/>
      <c r="V218" s="4"/>
      <c r="W218" s="5"/>
      <c r="X218" s="5"/>
      <c r="Y218" s="5"/>
      <c r="Z218" s="5"/>
    </row>
    <row r="219" ht="18.0" customHeight="1">
      <c r="A219" s="263" t="s">
        <v>257</v>
      </c>
      <c r="B219" s="321">
        <f t="shared" si="98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135"/>
      <c r="V219" s="4"/>
      <c r="W219" s="5"/>
      <c r="X219" s="5"/>
      <c r="Y219" s="5"/>
      <c r="Z219" s="5"/>
    </row>
    <row r="220" ht="18.0" customHeight="1">
      <c r="A220" s="263" t="s">
        <v>258</v>
      </c>
      <c r="B220" s="321">
        <f t="shared" si="98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135"/>
      <c r="V220" s="4"/>
      <c r="W220" s="5"/>
      <c r="X220" s="5"/>
      <c r="Y220" s="5"/>
      <c r="Z220" s="5"/>
    </row>
    <row r="221" ht="22.5" customHeight="1">
      <c r="A221" s="263" t="s">
        <v>259</v>
      </c>
      <c r="B221" s="321">
        <f t="shared" si="98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135"/>
      <c r="V221" s="4"/>
      <c r="W221" s="5"/>
      <c r="X221" s="5"/>
      <c r="Y221" s="5"/>
      <c r="Z221" s="5"/>
    </row>
    <row r="222" ht="18.0" customHeight="1">
      <c r="A222" s="263" t="s">
        <v>260</v>
      </c>
      <c r="B222" s="321">
        <f t="shared" si="98"/>
        <v>0.0002497424531</v>
      </c>
      <c r="C222" s="28">
        <v>16.0</v>
      </c>
      <c r="D222" s="319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135"/>
      <c r="V222" s="4"/>
      <c r="W222" s="5"/>
      <c r="X222" s="5"/>
      <c r="Y222" s="5"/>
      <c r="Z222" s="5"/>
    </row>
    <row r="223" ht="15.75" customHeight="1">
      <c r="A223" s="277" t="s">
        <v>261</v>
      </c>
      <c r="B223" s="278"/>
      <c r="C223" s="278"/>
      <c r="D223" s="278"/>
      <c r="E223" s="278"/>
      <c r="F223" s="278"/>
      <c r="G223" s="278"/>
      <c r="H223" s="278"/>
      <c r="I223" s="278"/>
      <c r="J223" s="278"/>
      <c r="K223" s="278"/>
      <c r="L223" s="278"/>
      <c r="M223" s="278"/>
      <c r="N223" s="278"/>
      <c r="O223" s="278"/>
      <c r="P223" s="278"/>
      <c r="Q223" s="278"/>
      <c r="R223" s="278"/>
      <c r="S223" s="278"/>
      <c r="T223" s="278"/>
      <c r="U223" s="279"/>
      <c r="V223" s="4" t="s">
        <v>262</v>
      </c>
      <c r="W223" s="5"/>
      <c r="X223" s="5"/>
      <c r="Y223" s="5"/>
      <c r="Z223" s="5"/>
    </row>
    <row r="224" ht="15.75" customHeight="1">
      <c r="A224" s="327" t="s">
        <v>263</v>
      </c>
      <c r="B224" s="328">
        <f t="shared" ref="B224:B231" si="99">C224/$C$224</f>
        <v>1</v>
      </c>
      <c r="C224" s="329">
        <v>2388047.0</v>
      </c>
      <c r="D224" s="334">
        <f t="shared" ref="D224:D231" si="100">E224/E$224</f>
        <v>1</v>
      </c>
      <c r="E224" s="332">
        <v>114472.0</v>
      </c>
      <c r="F224" s="331">
        <f t="shared" ref="F224:F231" si="101">G224/G$224</f>
        <v>1</v>
      </c>
      <c r="G224" s="332">
        <v>19006.0</v>
      </c>
      <c r="H224" s="331">
        <f t="shared" ref="H224:H231" si="102">I224/I$224</f>
        <v>1</v>
      </c>
      <c r="I224" s="332">
        <v>7145.0</v>
      </c>
      <c r="J224" s="331">
        <f t="shared" ref="J224:J231" si="103">K224/K$224</f>
        <v>1</v>
      </c>
      <c r="K224" s="332">
        <v>6297.0</v>
      </c>
      <c r="L224" s="331">
        <f t="shared" ref="L224:L231" si="104">M224/M$224</f>
        <v>1</v>
      </c>
      <c r="M224" s="332">
        <v>17761.0</v>
      </c>
      <c r="N224" s="331">
        <f t="shared" ref="N224:N231" si="105">O224/O$224</f>
        <v>1</v>
      </c>
      <c r="O224" s="332">
        <v>22939.0</v>
      </c>
      <c r="P224" s="331">
        <f t="shared" ref="P224:P231" si="106">Q224/Q$224</f>
        <v>1</v>
      </c>
      <c r="Q224" s="332">
        <v>10259.0</v>
      </c>
      <c r="R224" s="331">
        <f t="shared" ref="R224:R231" si="107">S224/S$224</f>
        <v>1</v>
      </c>
      <c r="S224" s="332">
        <v>21940.0</v>
      </c>
      <c r="T224" s="331">
        <f t="shared" ref="T224:T231" si="108">U224/U$224</f>
        <v>1</v>
      </c>
      <c r="U224" s="332">
        <v>9125.0</v>
      </c>
      <c r="V224" s="4"/>
      <c r="W224" s="5"/>
      <c r="X224" s="5"/>
      <c r="Y224" s="5"/>
      <c r="Z224" s="5"/>
    </row>
    <row r="225" ht="15.75" customHeight="1">
      <c r="A225" s="280" t="s">
        <v>264</v>
      </c>
      <c r="B225" s="334">
        <f t="shared" si="99"/>
        <v>0.3115323945</v>
      </c>
      <c r="C225" s="335">
        <v>743954.0</v>
      </c>
      <c r="D225" s="334">
        <f t="shared" si="100"/>
        <v>0.3248217905</v>
      </c>
      <c r="E225" s="332">
        <v>37183.0</v>
      </c>
      <c r="F225" s="336">
        <f t="shared" si="101"/>
        <v>0.3642533937</v>
      </c>
      <c r="G225" s="332">
        <v>6923.0</v>
      </c>
      <c r="H225" s="336">
        <f t="shared" si="102"/>
        <v>0.3694891533</v>
      </c>
      <c r="I225" s="332">
        <v>2640.0</v>
      </c>
      <c r="J225" s="336">
        <f t="shared" si="103"/>
        <v>0.447197078</v>
      </c>
      <c r="K225" s="332">
        <v>2816.0</v>
      </c>
      <c r="L225" s="336">
        <f t="shared" si="104"/>
        <v>0.3527391476</v>
      </c>
      <c r="M225" s="332">
        <v>6265.0</v>
      </c>
      <c r="N225" s="336">
        <f t="shared" si="105"/>
        <v>0.2369327346</v>
      </c>
      <c r="O225" s="332">
        <v>5435.0</v>
      </c>
      <c r="P225" s="336">
        <f t="shared" si="106"/>
        <v>0.3366799883</v>
      </c>
      <c r="Q225" s="332">
        <v>3454.0</v>
      </c>
      <c r="R225" s="336">
        <f t="shared" si="107"/>
        <v>0.3357338195</v>
      </c>
      <c r="S225" s="332">
        <v>7366.0</v>
      </c>
      <c r="T225" s="336">
        <f t="shared" si="108"/>
        <v>0.2503013699</v>
      </c>
      <c r="U225" s="332">
        <v>2284.0</v>
      </c>
      <c r="V225" s="4"/>
      <c r="W225" s="5"/>
      <c r="X225" s="5"/>
      <c r="Y225" s="5"/>
      <c r="Z225" s="5"/>
    </row>
    <row r="226" ht="15.75" customHeight="1">
      <c r="A226" s="280" t="s">
        <v>265</v>
      </c>
      <c r="B226" s="334">
        <f t="shared" si="99"/>
        <v>0.006626753996</v>
      </c>
      <c r="C226" s="335">
        <v>15825.0</v>
      </c>
      <c r="D226" s="334">
        <f t="shared" si="100"/>
        <v>0.006700328465</v>
      </c>
      <c r="E226" s="332">
        <v>767.0</v>
      </c>
      <c r="F226" s="337">
        <f t="shared" si="101"/>
        <v>0.006945175208</v>
      </c>
      <c r="G226" s="332">
        <v>132.0</v>
      </c>
      <c r="H226" s="337">
        <f t="shared" si="102"/>
        <v>0.004058782365</v>
      </c>
      <c r="I226" s="332">
        <v>29.0</v>
      </c>
      <c r="J226" s="337">
        <f t="shared" si="103"/>
        <v>0.005558202319</v>
      </c>
      <c r="K226" s="332">
        <v>35.0</v>
      </c>
      <c r="L226" s="337">
        <f t="shared" si="104"/>
        <v>0.005968132425</v>
      </c>
      <c r="M226" s="332">
        <v>106.0</v>
      </c>
      <c r="N226" s="337">
        <f t="shared" si="105"/>
        <v>0.008718775884</v>
      </c>
      <c r="O226" s="332">
        <v>200.0</v>
      </c>
      <c r="P226" s="337">
        <f t="shared" si="106"/>
        <v>0.006628326348</v>
      </c>
      <c r="Q226" s="332">
        <v>68.0</v>
      </c>
      <c r="R226" s="337">
        <f t="shared" si="107"/>
        <v>0.005651777575</v>
      </c>
      <c r="S226" s="332">
        <v>124.0</v>
      </c>
      <c r="T226" s="337">
        <f t="shared" si="108"/>
        <v>0.008</v>
      </c>
      <c r="U226" s="332">
        <v>73.0</v>
      </c>
      <c r="V226" s="4"/>
      <c r="W226" s="5"/>
      <c r="X226" s="5"/>
      <c r="Y226" s="5"/>
      <c r="Z226" s="5"/>
    </row>
    <row r="227" ht="15.75" customHeight="1">
      <c r="A227" s="338" t="s">
        <v>266</v>
      </c>
      <c r="B227" s="334">
        <f t="shared" si="99"/>
        <v>0.6767944685</v>
      </c>
      <c r="C227" s="257">
        <v>1616217.0</v>
      </c>
      <c r="D227" s="334">
        <f t="shared" si="100"/>
        <v>0.6626686002</v>
      </c>
      <c r="E227" s="35">
        <v>75857.0</v>
      </c>
      <c r="F227" s="337">
        <f t="shared" si="101"/>
        <v>0.6239082395</v>
      </c>
      <c r="G227" s="35">
        <v>11858.0</v>
      </c>
      <c r="H227" s="337">
        <f t="shared" si="102"/>
        <v>0.6191742477</v>
      </c>
      <c r="I227" s="35">
        <v>4424.0</v>
      </c>
      <c r="J227" s="337">
        <f t="shared" si="103"/>
        <v>0.5413689058</v>
      </c>
      <c r="K227" s="35">
        <v>3409.0</v>
      </c>
      <c r="L227" s="337">
        <f t="shared" si="104"/>
        <v>0.6362254378</v>
      </c>
      <c r="M227" s="35">
        <v>11300.0</v>
      </c>
      <c r="N227" s="337">
        <f t="shared" si="105"/>
        <v>0.7466323728</v>
      </c>
      <c r="O227" s="35">
        <v>17127.0</v>
      </c>
      <c r="P227" s="337">
        <f t="shared" si="106"/>
        <v>0.6515254898</v>
      </c>
      <c r="Q227" s="35">
        <v>6684.0</v>
      </c>
      <c r="R227" s="337">
        <f t="shared" si="107"/>
        <v>0.6531905196</v>
      </c>
      <c r="S227" s="35">
        <v>14331.0</v>
      </c>
      <c r="T227" s="337">
        <f t="shared" si="108"/>
        <v>0.7368767123</v>
      </c>
      <c r="U227" s="35">
        <v>6724.0</v>
      </c>
      <c r="V227" s="4"/>
      <c r="W227" s="5"/>
      <c r="X227" s="5"/>
      <c r="Y227" s="5"/>
      <c r="Z227" s="5"/>
    </row>
    <row r="228" ht="15.75" customHeight="1">
      <c r="A228" s="339" t="s">
        <v>267</v>
      </c>
      <c r="B228" s="38">
        <f t="shared" si="99"/>
        <v>0.236240744</v>
      </c>
      <c r="C228" s="340">
        <v>564154.0</v>
      </c>
      <c r="D228" s="38">
        <f t="shared" si="100"/>
        <v>0.1817824446</v>
      </c>
      <c r="E228" s="340">
        <v>20809.0</v>
      </c>
      <c r="F228" s="341">
        <f t="shared" si="101"/>
        <v>0.1677891192</v>
      </c>
      <c r="G228" s="340">
        <v>3189.0</v>
      </c>
      <c r="H228" s="341">
        <f t="shared" si="102"/>
        <v>0.1424772568</v>
      </c>
      <c r="I228" s="340">
        <v>1018.0</v>
      </c>
      <c r="J228" s="341">
        <f t="shared" si="103"/>
        <v>0.115769414</v>
      </c>
      <c r="K228" s="340">
        <v>729.0</v>
      </c>
      <c r="L228" s="341">
        <f t="shared" si="104"/>
        <v>0.1400822026</v>
      </c>
      <c r="M228" s="340">
        <v>2488.0</v>
      </c>
      <c r="N228" s="341">
        <f t="shared" si="105"/>
        <v>0.1961288635</v>
      </c>
      <c r="O228" s="340">
        <v>4499.0</v>
      </c>
      <c r="P228" s="341">
        <f t="shared" si="106"/>
        <v>0.1995321181</v>
      </c>
      <c r="Q228" s="340">
        <v>2047.0</v>
      </c>
      <c r="R228" s="341">
        <f t="shared" si="107"/>
        <v>0.2000455789</v>
      </c>
      <c r="S228" s="340">
        <v>4389.0</v>
      </c>
      <c r="T228" s="341">
        <f t="shared" si="108"/>
        <v>0.2684931507</v>
      </c>
      <c r="U228" s="340">
        <v>2450.0</v>
      </c>
      <c r="V228" s="4"/>
      <c r="W228" s="5"/>
      <c r="X228" s="5"/>
      <c r="Y228" s="5"/>
      <c r="Z228" s="5"/>
    </row>
    <row r="229" ht="15.75" customHeight="1">
      <c r="A229" s="339" t="s">
        <v>268</v>
      </c>
      <c r="B229" s="38">
        <f t="shared" si="99"/>
        <v>0.1043890677</v>
      </c>
      <c r="C229" s="340">
        <v>249286.0</v>
      </c>
      <c r="D229" s="38">
        <f t="shared" si="100"/>
        <v>0.1246505696</v>
      </c>
      <c r="E229" s="340">
        <v>14269.0</v>
      </c>
      <c r="F229" s="341">
        <f t="shared" si="101"/>
        <v>0.1253288435</v>
      </c>
      <c r="G229" s="340">
        <v>2382.0</v>
      </c>
      <c r="H229" s="341">
        <f t="shared" si="102"/>
        <v>0.1532540238</v>
      </c>
      <c r="I229" s="340">
        <v>1095.0</v>
      </c>
      <c r="J229" s="341">
        <f t="shared" si="103"/>
        <v>0.1518183262</v>
      </c>
      <c r="K229" s="340">
        <v>956.0</v>
      </c>
      <c r="L229" s="341">
        <f t="shared" si="104"/>
        <v>0.146050335</v>
      </c>
      <c r="M229" s="340">
        <v>2594.0</v>
      </c>
      <c r="N229" s="341">
        <f t="shared" si="105"/>
        <v>0.113169711</v>
      </c>
      <c r="O229" s="340">
        <v>2596.0</v>
      </c>
      <c r="P229" s="341">
        <f t="shared" si="106"/>
        <v>0.08470611171</v>
      </c>
      <c r="Q229" s="340">
        <v>869.0</v>
      </c>
      <c r="R229" s="341">
        <f t="shared" si="107"/>
        <v>0.1350045579</v>
      </c>
      <c r="S229" s="340">
        <v>2962.0</v>
      </c>
      <c r="T229" s="341">
        <f t="shared" si="108"/>
        <v>0.08931506849</v>
      </c>
      <c r="U229" s="340">
        <v>815.0</v>
      </c>
      <c r="V229" s="4"/>
      <c r="W229" s="5"/>
      <c r="X229" s="5"/>
      <c r="Y229" s="5"/>
      <c r="Z229" s="5"/>
    </row>
    <row r="230" ht="15.75" customHeight="1">
      <c r="A230" s="339" t="s">
        <v>269</v>
      </c>
      <c r="B230" s="38">
        <f t="shared" si="99"/>
        <v>0.2176343263</v>
      </c>
      <c r="C230" s="340">
        <v>519721.0</v>
      </c>
      <c r="D230" s="38">
        <f t="shared" si="100"/>
        <v>0.2277150744</v>
      </c>
      <c r="E230" s="340">
        <v>26067.0</v>
      </c>
      <c r="F230" s="341">
        <f t="shared" si="101"/>
        <v>0.212985373</v>
      </c>
      <c r="G230" s="340">
        <v>4048.0</v>
      </c>
      <c r="H230" s="341">
        <f t="shared" si="102"/>
        <v>0.2282715185</v>
      </c>
      <c r="I230" s="340">
        <v>1631.0</v>
      </c>
      <c r="J230" s="341">
        <f t="shared" si="103"/>
        <v>0.1951723043</v>
      </c>
      <c r="K230" s="340">
        <v>1229.0</v>
      </c>
      <c r="L230" s="341">
        <f t="shared" si="104"/>
        <v>0.2308428579</v>
      </c>
      <c r="M230" s="340">
        <v>4100.0</v>
      </c>
      <c r="N230" s="341">
        <f t="shared" si="105"/>
        <v>0.2774314486</v>
      </c>
      <c r="O230" s="340">
        <v>6364.0</v>
      </c>
      <c r="P230" s="341">
        <f t="shared" si="106"/>
        <v>0.2020664782</v>
      </c>
      <c r="Q230" s="340">
        <v>2073.0</v>
      </c>
      <c r="R230" s="341">
        <f t="shared" si="107"/>
        <v>0.208887876</v>
      </c>
      <c r="S230" s="340">
        <v>4583.0</v>
      </c>
      <c r="T230" s="341">
        <f t="shared" si="108"/>
        <v>0.2234520548</v>
      </c>
      <c r="U230" s="340">
        <v>2039.0</v>
      </c>
      <c r="V230" s="4"/>
      <c r="W230" s="5"/>
      <c r="X230" s="5"/>
      <c r="Y230" s="5"/>
      <c r="Z230" s="5"/>
    </row>
    <row r="231" ht="15.75" customHeight="1">
      <c r="A231" s="339" t="s">
        <v>270</v>
      </c>
      <c r="B231" s="342">
        <f t="shared" si="99"/>
        <v>0.0780918466</v>
      </c>
      <c r="C231" s="343">
        <v>186487.0</v>
      </c>
      <c r="D231" s="162">
        <f t="shared" si="100"/>
        <v>0.08116395276</v>
      </c>
      <c r="E231" s="345">
        <v>9291.0</v>
      </c>
      <c r="F231" s="344">
        <f t="shared" si="101"/>
        <v>0.0743449437</v>
      </c>
      <c r="G231" s="345">
        <v>1413.0</v>
      </c>
      <c r="H231" s="344">
        <f t="shared" si="102"/>
        <v>0.04100769769</v>
      </c>
      <c r="I231" s="345">
        <v>293.0</v>
      </c>
      <c r="J231" s="344">
        <f t="shared" si="103"/>
        <v>0.03366682547</v>
      </c>
      <c r="K231" s="345">
        <v>212.0</v>
      </c>
      <c r="L231" s="344">
        <f t="shared" si="104"/>
        <v>0.06266539046</v>
      </c>
      <c r="M231" s="345">
        <v>1113.0</v>
      </c>
      <c r="N231" s="344">
        <f t="shared" si="105"/>
        <v>0.1101181394</v>
      </c>
      <c r="O231" s="345">
        <v>2526.0</v>
      </c>
      <c r="P231" s="344">
        <f t="shared" si="106"/>
        <v>0.1226240374</v>
      </c>
      <c r="Q231" s="345">
        <v>1258.0</v>
      </c>
      <c r="R231" s="344">
        <f t="shared" si="107"/>
        <v>0.06567912489</v>
      </c>
      <c r="S231" s="345">
        <v>1441.0</v>
      </c>
      <c r="T231" s="344">
        <f t="shared" si="108"/>
        <v>0.1134246575</v>
      </c>
      <c r="U231" s="345">
        <v>1035.0</v>
      </c>
      <c r="V231" s="4"/>
      <c r="W231" s="5"/>
      <c r="X231" s="5"/>
      <c r="Y231" s="5"/>
      <c r="Z231" s="5"/>
    </row>
    <row r="232" ht="15.75" customHeight="1">
      <c r="A232" s="23" t="s">
        <v>271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3"/>
      <c r="V232" s="4"/>
      <c r="W232" s="5"/>
      <c r="X232" s="5"/>
      <c r="Y232" s="5"/>
      <c r="Z232" s="5"/>
    </row>
    <row r="233" ht="15.75" customHeight="1">
      <c r="A233" s="24" t="s">
        <v>272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3"/>
      <c r="V233" s="4"/>
      <c r="W233" s="5"/>
      <c r="X233" s="5"/>
      <c r="Y233" s="5"/>
      <c r="Z233" s="5"/>
    </row>
    <row r="234" ht="15.75" customHeight="1">
      <c r="A234" s="347" t="s">
        <v>273</v>
      </c>
      <c r="B234" s="56"/>
      <c r="C234" s="348">
        <v>39.0</v>
      </c>
      <c r="D234" s="262">
        <f t="shared" ref="D234:D239" si="109">E234/C234</f>
        <v>0.05128205128</v>
      </c>
      <c r="E234" s="259">
        <v>2.0</v>
      </c>
      <c r="F234" s="56"/>
      <c r="G234" s="259">
        <v>0.0</v>
      </c>
      <c r="H234" s="56"/>
      <c r="I234" s="259">
        <v>0.0</v>
      </c>
      <c r="J234" s="56"/>
      <c r="K234" s="259">
        <v>1.0</v>
      </c>
      <c r="L234" s="56"/>
      <c r="M234" s="259">
        <v>0.0</v>
      </c>
      <c r="N234" s="56"/>
      <c r="O234" s="349">
        <v>0.0</v>
      </c>
      <c r="P234" s="56"/>
      <c r="Q234" s="259">
        <v>0.0</v>
      </c>
      <c r="R234" s="56"/>
      <c r="S234" s="259">
        <v>1.0</v>
      </c>
      <c r="T234" s="56"/>
      <c r="U234" s="259">
        <v>0.0</v>
      </c>
      <c r="V234" s="4" t="s">
        <v>274</v>
      </c>
      <c r="W234" s="5"/>
      <c r="X234" s="5"/>
      <c r="Y234" s="5"/>
      <c r="Z234" s="5"/>
    </row>
    <row r="235" ht="15.75" customHeight="1">
      <c r="A235" s="176" t="s">
        <v>275</v>
      </c>
      <c r="B235" s="60"/>
      <c r="C235" s="350">
        <v>89.0</v>
      </c>
      <c r="D235" s="262">
        <f t="shared" si="109"/>
        <v>0.05617977528</v>
      </c>
      <c r="E235" s="35">
        <v>5.0</v>
      </c>
      <c r="F235" s="60"/>
      <c r="G235" s="35">
        <v>1.0</v>
      </c>
      <c r="H235" s="60"/>
      <c r="I235" s="35">
        <v>0.0</v>
      </c>
      <c r="J235" s="60"/>
      <c r="K235" s="35">
        <v>1.0</v>
      </c>
      <c r="L235" s="60"/>
      <c r="M235" s="35">
        <v>1.0</v>
      </c>
      <c r="N235" s="60"/>
      <c r="O235" s="34">
        <v>0.0</v>
      </c>
      <c r="P235" s="60"/>
      <c r="Q235" s="35">
        <v>1.0</v>
      </c>
      <c r="R235" s="60"/>
      <c r="S235" s="35">
        <v>1.0</v>
      </c>
      <c r="T235" s="60"/>
      <c r="U235" s="35">
        <v>0.0</v>
      </c>
      <c r="V235" s="29" t="s">
        <v>276</v>
      </c>
      <c r="W235" s="5"/>
      <c r="X235" s="5"/>
      <c r="Y235" s="5"/>
      <c r="Z235" s="5"/>
    </row>
    <row r="236" ht="15.75" customHeight="1">
      <c r="A236" s="176" t="s">
        <v>277</v>
      </c>
      <c r="B236" s="60"/>
      <c r="C236" s="350">
        <v>99.0</v>
      </c>
      <c r="D236" s="262">
        <f t="shared" si="109"/>
        <v>0.08080808081</v>
      </c>
      <c r="E236" s="35">
        <v>8.0</v>
      </c>
      <c r="F236" s="60"/>
      <c r="G236" s="35">
        <v>1.0</v>
      </c>
      <c r="H236" s="60"/>
      <c r="I236" s="35">
        <v>0.0</v>
      </c>
      <c r="J236" s="60"/>
      <c r="K236" s="35">
        <v>2.0</v>
      </c>
      <c r="L236" s="60"/>
      <c r="M236" s="35">
        <v>0.0</v>
      </c>
      <c r="N236" s="60"/>
      <c r="O236" s="34">
        <v>0.0</v>
      </c>
      <c r="P236" s="60"/>
      <c r="Q236" s="35">
        <v>2.0</v>
      </c>
      <c r="R236" s="60"/>
      <c r="S236" s="35">
        <v>3.0</v>
      </c>
      <c r="T236" s="60"/>
      <c r="U236" s="35">
        <v>0.0</v>
      </c>
      <c r="V236" s="4" t="s">
        <v>278</v>
      </c>
      <c r="W236" s="5"/>
      <c r="X236" s="5"/>
      <c r="Y236" s="5"/>
      <c r="Z236" s="5"/>
    </row>
    <row r="237" ht="15.75" customHeight="1">
      <c r="A237" s="176" t="s">
        <v>279</v>
      </c>
      <c r="B237" s="60"/>
      <c r="C237" s="350">
        <v>2.0</v>
      </c>
      <c r="D237" s="262">
        <f t="shared" si="10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60"/>
      <c r="Q237" s="35">
        <v>0.0</v>
      </c>
      <c r="R237" s="60"/>
      <c r="S237" s="35">
        <v>0.0</v>
      </c>
      <c r="T237" s="60"/>
      <c r="U237" s="35">
        <v>0.0</v>
      </c>
      <c r="V237" s="4" t="s">
        <v>280</v>
      </c>
      <c r="W237" s="5"/>
      <c r="X237" s="5"/>
      <c r="Y237" s="5"/>
      <c r="Z237" s="5"/>
    </row>
    <row r="238" ht="15.75" customHeight="1">
      <c r="A238" s="176" t="s">
        <v>281</v>
      </c>
      <c r="B238" s="60"/>
      <c r="C238" s="350">
        <v>3.0</v>
      </c>
      <c r="D238" s="262">
        <f t="shared" si="10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4">
        <v>0.0</v>
      </c>
      <c r="P238" s="60"/>
      <c r="Q238" s="35">
        <v>0.0</v>
      </c>
      <c r="R238" s="60"/>
      <c r="S238" s="35">
        <v>0.0</v>
      </c>
      <c r="T238" s="60"/>
      <c r="U238" s="35">
        <v>0.0</v>
      </c>
      <c r="V238" s="4" t="s">
        <v>282</v>
      </c>
      <c r="W238" s="5"/>
      <c r="X238" s="5"/>
      <c r="Y238" s="5"/>
      <c r="Z238" s="5"/>
    </row>
    <row r="239" ht="15.75" customHeight="1">
      <c r="A239" s="179" t="s">
        <v>283</v>
      </c>
      <c r="B239" s="354"/>
      <c r="C239" s="654">
        <v>11.0</v>
      </c>
      <c r="D239" s="251">
        <f t="shared" si="109"/>
        <v>0.09090909091</v>
      </c>
      <c r="E239" s="355">
        <v>1.0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6">
        <v>0.0</v>
      </c>
      <c r="P239" s="354"/>
      <c r="Q239" s="355">
        <v>0.0</v>
      </c>
      <c r="R239" s="354"/>
      <c r="S239" s="355">
        <v>1.0</v>
      </c>
      <c r="T239" s="354"/>
      <c r="U239" s="355">
        <v>0.0</v>
      </c>
      <c r="V239" s="4" t="s">
        <v>284</v>
      </c>
      <c r="W239" s="5"/>
      <c r="X239" s="5"/>
      <c r="Y239" s="5"/>
      <c r="Z239" s="5"/>
    </row>
    <row r="240" ht="15.75" customHeight="1">
      <c r="A240" s="24" t="s">
        <v>285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3"/>
      <c r="V240" s="4"/>
      <c r="W240" s="5"/>
      <c r="X240" s="5"/>
      <c r="Y240" s="5"/>
      <c r="Z240" s="5"/>
    </row>
    <row r="241" ht="15.75" customHeight="1">
      <c r="A241" s="743" t="s">
        <v>286</v>
      </c>
      <c r="B241" s="306"/>
      <c r="C241" s="348">
        <v>31.0</v>
      </c>
      <c r="D241" s="262">
        <f t="shared" ref="D241:D243" si="110">E241/C241</f>
        <v>0.09677419355</v>
      </c>
      <c r="E241" s="172">
        <v>3.0</v>
      </c>
      <c r="F241" s="92"/>
      <c r="G241" s="172">
        <v>0.0</v>
      </c>
      <c r="H241" s="92"/>
      <c r="I241" s="172">
        <v>0.0</v>
      </c>
      <c r="J241" s="92"/>
      <c r="K241" s="172">
        <v>0.0</v>
      </c>
      <c r="L241" s="92"/>
      <c r="M241" s="172">
        <v>1.0</v>
      </c>
      <c r="N241" s="92"/>
      <c r="O241" s="171">
        <v>1.0</v>
      </c>
      <c r="P241" s="92"/>
      <c r="Q241" s="172">
        <v>0.0</v>
      </c>
      <c r="R241" s="92"/>
      <c r="S241" s="172">
        <v>1.0</v>
      </c>
      <c r="T241" s="92"/>
      <c r="U241" s="172">
        <v>0.0</v>
      </c>
      <c r="V241" s="4" t="s">
        <v>287</v>
      </c>
      <c r="W241" s="5"/>
      <c r="X241" s="5"/>
      <c r="Y241" s="5"/>
      <c r="Z241" s="5"/>
    </row>
    <row r="242" ht="15.75" customHeight="1">
      <c r="A242" s="361" t="s">
        <v>288</v>
      </c>
      <c r="B242" s="281"/>
      <c r="C242" s="350">
        <v>16.0</v>
      </c>
      <c r="D242" s="262">
        <f t="shared" si="110"/>
        <v>0.0625</v>
      </c>
      <c r="E242" s="35">
        <v>1.0</v>
      </c>
      <c r="F242" s="60"/>
      <c r="G242" s="3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4">
        <v>0.0</v>
      </c>
      <c r="P242" s="60"/>
      <c r="Q242" s="35">
        <v>0.0</v>
      </c>
      <c r="R242" s="60"/>
      <c r="S242" s="35">
        <v>1.0</v>
      </c>
      <c r="T242" s="60"/>
      <c r="U242" s="35">
        <v>0.0</v>
      </c>
      <c r="V242" s="29" t="s">
        <v>289</v>
      </c>
      <c r="W242" s="5"/>
      <c r="X242" s="5"/>
      <c r="Y242" s="5"/>
      <c r="Z242" s="5"/>
    </row>
    <row r="243" ht="15.75" customHeight="1">
      <c r="A243" s="744" t="s">
        <v>290</v>
      </c>
      <c r="B243" s="651"/>
      <c r="C243" s="353">
        <v>114.0</v>
      </c>
      <c r="D243" s="486">
        <f t="shared" si="110"/>
        <v>0.05263157895</v>
      </c>
      <c r="E243" s="355">
        <v>6.0</v>
      </c>
      <c r="F243" s="354"/>
      <c r="G243" s="355">
        <v>0.0</v>
      </c>
      <c r="H243" s="354"/>
      <c r="I243" s="355">
        <v>1.0</v>
      </c>
      <c r="J243" s="354"/>
      <c r="K243" s="355">
        <v>0.0</v>
      </c>
      <c r="L243" s="354"/>
      <c r="M243" s="355">
        <v>1.0</v>
      </c>
      <c r="N243" s="354"/>
      <c r="O243" s="356">
        <v>0.0</v>
      </c>
      <c r="P243" s="354"/>
      <c r="Q243" s="355">
        <v>2.0</v>
      </c>
      <c r="R243" s="354"/>
      <c r="S243" s="355">
        <v>2.0</v>
      </c>
      <c r="T243" s="354"/>
      <c r="U243" s="355">
        <v>0.0</v>
      </c>
      <c r="V243" s="29" t="s">
        <v>291</v>
      </c>
      <c r="W243" s="5"/>
      <c r="X243" s="5"/>
      <c r="Y243" s="5"/>
      <c r="Z243" s="5"/>
    </row>
    <row r="244" ht="15.75" customHeight="1">
      <c r="A244" s="24" t="s">
        <v>292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3"/>
      <c r="V244" s="4"/>
      <c r="W244" s="5"/>
      <c r="X244" s="5"/>
      <c r="Y244" s="5"/>
      <c r="Z244" s="5"/>
    </row>
    <row r="245" ht="15.75" customHeight="1">
      <c r="A245" s="360" t="s">
        <v>293</v>
      </c>
      <c r="B245" s="306"/>
      <c r="C245" s="348">
        <v>69.0</v>
      </c>
      <c r="D245" s="595">
        <f t="shared" ref="D245:D259" si="111">E245/C245</f>
        <v>0.04347826087</v>
      </c>
      <c r="E245" s="588">
        <f t="shared" ref="E245:E250" si="112">SUM(G245,I245,K245,M245,O245,Q245,S245,U245)</f>
        <v>3</v>
      </c>
      <c r="F245" s="92"/>
      <c r="G245" s="172">
        <v>0.0</v>
      </c>
      <c r="H245" s="92"/>
      <c r="I245" s="172">
        <v>1.0</v>
      </c>
      <c r="J245" s="92"/>
      <c r="K245" s="172">
        <v>0.0</v>
      </c>
      <c r="L245" s="92"/>
      <c r="M245" s="172">
        <v>0.0</v>
      </c>
      <c r="N245" s="92"/>
      <c r="O245" s="171">
        <v>1.0</v>
      </c>
      <c r="P245" s="92"/>
      <c r="Q245" s="172">
        <v>1.0</v>
      </c>
      <c r="R245" s="92"/>
      <c r="S245" s="172">
        <v>0.0</v>
      </c>
      <c r="T245" s="92"/>
      <c r="U245" s="172">
        <v>0.0</v>
      </c>
      <c r="V245" s="29" t="s">
        <v>294</v>
      </c>
      <c r="W245" s="5"/>
      <c r="X245" s="5"/>
      <c r="Y245" s="5"/>
      <c r="Z245" s="5"/>
    </row>
    <row r="246" ht="15.75" customHeight="1">
      <c r="A246" s="361" t="s">
        <v>295</v>
      </c>
      <c r="B246" s="281"/>
      <c r="C246" s="350">
        <v>56.0</v>
      </c>
      <c r="D246" s="362">
        <f t="shared" si="111"/>
        <v>0.01785714286</v>
      </c>
      <c r="E246" s="131">
        <f t="shared" si="112"/>
        <v>1</v>
      </c>
      <c r="F246" s="60"/>
      <c r="G246" s="35">
        <v>0.0</v>
      </c>
      <c r="H246" s="60"/>
      <c r="I246" s="35">
        <v>1.0</v>
      </c>
      <c r="J246" s="60"/>
      <c r="K246" s="35">
        <v>0.0</v>
      </c>
      <c r="L246" s="60"/>
      <c r="M246" s="35">
        <v>0.0</v>
      </c>
      <c r="N246" s="60"/>
      <c r="O246" s="34">
        <v>0.0</v>
      </c>
      <c r="P246" s="60"/>
      <c r="Q246" s="35">
        <v>0.0</v>
      </c>
      <c r="R246" s="60"/>
      <c r="S246" s="35">
        <v>0.0</v>
      </c>
      <c r="T246" s="60"/>
      <c r="U246" s="35">
        <v>0.0</v>
      </c>
      <c r="V246" s="29" t="s">
        <v>294</v>
      </c>
      <c r="W246" s="5"/>
      <c r="X246" s="5"/>
      <c r="Y246" s="5"/>
      <c r="Z246" s="5"/>
    </row>
    <row r="247" ht="15.75" customHeight="1">
      <c r="A247" s="361" t="s">
        <v>296</v>
      </c>
      <c r="B247" s="281"/>
      <c r="C247" s="350">
        <v>13.0</v>
      </c>
      <c r="D247" s="362">
        <f t="shared" si="111"/>
        <v>0.1538461538</v>
      </c>
      <c r="E247" s="131">
        <f t="shared" si="112"/>
        <v>2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4">
        <v>1.0</v>
      </c>
      <c r="P247" s="60"/>
      <c r="Q247" s="35">
        <v>1.0</v>
      </c>
      <c r="R247" s="60"/>
      <c r="S247" s="35">
        <v>0.0</v>
      </c>
      <c r="T247" s="60"/>
      <c r="U247" s="35">
        <v>0.0</v>
      </c>
      <c r="V247" s="29" t="s">
        <v>294</v>
      </c>
      <c r="W247" s="5"/>
      <c r="X247" s="5"/>
      <c r="Y247" s="5"/>
      <c r="Z247" s="5"/>
    </row>
    <row r="248" ht="15.75" customHeight="1">
      <c r="A248" s="360" t="s">
        <v>297</v>
      </c>
      <c r="B248" s="281"/>
      <c r="C248" s="257">
        <v>1975058.7300000002</v>
      </c>
      <c r="D248" s="362">
        <f t="shared" si="111"/>
        <v>0.02805348983</v>
      </c>
      <c r="E248" s="35">
        <f t="shared" si="112"/>
        <v>55407.29</v>
      </c>
      <c r="F248" s="60"/>
      <c r="G248" s="35">
        <v>0.0</v>
      </c>
      <c r="H248" s="60"/>
      <c r="I248" s="35">
        <v>46041.0</v>
      </c>
      <c r="J248" s="60"/>
      <c r="K248" s="35">
        <v>0.0</v>
      </c>
      <c r="L248" s="60"/>
      <c r="M248" s="35">
        <v>0.0</v>
      </c>
      <c r="N248" s="60"/>
      <c r="O248" s="34">
        <v>4966.29</v>
      </c>
      <c r="P248" s="60"/>
      <c r="Q248" s="35">
        <v>4400.0</v>
      </c>
      <c r="R248" s="60"/>
      <c r="S248" s="35">
        <v>0.0</v>
      </c>
      <c r="T248" s="60"/>
      <c r="U248" s="35">
        <v>0.0</v>
      </c>
      <c r="V248" s="29" t="s">
        <v>298</v>
      </c>
      <c r="W248" s="5"/>
      <c r="X248" s="5"/>
      <c r="Y248" s="5"/>
      <c r="Z248" s="5"/>
    </row>
    <row r="249" ht="15.75" customHeight="1">
      <c r="A249" s="361" t="s">
        <v>299</v>
      </c>
      <c r="B249" s="281"/>
      <c r="C249" s="257">
        <v>1866814.0</v>
      </c>
      <c r="D249" s="362">
        <f t="shared" si="111"/>
        <v>0.02466287482</v>
      </c>
      <c r="E249" s="35">
        <f t="shared" si="112"/>
        <v>46041</v>
      </c>
      <c r="F249" s="60"/>
      <c r="G249" s="35">
        <v>0.0</v>
      </c>
      <c r="H249" s="60"/>
      <c r="I249" s="35">
        <v>46041.0</v>
      </c>
      <c r="J249" s="60"/>
      <c r="K249" s="35">
        <v>0.0</v>
      </c>
      <c r="L249" s="60"/>
      <c r="M249" s="35">
        <v>0.0</v>
      </c>
      <c r="N249" s="60"/>
      <c r="O249" s="34">
        <v>0.0</v>
      </c>
      <c r="P249" s="60"/>
      <c r="Q249" s="35">
        <v>0.0</v>
      </c>
      <c r="R249" s="60"/>
      <c r="S249" s="35">
        <v>0.0</v>
      </c>
      <c r="T249" s="60"/>
      <c r="U249" s="35">
        <v>0.0</v>
      </c>
      <c r="V249" s="29" t="s">
        <v>298</v>
      </c>
      <c r="W249" s="5"/>
      <c r="X249" s="5"/>
      <c r="Y249" s="5"/>
      <c r="Z249" s="5"/>
    </row>
    <row r="250" ht="15.75" customHeight="1">
      <c r="A250" s="361" t="s">
        <v>300</v>
      </c>
      <c r="B250" s="281"/>
      <c r="C250" s="257">
        <v>108244.73000000001</v>
      </c>
      <c r="D250" s="362">
        <f t="shared" si="111"/>
        <v>0.08652883147</v>
      </c>
      <c r="E250" s="35">
        <f t="shared" si="112"/>
        <v>9366.29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4">
        <v>4966.29</v>
      </c>
      <c r="P250" s="60"/>
      <c r="Q250" s="35">
        <v>4400.0</v>
      </c>
      <c r="R250" s="60"/>
      <c r="S250" s="35">
        <v>0.0</v>
      </c>
      <c r="T250" s="60"/>
      <c r="U250" s="35">
        <v>0.0</v>
      </c>
      <c r="V250" s="29" t="s">
        <v>301</v>
      </c>
      <c r="W250" s="5"/>
      <c r="X250" s="5"/>
      <c r="Y250" s="5"/>
      <c r="Z250" s="5"/>
    </row>
    <row r="251" ht="15.75" customHeight="1">
      <c r="A251" s="360" t="s">
        <v>302</v>
      </c>
      <c r="B251" s="281"/>
      <c r="C251" s="363">
        <v>471.0</v>
      </c>
      <c r="D251" s="589">
        <f t="shared" si="111"/>
        <v>0.04883227176</v>
      </c>
      <c r="E251" s="613">
        <v>23.0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60"/>
      <c r="Q251" s="135"/>
      <c r="R251" s="60"/>
      <c r="S251" s="135"/>
      <c r="T251" s="60"/>
      <c r="U251" s="135"/>
      <c r="V251" s="29" t="s">
        <v>298</v>
      </c>
      <c r="W251" s="5"/>
      <c r="X251" s="5"/>
      <c r="Y251" s="5"/>
      <c r="Z251" s="5"/>
    </row>
    <row r="252" ht="15.75" customHeight="1">
      <c r="A252" s="361" t="s">
        <v>303</v>
      </c>
      <c r="B252" s="281"/>
      <c r="C252" s="350">
        <v>96.0</v>
      </c>
      <c r="D252" s="362">
        <f t="shared" si="111"/>
        <v>0.04166666667</v>
      </c>
      <c r="E252" s="351">
        <v>4.0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60"/>
      <c r="Q252" s="135"/>
      <c r="R252" s="60"/>
      <c r="S252" s="135"/>
      <c r="T252" s="60"/>
      <c r="U252" s="135"/>
      <c r="V252" s="29" t="s">
        <v>298</v>
      </c>
      <c r="W252" s="5"/>
      <c r="X252" s="5"/>
      <c r="Y252" s="5"/>
      <c r="Z252" s="5"/>
    </row>
    <row r="253" ht="15.75" customHeight="1">
      <c r="A253" s="361" t="s">
        <v>304</v>
      </c>
      <c r="B253" s="281"/>
      <c r="C253" s="257">
        <v>812492.0</v>
      </c>
      <c r="D253" s="362">
        <f t="shared" si="111"/>
        <v>0.05713163945</v>
      </c>
      <c r="E253" s="35">
        <v>46419.0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60"/>
      <c r="Q253" s="135"/>
      <c r="R253" s="60"/>
      <c r="S253" s="135"/>
      <c r="T253" s="60"/>
      <c r="U253" s="135"/>
      <c r="V253" s="29" t="s">
        <v>298</v>
      </c>
      <c r="W253" s="5"/>
      <c r="X253" s="5"/>
      <c r="Y253" s="5"/>
      <c r="Z253" s="5"/>
    </row>
    <row r="254" ht="15.75" customHeight="1">
      <c r="A254" s="361" t="s">
        <v>305</v>
      </c>
      <c r="B254" s="281"/>
      <c r="C254" s="257">
        <v>375.0</v>
      </c>
      <c r="D254" s="362">
        <f t="shared" si="111"/>
        <v>0.05066666667</v>
      </c>
      <c r="E254" s="35">
        <v>19.0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60"/>
      <c r="Q254" s="135"/>
      <c r="R254" s="60"/>
      <c r="S254" s="135"/>
      <c r="T254" s="60"/>
      <c r="U254" s="135"/>
      <c r="V254" s="29" t="s">
        <v>298</v>
      </c>
      <c r="W254" s="5"/>
      <c r="X254" s="5"/>
      <c r="Y254" s="5"/>
      <c r="Z254" s="5"/>
    </row>
    <row r="255" ht="15.75" customHeight="1">
      <c r="A255" s="361" t="s">
        <v>306</v>
      </c>
      <c r="B255" s="281"/>
      <c r="C255" s="257">
        <v>784620.0</v>
      </c>
      <c r="D255" s="362">
        <f t="shared" si="111"/>
        <v>0.1179449925</v>
      </c>
      <c r="E255" s="35">
        <v>92542.0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60"/>
      <c r="Q255" s="135"/>
      <c r="R255" s="60"/>
      <c r="S255" s="135"/>
      <c r="T255" s="60"/>
      <c r="U255" s="135"/>
      <c r="V255" s="29" t="s">
        <v>298</v>
      </c>
      <c r="W255" s="5"/>
      <c r="X255" s="5"/>
      <c r="Y255" s="5"/>
      <c r="Z255" s="5"/>
    </row>
    <row r="256" ht="15.75" customHeight="1">
      <c r="A256" s="360" t="s">
        <v>307</v>
      </c>
      <c r="B256" s="281"/>
      <c r="C256" s="350">
        <v>20.0</v>
      </c>
      <c r="D256" s="362">
        <f t="shared" si="111"/>
        <v>0.05</v>
      </c>
      <c r="E256" s="351">
        <v>1.0</v>
      </c>
      <c r="F256" s="60"/>
      <c r="G256" s="351">
        <v>0.0</v>
      </c>
      <c r="H256" s="60"/>
      <c r="I256" s="351">
        <v>0.0</v>
      </c>
      <c r="J256" s="60"/>
      <c r="K256" s="351">
        <v>0.0</v>
      </c>
      <c r="L256" s="60"/>
      <c r="M256" s="351">
        <v>0.0</v>
      </c>
      <c r="N256" s="60"/>
      <c r="O256" s="351">
        <v>1.0</v>
      </c>
      <c r="P256" s="60"/>
      <c r="Q256" s="351">
        <v>0.0</v>
      </c>
      <c r="R256" s="60"/>
      <c r="S256" s="351">
        <v>0.0</v>
      </c>
      <c r="T256" s="60"/>
      <c r="U256" s="351">
        <v>0.0</v>
      </c>
      <c r="V256" s="4" t="s">
        <v>308</v>
      </c>
      <c r="W256" s="5"/>
      <c r="X256" s="5"/>
      <c r="Y256" s="5"/>
      <c r="Z256" s="5"/>
    </row>
    <row r="257" ht="15.75" customHeight="1">
      <c r="A257" s="360" t="s">
        <v>309</v>
      </c>
      <c r="B257" s="281"/>
      <c r="C257" s="350">
        <v>6.0</v>
      </c>
      <c r="D257" s="362">
        <f t="shared" si="111"/>
        <v>0</v>
      </c>
      <c r="E257" s="351">
        <v>0.0</v>
      </c>
      <c r="F257" s="60"/>
      <c r="G257" s="351">
        <v>0.0</v>
      </c>
      <c r="H257" s="60"/>
      <c r="I257" s="351">
        <v>0.0</v>
      </c>
      <c r="J257" s="60"/>
      <c r="K257" s="351">
        <v>0.0</v>
      </c>
      <c r="L257" s="60"/>
      <c r="M257" s="351">
        <v>0.0</v>
      </c>
      <c r="N257" s="60"/>
      <c r="O257" s="351">
        <v>0.0</v>
      </c>
      <c r="P257" s="60"/>
      <c r="Q257" s="351">
        <v>0.0</v>
      </c>
      <c r="R257" s="60"/>
      <c r="S257" s="351">
        <v>0.0</v>
      </c>
      <c r="T257" s="60"/>
      <c r="U257" s="351">
        <v>0.0</v>
      </c>
      <c r="V257" s="4" t="s">
        <v>310</v>
      </c>
      <c r="W257" s="5"/>
      <c r="X257" s="5"/>
      <c r="Y257" s="5"/>
      <c r="Z257" s="5"/>
    </row>
    <row r="258" ht="15.75" customHeight="1">
      <c r="A258" s="360" t="s">
        <v>311</v>
      </c>
      <c r="B258" s="281"/>
      <c r="C258" s="350">
        <v>46.0</v>
      </c>
      <c r="D258" s="362">
        <f t="shared" si="111"/>
        <v>0.04347826087</v>
      </c>
      <c r="E258" s="351">
        <v>2.0</v>
      </c>
      <c r="F258" s="60"/>
      <c r="G258" s="351">
        <v>0.0</v>
      </c>
      <c r="H258" s="60"/>
      <c r="I258" s="351">
        <v>1.0</v>
      </c>
      <c r="J258" s="60"/>
      <c r="K258" s="351">
        <v>0.0</v>
      </c>
      <c r="L258" s="60"/>
      <c r="M258" s="351">
        <v>0.0</v>
      </c>
      <c r="N258" s="60"/>
      <c r="O258" s="351">
        <v>0.0</v>
      </c>
      <c r="P258" s="60"/>
      <c r="Q258" s="351">
        <v>1.0</v>
      </c>
      <c r="R258" s="60"/>
      <c r="S258" s="351">
        <v>0.0</v>
      </c>
      <c r="T258" s="60"/>
      <c r="U258" s="351">
        <v>0.0</v>
      </c>
      <c r="V258" s="29" t="s">
        <v>312</v>
      </c>
      <c r="W258" s="5"/>
      <c r="X258" s="5"/>
      <c r="Y258" s="5"/>
      <c r="Z258" s="5"/>
    </row>
    <row r="259" ht="15.0" customHeight="1">
      <c r="A259" s="360" t="s">
        <v>313</v>
      </c>
      <c r="B259" s="651"/>
      <c r="C259" s="353">
        <v>23.0</v>
      </c>
      <c r="D259" s="553">
        <f t="shared" si="111"/>
        <v>0.04347826087</v>
      </c>
      <c r="E259" s="591">
        <v>1.0</v>
      </c>
      <c r="F259" s="354"/>
      <c r="G259" s="657">
        <v>0.0</v>
      </c>
      <c r="H259" s="354"/>
      <c r="I259" s="657">
        <v>1.0</v>
      </c>
      <c r="J259" s="354"/>
      <c r="K259" s="657">
        <v>0.0</v>
      </c>
      <c r="L259" s="354"/>
      <c r="M259" s="657">
        <v>0.0</v>
      </c>
      <c r="N259" s="354"/>
      <c r="O259" s="657">
        <v>0.0</v>
      </c>
      <c r="P259" s="354"/>
      <c r="Q259" s="657">
        <v>0.0</v>
      </c>
      <c r="R259" s="354"/>
      <c r="S259" s="657">
        <v>0.0</v>
      </c>
      <c r="T259" s="354"/>
      <c r="U259" s="657">
        <v>0.0</v>
      </c>
      <c r="V259" s="29" t="s">
        <v>314</v>
      </c>
      <c r="W259" s="5"/>
      <c r="X259" s="5"/>
      <c r="Y259" s="5"/>
      <c r="Z259" s="5"/>
    </row>
    <row r="260" ht="15.0" customHeight="1">
      <c r="A260" s="24" t="s">
        <v>315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3"/>
      <c r="V260" s="4"/>
      <c r="W260" s="5"/>
      <c r="X260" s="5"/>
      <c r="Y260" s="5"/>
      <c r="Z260" s="5"/>
    </row>
    <row r="261" ht="15.75" customHeight="1">
      <c r="A261" s="369" t="s">
        <v>316</v>
      </c>
      <c r="B261" s="92"/>
      <c r="C261" s="15">
        <v>6029.84</v>
      </c>
      <c r="D261" s="262">
        <f>E261/C261</f>
        <v>0.03356473804</v>
      </c>
      <c r="E261" s="592">
        <v>202.39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92"/>
      <c r="Q261" s="174"/>
      <c r="R261" s="92"/>
      <c r="S261" s="174"/>
      <c r="T261" s="92"/>
      <c r="U261" s="174"/>
      <c r="V261" s="4" t="s">
        <v>317</v>
      </c>
      <c r="W261" s="5"/>
      <c r="X261" s="5"/>
      <c r="Y261" s="5"/>
      <c r="Z261" s="5"/>
    </row>
    <row r="262" ht="21.0" customHeight="1">
      <c r="A262" s="369" t="s">
        <v>318</v>
      </c>
      <c r="B262" s="281"/>
      <c r="C262" s="372">
        <v>19.044827597098035</v>
      </c>
      <c r="D262" s="373"/>
      <c r="E262" s="374">
        <v>13.19602013405315</v>
      </c>
      <c r="F262" s="375"/>
      <c r="G262" s="376"/>
      <c r="H262" s="377"/>
      <c r="I262" s="376"/>
      <c r="J262" s="377"/>
      <c r="K262" s="376"/>
      <c r="L262" s="377"/>
      <c r="M262" s="376"/>
      <c r="N262" s="377"/>
      <c r="O262" s="376"/>
      <c r="P262" s="377"/>
      <c r="Q262" s="376"/>
      <c r="R262" s="377"/>
      <c r="S262" s="376"/>
      <c r="T262" s="377"/>
      <c r="U262" s="376"/>
      <c r="V262" s="4"/>
      <c r="W262" s="378"/>
      <c r="X262" s="378"/>
      <c r="Y262" s="378"/>
      <c r="Z262" s="378"/>
    </row>
    <row r="263" ht="15.0" customHeight="1">
      <c r="A263" s="24" t="s">
        <v>319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3"/>
      <c r="V263" s="4"/>
      <c r="W263" s="5"/>
      <c r="X263" s="5"/>
      <c r="Y263" s="5"/>
      <c r="Z263" s="5"/>
    </row>
    <row r="264" ht="15.75" customHeight="1">
      <c r="A264" s="745" t="s">
        <v>320</v>
      </c>
      <c r="B264" s="92"/>
      <c r="C264" s="492">
        <v>56.0</v>
      </c>
      <c r="D264" s="262">
        <f t="shared" ref="D264:D270" si="113">E264/C264</f>
        <v>0.08928571429</v>
      </c>
      <c r="E264" s="172">
        <v>5.0</v>
      </c>
      <c r="F264" s="92"/>
      <c r="G264" s="172">
        <v>0.0</v>
      </c>
      <c r="H264" s="92"/>
      <c r="I264" s="172">
        <v>0.0</v>
      </c>
      <c r="J264" s="92"/>
      <c r="K264" s="172">
        <v>0.0</v>
      </c>
      <c r="L264" s="92"/>
      <c r="M264" s="172">
        <v>2.0</v>
      </c>
      <c r="N264" s="92"/>
      <c r="O264" s="172">
        <v>1.0</v>
      </c>
      <c r="P264" s="92"/>
      <c r="Q264" s="172">
        <v>2.0</v>
      </c>
      <c r="R264" s="92"/>
      <c r="S264" s="172">
        <v>0.0</v>
      </c>
      <c r="T264" s="92"/>
      <c r="U264" s="172">
        <v>0.0</v>
      </c>
      <c r="V264" s="4" t="s">
        <v>321</v>
      </c>
      <c r="W264" s="5"/>
      <c r="X264" s="5"/>
      <c r="Y264" s="5"/>
      <c r="Z264" s="5"/>
    </row>
    <row r="265" ht="15.75" customHeight="1">
      <c r="A265" s="745" t="s">
        <v>322</v>
      </c>
      <c r="B265" s="493"/>
      <c r="C265" s="494">
        <f>129+7</f>
        <v>136</v>
      </c>
      <c r="D265" s="262">
        <f t="shared" si="113"/>
        <v>0.05882352941</v>
      </c>
      <c r="E265" s="35">
        <v>8.0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93"/>
      <c r="Q265" s="567"/>
      <c r="R265" s="493"/>
      <c r="S265" s="567"/>
      <c r="T265" s="493"/>
      <c r="U265" s="567"/>
      <c r="V265" s="4" t="s">
        <v>323</v>
      </c>
      <c r="W265" s="378"/>
      <c r="X265" s="378"/>
      <c r="Y265" s="378"/>
      <c r="Z265" s="378"/>
    </row>
    <row r="266" ht="15.75" customHeight="1">
      <c r="A266" s="745" t="s">
        <v>324</v>
      </c>
      <c r="B266" s="493"/>
      <c r="C266" s="495">
        <v>412.0</v>
      </c>
      <c r="D266" s="262">
        <f t="shared" si="113"/>
        <v>0.05582524272</v>
      </c>
      <c r="E266" s="35">
        <v>23.0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93"/>
      <c r="Q266" s="567"/>
      <c r="R266" s="493"/>
      <c r="S266" s="567"/>
      <c r="T266" s="493"/>
      <c r="U266" s="567"/>
      <c r="V266" s="4" t="s">
        <v>323</v>
      </c>
      <c r="W266" s="378"/>
      <c r="X266" s="378"/>
      <c r="Y266" s="378"/>
      <c r="Z266" s="378"/>
    </row>
    <row r="267" ht="20.25" customHeight="1">
      <c r="A267" s="745" t="s">
        <v>325</v>
      </c>
      <c r="B267" s="493"/>
      <c r="C267" s="495">
        <f>242+3</f>
        <v>245</v>
      </c>
      <c r="D267" s="262">
        <f t="shared" si="113"/>
        <v>0.05714285714</v>
      </c>
      <c r="E267" s="35">
        <v>14.0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93"/>
      <c r="Q267" s="567"/>
      <c r="R267" s="493"/>
      <c r="S267" s="567"/>
      <c r="T267" s="493"/>
      <c r="U267" s="567"/>
      <c r="V267" s="4" t="s">
        <v>323</v>
      </c>
      <c r="W267" s="378"/>
      <c r="X267" s="378"/>
      <c r="Y267" s="378"/>
      <c r="Z267" s="378"/>
    </row>
    <row r="268" ht="15.75" customHeight="1">
      <c r="A268" s="379" t="s">
        <v>326</v>
      </c>
      <c r="B268" s="493"/>
      <c r="C268" s="495">
        <v>111.0</v>
      </c>
      <c r="D268" s="262">
        <f t="shared" si="113"/>
        <v>0.07207207207</v>
      </c>
      <c r="E268" s="35">
        <v>8.0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93"/>
      <c r="Q268" s="567"/>
      <c r="R268" s="493"/>
      <c r="S268" s="567"/>
      <c r="T268" s="493"/>
      <c r="U268" s="567"/>
      <c r="V268" s="4" t="s">
        <v>323</v>
      </c>
      <c r="W268" s="378"/>
      <c r="X268" s="378"/>
      <c r="Y268" s="378"/>
      <c r="Z268" s="378"/>
    </row>
    <row r="269" ht="15.75" customHeight="1">
      <c r="A269" s="745" t="s">
        <v>327</v>
      </c>
      <c r="B269" s="493"/>
      <c r="C269" s="495">
        <f>47+1+40</f>
        <v>88</v>
      </c>
      <c r="D269" s="262">
        <f t="shared" si="113"/>
        <v>0.03409090909</v>
      </c>
      <c r="E269" s="35">
        <v>3.0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93"/>
      <c r="Q269" s="567"/>
      <c r="R269" s="493"/>
      <c r="S269" s="567"/>
      <c r="T269" s="493"/>
      <c r="U269" s="567"/>
      <c r="V269" s="4" t="s">
        <v>323</v>
      </c>
      <c r="W269" s="378"/>
      <c r="X269" s="378"/>
      <c r="Y269" s="378"/>
      <c r="Z269" s="378"/>
    </row>
    <row r="270" ht="15.75" customHeight="1">
      <c r="A270" s="745" t="s">
        <v>328</v>
      </c>
      <c r="B270" s="493"/>
      <c r="C270" s="495">
        <f>261+13</f>
        <v>274</v>
      </c>
      <c r="D270" s="262">
        <f t="shared" si="113"/>
        <v>0.04379562044</v>
      </c>
      <c r="E270" s="271">
        <v>12.0</v>
      </c>
      <c r="F270" s="373"/>
      <c r="G270" s="614"/>
      <c r="H270" s="373"/>
      <c r="I270" s="614"/>
      <c r="J270" s="373"/>
      <c r="K270" s="614"/>
      <c r="L270" s="373"/>
      <c r="M270" s="614"/>
      <c r="N270" s="373"/>
      <c r="O270" s="614"/>
      <c r="P270" s="373"/>
      <c r="Q270" s="614"/>
      <c r="R270" s="373"/>
      <c r="S270" s="614"/>
      <c r="T270" s="373"/>
      <c r="U270" s="614"/>
      <c r="V270" s="4" t="s">
        <v>323</v>
      </c>
      <c r="W270" s="378"/>
      <c r="X270" s="378"/>
      <c r="Y270" s="378"/>
      <c r="Z270" s="378"/>
    </row>
    <row r="271" ht="15.0" customHeight="1">
      <c r="A271" s="24" t="s">
        <v>329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3"/>
      <c r="V271" s="4"/>
      <c r="W271" s="5"/>
      <c r="X271" s="5"/>
      <c r="Y271" s="5"/>
      <c r="Z271" s="5"/>
    </row>
    <row r="272" ht="15.75" customHeight="1">
      <c r="A272" s="379" t="s">
        <v>330</v>
      </c>
      <c r="B272" s="92"/>
      <c r="C272" s="492">
        <v>46.0</v>
      </c>
      <c r="D272" s="262">
        <f>E272/C272</f>
        <v>0</v>
      </c>
      <c r="E272" s="172">
        <v>0.0</v>
      </c>
      <c r="F272" s="92"/>
      <c r="G272" s="172">
        <v>0.0</v>
      </c>
      <c r="H272" s="92"/>
      <c r="I272" s="172">
        <v>0.0</v>
      </c>
      <c r="J272" s="92"/>
      <c r="K272" s="172">
        <v>0.0</v>
      </c>
      <c r="L272" s="92"/>
      <c r="M272" s="172">
        <v>0.0</v>
      </c>
      <c r="N272" s="92"/>
      <c r="O272" s="172">
        <v>0.0</v>
      </c>
      <c r="P272" s="92"/>
      <c r="Q272" s="172">
        <v>0.0</v>
      </c>
      <c r="R272" s="92"/>
      <c r="S272" s="172">
        <v>0.0</v>
      </c>
      <c r="T272" s="92"/>
      <c r="U272" s="172">
        <v>0.0</v>
      </c>
      <c r="V272" s="4" t="s">
        <v>331</v>
      </c>
      <c r="W272" s="5"/>
      <c r="X272" s="5"/>
      <c r="Y272" s="5"/>
      <c r="Z272" s="5"/>
    </row>
    <row r="273" ht="15.75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3"/>
      <c r="V273" s="4"/>
      <c r="W273" s="5"/>
      <c r="X273" s="5"/>
      <c r="Y273" s="5"/>
      <c r="Z273" s="5"/>
    </row>
    <row r="274" ht="15.75" customHeight="1">
      <c r="A274" s="743" t="s">
        <v>333</v>
      </c>
      <c r="B274" s="306"/>
      <c r="C274" s="282">
        <v>1817.0</v>
      </c>
      <c r="D274" s="595">
        <f t="shared" ref="D274:D276" si="114">E274/C274</f>
        <v>0.04512933407</v>
      </c>
      <c r="E274" s="594">
        <v>82.0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92"/>
      <c r="Q274" s="248"/>
      <c r="R274" s="92"/>
      <c r="S274" s="248"/>
      <c r="T274" s="92"/>
      <c r="U274" s="248"/>
      <c r="V274" s="4" t="s">
        <v>334</v>
      </c>
      <c r="W274" s="5"/>
      <c r="X274" s="5"/>
      <c r="Y274" s="5"/>
      <c r="Z274" s="5"/>
    </row>
    <row r="275" ht="15.75" customHeight="1">
      <c r="A275" s="361" t="s">
        <v>335</v>
      </c>
      <c r="B275" s="281"/>
      <c r="C275" s="257">
        <v>243.0</v>
      </c>
      <c r="D275" s="595">
        <f t="shared" si="114"/>
        <v>0.04938271605</v>
      </c>
      <c r="E275" s="49">
        <v>12.0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60"/>
      <c r="Q275" s="47"/>
      <c r="R275" s="60"/>
      <c r="S275" s="47"/>
      <c r="T275" s="60"/>
      <c r="U275" s="47"/>
      <c r="V275" s="4" t="s">
        <v>334</v>
      </c>
      <c r="W275" s="5"/>
      <c r="X275" s="5"/>
      <c r="Y275" s="5"/>
      <c r="Z275" s="5"/>
    </row>
    <row r="276" ht="15.75" customHeight="1">
      <c r="A276" s="746" t="s">
        <v>336</v>
      </c>
      <c r="B276" s="383"/>
      <c r="C276" s="270">
        <v>180.0</v>
      </c>
      <c r="D276" s="596">
        <f t="shared" si="114"/>
        <v>0.06666666667</v>
      </c>
      <c r="E276" s="181">
        <v>12.0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100"/>
      <c r="Q276" s="255"/>
      <c r="R276" s="100"/>
      <c r="S276" s="255"/>
      <c r="T276" s="100"/>
      <c r="U276" s="255"/>
      <c r="V276" s="4" t="s">
        <v>334</v>
      </c>
      <c r="W276" s="5"/>
      <c r="X276" s="5"/>
      <c r="Y276" s="5"/>
      <c r="Z276" s="5"/>
    </row>
    <row r="277" ht="14.25" customHeight="1">
      <c r="A277" s="683"/>
      <c r="B277" s="683"/>
      <c r="C277" s="683"/>
      <c r="D277" s="683"/>
      <c r="E277" s="683"/>
      <c r="F277" s="683"/>
      <c r="G277" s="683"/>
      <c r="H277" s="683"/>
      <c r="I277" s="683"/>
      <c r="J277" s="683"/>
      <c r="K277" s="683"/>
      <c r="L277" s="683"/>
      <c r="M277" s="683"/>
      <c r="N277" s="683"/>
      <c r="O277" s="683"/>
      <c r="P277" s="683"/>
      <c r="Q277" s="683"/>
      <c r="R277" s="683"/>
      <c r="S277" s="683"/>
      <c r="T277" s="683"/>
      <c r="U277" s="683"/>
      <c r="V277" s="4"/>
      <c r="W277" s="5"/>
      <c r="X277" s="5"/>
      <c r="Y277" s="5"/>
      <c r="Z277" s="5"/>
    </row>
    <row r="278" ht="15.0" customHeight="1">
      <c r="A278" s="683"/>
      <c r="B278" s="683"/>
      <c r="C278" s="683"/>
      <c r="D278" s="683"/>
      <c r="E278" s="683"/>
      <c r="F278" s="683"/>
      <c r="G278" s="683"/>
      <c r="H278" s="683"/>
      <c r="I278" s="683"/>
      <c r="J278" s="683"/>
      <c r="K278" s="683"/>
      <c r="L278" s="683"/>
      <c r="M278" s="683"/>
      <c r="N278" s="683"/>
      <c r="O278" s="683"/>
      <c r="P278" s="683"/>
      <c r="Q278" s="683"/>
      <c r="R278" s="683"/>
      <c r="S278" s="683"/>
      <c r="T278" s="683"/>
      <c r="U278" s="683"/>
      <c r="V278" s="4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691"/>
      <c r="S279" s="783"/>
      <c r="T279" s="5"/>
      <c r="U279" s="5"/>
      <c r="V279" s="4"/>
      <c r="W279" s="5"/>
      <c r="X279" s="5"/>
      <c r="Y279" s="5"/>
      <c r="Z279" s="5"/>
    </row>
    <row r="280" ht="15.0" customHeight="1">
      <c r="A280" s="389" t="s">
        <v>338</v>
      </c>
      <c r="B280" s="784"/>
      <c r="C280" s="694" t="s">
        <v>339</v>
      </c>
      <c r="D280" s="607"/>
      <c r="E280" s="607"/>
      <c r="F280" s="607"/>
      <c r="G280" s="607"/>
      <c r="H280" s="607"/>
      <c r="I280" s="607"/>
      <c r="J280" s="607"/>
      <c r="K280" s="607"/>
      <c r="L280" s="607"/>
      <c r="M280" s="607"/>
      <c r="N280" s="607"/>
      <c r="O280" s="607"/>
      <c r="P280" s="607"/>
      <c r="Q280" s="607"/>
      <c r="R280" s="608"/>
      <c r="S280" s="5"/>
      <c r="T280" s="5"/>
      <c r="U280" s="5"/>
      <c r="V280" s="4" t="s">
        <v>340</v>
      </c>
      <c r="W280" s="5"/>
      <c r="X280" s="5"/>
      <c r="Y280" s="5"/>
      <c r="Z280" s="5"/>
    </row>
    <row r="281" ht="14.25" customHeight="1">
      <c r="A281" s="394"/>
      <c r="B281" s="507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398" t="s">
        <v>341</v>
      </c>
      <c r="R281" s="21"/>
      <c r="S281" s="5"/>
      <c r="T281" s="5"/>
      <c r="U281" s="5"/>
      <c r="V281" s="4"/>
      <c r="W281" s="5"/>
      <c r="X281" s="5"/>
      <c r="Y281" s="5"/>
      <c r="Z281" s="5"/>
    </row>
    <row r="282" ht="14.25" customHeight="1">
      <c r="A282" s="747" t="s">
        <v>342</v>
      </c>
      <c r="B282" s="509"/>
      <c r="C282" s="401"/>
      <c r="D282" s="397"/>
      <c r="E282" s="402">
        <v>20000.0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402">
        <f t="shared" ref="Q282:Q299" si="115">SUM(C282:P282)</f>
        <v>20000</v>
      </c>
      <c r="R282" s="21"/>
      <c r="S282" s="5"/>
      <c r="T282" s="5"/>
      <c r="U282" s="5"/>
      <c r="V282" s="4"/>
      <c r="W282" s="5"/>
      <c r="X282" s="5"/>
      <c r="Y282" s="5"/>
      <c r="Z282" s="5"/>
    </row>
    <row r="283" ht="14.25" customHeight="1">
      <c r="A283" s="748" t="s">
        <v>343</v>
      </c>
      <c r="B283" s="510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408">
        <f t="shared" si="115"/>
        <v>0</v>
      </c>
      <c r="R283" s="21"/>
      <c r="S283" s="5"/>
      <c r="T283" s="5"/>
      <c r="U283" s="5"/>
      <c r="V283" s="4"/>
      <c r="W283" s="5"/>
      <c r="X283" s="5"/>
      <c r="Y283" s="5"/>
      <c r="Z283" s="5"/>
    </row>
    <row r="284" ht="14.25" customHeight="1">
      <c r="A284" s="747" t="s">
        <v>345</v>
      </c>
      <c r="B284" s="509"/>
      <c r="C284" s="401"/>
      <c r="D284" s="397"/>
      <c r="E284" s="402">
        <v>208713.0</v>
      </c>
      <c r="F284" s="397"/>
      <c r="G284" s="402"/>
      <c r="H284" s="397"/>
      <c r="I284" s="402">
        <v>451082.0</v>
      </c>
      <c r="J284" s="397"/>
      <c r="K284" s="402"/>
      <c r="L284" s="397"/>
      <c r="M284" s="402"/>
      <c r="N284" s="397"/>
      <c r="O284" s="402"/>
      <c r="P284" s="397"/>
      <c r="Q284" s="402">
        <f t="shared" si="115"/>
        <v>659795</v>
      </c>
      <c r="R284" s="21"/>
      <c r="S284" s="5"/>
      <c r="T284" s="5"/>
      <c r="U284" s="5"/>
      <c r="V284" s="4"/>
      <c r="W284" s="5"/>
      <c r="X284" s="5"/>
      <c r="Y284" s="5"/>
      <c r="Z284" s="5"/>
    </row>
    <row r="285" ht="14.25" customHeight="1">
      <c r="A285" s="748" t="s">
        <v>346</v>
      </c>
      <c r="B285" s="510"/>
      <c r="C285" s="406"/>
      <c r="D285" s="397"/>
      <c r="E285" s="408">
        <v>7746061.0</v>
      </c>
      <c r="F285" s="397"/>
      <c r="G285" s="408"/>
      <c r="H285" s="397"/>
      <c r="I285" s="408">
        <v>6000.0</v>
      </c>
      <c r="J285" s="397"/>
      <c r="K285" s="408"/>
      <c r="L285" s="397"/>
      <c r="M285" s="408"/>
      <c r="N285" s="397"/>
      <c r="O285" s="408">
        <v>35000.0</v>
      </c>
      <c r="P285" s="397"/>
      <c r="Q285" s="408">
        <f t="shared" si="115"/>
        <v>7787061</v>
      </c>
      <c r="R285" s="21"/>
      <c r="S285" s="5"/>
      <c r="T285" s="5"/>
      <c r="U285" s="5"/>
      <c r="V285" s="4"/>
      <c r="W285" s="5"/>
      <c r="X285" s="5"/>
      <c r="Y285" s="5"/>
      <c r="Z285" s="5"/>
    </row>
    <row r="286" ht="20.25" customHeight="1">
      <c r="A286" s="747" t="s">
        <v>347</v>
      </c>
      <c r="B286" s="509"/>
      <c r="C286" s="401">
        <v>1886583.0</v>
      </c>
      <c r="D286" s="397"/>
      <c r="E286" s="402">
        <v>150000.0</v>
      </c>
      <c r="F286" s="397"/>
      <c r="G286" s="402"/>
      <c r="H286" s="397"/>
      <c r="I286" s="402">
        <v>50541.0</v>
      </c>
      <c r="J286" s="397"/>
      <c r="K286" s="402"/>
      <c r="L286" s="397"/>
      <c r="M286" s="402"/>
      <c r="N286" s="397"/>
      <c r="O286" s="402">
        <v>5500.0</v>
      </c>
      <c r="P286" s="397"/>
      <c r="Q286" s="402">
        <f t="shared" si="115"/>
        <v>2092624</v>
      </c>
      <c r="R286" s="21"/>
      <c r="S286" s="5"/>
      <c r="T286" s="5"/>
      <c r="U286" s="5"/>
      <c r="V286" s="4"/>
      <c r="W286" s="5"/>
      <c r="X286" s="5"/>
      <c r="Y286" s="5"/>
      <c r="Z286" s="5"/>
    </row>
    <row r="287" ht="14.25" customHeight="1">
      <c r="A287" s="748" t="s">
        <v>348</v>
      </c>
      <c r="B287" s="510"/>
      <c r="C287" s="406"/>
      <c r="D287" s="397"/>
      <c r="E287" s="408">
        <v>168000.0</v>
      </c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408">
        <f t="shared" si="115"/>
        <v>168000</v>
      </c>
      <c r="R287" s="21"/>
      <c r="S287" s="5"/>
      <c r="T287" s="5"/>
      <c r="U287" s="5"/>
      <c r="V287" s="4"/>
      <c r="W287" s="5"/>
      <c r="X287" s="5"/>
      <c r="Y287" s="5"/>
      <c r="Z287" s="5"/>
    </row>
    <row r="288" ht="14.25" customHeight="1">
      <c r="A288" s="747" t="s">
        <v>349</v>
      </c>
      <c r="B288" s="509"/>
      <c r="C288" s="401">
        <v>413846.0</v>
      </c>
      <c r="D288" s="397"/>
      <c r="E288" s="402">
        <v>3440.0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402">
        <f t="shared" si="115"/>
        <v>417286</v>
      </c>
      <c r="R288" s="21"/>
      <c r="S288" s="5"/>
      <c r="T288" s="5"/>
      <c r="U288" s="5"/>
      <c r="V288" s="4"/>
      <c r="W288" s="5"/>
      <c r="X288" s="5"/>
      <c r="Y288" s="5"/>
      <c r="Z288" s="5"/>
    </row>
    <row r="289" ht="20.25" customHeight="1">
      <c r="A289" s="748" t="s">
        <v>350</v>
      </c>
      <c r="B289" s="510"/>
      <c r="C289" s="406"/>
      <c r="D289" s="397"/>
      <c r="E289" s="408">
        <v>3452576.0</v>
      </c>
      <c r="F289" s="397"/>
      <c r="G289" s="408"/>
      <c r="H289" s="397"/>
      <c r="I289" s="408"/>
      <c r="J289" s="397"/>
      <c r="K289" s="408"/>
      <c r="L289" s="397"/>
      <c r="M289" s="408">
        <v>558525.0</v>
      </c>
      <c r="N289" s="397"/>
      <c r="O289" s="408"/>
      <c r="P289" s="397"/>
      <c r="Q289" s="408">
        <f t="shared" si="115"/>
        <v>4011101</v>
      </c>
      <c r="R289" s="21"/>
      <c r="S289" s="5"/>
      <c r="T289" s="5"/>
      <c r="U289" s="5"/>
      <c r="V289" s="4"/>
      <c r="W289" s="5"/>
      <c r="X289" s="5"/>
      <c r="Y289" s="5"/>
      <c r="Z289" s="5"/>
    </row>
    <row r="290" ht="14.25" customHeight="1">
      <c r="A290" s="747" t="s">
        <v>351</v>
      </c>
      <c r="B290" s="509"/>
      <c r="C290" s="401"/>
      <c r="D290" s="397"/>
      <c r="E290" s="402">
        <v>60000.0</v>
      </c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402">
        <f t="shared" si="115"/>
        <v>60000</v>
      </c>
      <c r="R290" s="21"/>
      <c r="S290" s="5"/>
      <c r="T290" s="5"/>
      <c r="U290" s="5"/>
      <c r="V290" s="4"/>
      <c r="W290" s="5"/>
      <c r="X290" s="5"/>
      <c r="Y290" s="5"/>
      <c r="Z290" s="5"/>
    </row>
    <row r="291" ht="14.25" customHeight="1">
      <c r="A291" s="748" t="s">
        <v>352</v>
      </c>
      <c r="B291" s="510"/>
      <c r="C291" s="406"/>
      <c r="D291" s="397"/>
      <c r="E291" s="408">
        <v>260054.0</v>
      </c>
      <c r="F291" s="397"/>
      <c r="G291" s="408"/>
      <c r="H291" s="397"/>
      <c r="I291" s="408">
        <v>14000.0</v>
      </c>
      <c r="J291" s="397"/>
      <c r="K291" s="408"/>
      <c r="L291" s="397"/>
      <c r="M291" s="408"/>
      <c r="N291" s="397"/>
      <c r="O291" s="408"/>
      <c r="P291" s="397"/>
      <c r="Q291" s="408">
        <f t="shared" si="115"/>
        <v>274054</v>
      </c>
      <c r="R291" s="21"/>
      <c r="S291" s="5"/>
      <c r="T291" s="5"/>
      <c r="U291" s="5"/>
      <c r="V291" s="4"/>
      <c r="W291" s="5"/>
      <c r="X291" s="5"/>
      <c r="Y291" s="5"/>
      <c r="Z291" s="5"/>
    </row>
    <row r="292" ht="14.25" customHeight="1">
      <c r="A292" s="747" t="s">
        <v>353</v>
      </c>
      <c r="B292" s="509"/>
      <c r="C292" s="401">
        <v>444052.0</v>
      </c>
      <c r="D292" s="397"/>
      <c r="E292" s="402">
        <v>1177784.0</v>
      </c>
      <c r="F292" s="397"/>
      <c r="G292" s="402"/>
      <c r="H292" s="397"/>
      <c r="I292" s="402">
        <v>23700.0</v>
      </c>
      <c r="J292" s="397"/>
      <c r="K292" s="402"/>
      <c r="L292" s="397"/>
      <c r="M292" s="402">
        <v>145000.0</v>
      </c>
      <c r="N292" s="397"/>
      <c r="O292" s="402"/>
      <c r="P292" s="397"/>
      <c r="Q292" s="402">
        <f t="shared" si="115"/>
        <v>1790536</v>
      </c>
      <c r="R292" s="21"/>
      <c r="S292" s="5"/>
      <c r="T292" s="5"/>
      <c r="U292" s="5"/>
      <c r="V292" s="4"/>
      <c r="W292" s="5"/>
      <c r="X292" s="5"/>
      <c r="Y292" s="5"/>
      <c r="Z292" s="5"/>
    </row>
    <row r="293" ht="14.25" customHeight="1">
      <c r="A293" s="748" t="s">
        <v>354</v>
      </c>
      <c r="B293" s="510"/>
      <c r="C293" s="406"/>
      <c r="D293" s="397"/>
      <c r="E293" s="408">
        <v>99500.0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408">
        <f t="shared" si="115"/>
        <v>99500</v>
      </c>
      <c r="R293" s="21"/>
      <c r="S293" s="5"/>
      <c r="T293" s="5"/>
      <c r="U293" s="5"/>
      <c r="V293" s="4"/>
      <c r="W293" s="5"/>
      <c r="X293" s="5"/>
      <c r="Y293" s="5"/>
      <c r="Z293" s="5"/>
    </row>
    <row r="294" ht="14.25" customHeight="1">
      <c r="A294" s="747" t="s">
        <v>355</v>
      </c>
      <c r="B294" s="509"/>
      <c r="C294" s="401">
        <v>2463677.0</v>
      </c>
      <c r="D294" s="397"/>
      <c r="E294" s="402">
        <v>359097.0</v>
      </c>
      <c r="F294" s="397"/>
      <c r="G294" s="402"/>
      <c r="H294" s="397"/>
      <c r="I294" s="402">
        <v>252980.0</v>
      </c>
      <c r="J294" s="397"/>
      <c r="K294" s="402"/>
      <c r="L294" s="397"/>
      <c r="M294" s="402">
        <v>1835235.0</v>
      </c>
      <c r="N294" s="397"/>
      <c r="O294" s="402"/>
      <c r="P294" s="397"/>
      <c r="Q294" s="402">
        <f t="shared" si="115"/>
        <v>4910989</v>
      </c>
      <c r="R294" s="21"/>
      <c r="S294" s="5"/>
      <c r="T294" s="5"/>
      <c r="U294" s="5"/>
      <c r="V294" s="4"/>
      <c r="W294" s="5"/>
      <c r="X294" s="5"/>
      <c r="Y294" s="5"/>
      <c r="Z294" s="5"/>
    </row>
    <row r="295" ht="14.25" customHeight="1">
      <c r="A295" s="748" t="s">
        <v>356</v>
      </c>
      <c r="B295" s="510"/>
      <c r="C295" s="406">
        <v>146606.0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408">
        <f t="shared" si="115"/>
        <v>146606</v>
      </c>
      <c r="R295" s="21"/>
      <c r="S295" s="5"/>
      <c r="T295" s="5"/>
      <c r="U295" s="5"/>
      <c r="V295" s="4"/>
      <c r="W295" s="5"/>
      <c r="X295" s="5"/>
      <c r="Y295" s="5"/>
      <c r="Z295" s="5"/>
    </row>
    <row r="296" ht="14.25" customHeight="1">
      <c r="A296" s="747" t="s">
        <v>357</v>
      </c>
      <c r="B296" s="509"/>
      <c r="C296" s="401">
        <v>258584.0</v>
      </c>
      <c r="D296" s="397"/>
      <c r="E296" s="402">
        <v>3267.0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402">
        <f t="shared" si="115"/>
        <v>261851</v>
      </c>
      <c r="R296" s="21"/>
      <c r="S296" s="5"/>
      <c r="T296" s="5"/>
      <c r="U296" s="5"/>
      <c r="V296" s="4"/>
      <c r="W296" s="5"/>
      <c r="X296" s="5"/>
      <c r="Y296" s="5"/>
      <c r="Z296" s="5"/>
    </row>
    <row r="297" ht="14.25" customHeight="1">
      <c r="A297" s="748" t="s">
        <v>358</v>
      </c>
      <c r="B297" s="510"/>
      <c r="C297" s="406">
        <v>2645897.0</v>
      </c>
      <c r="D297" s="397"/>
      <c r="E297" s="408">
        <v>296328.0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408">
        <f t="shared" si="115"/>
        <v>2942225</v>
      </c>
      <c r="R297" s="21"/>
      <c r="S297" s="5"/>
      <c r="T297" s="5"/>
      <c r="U297" s="5"/>
      <c r="V297" s="4"/>
      <c r="W297" s="5"/>
      <c r="X297" s="5"/>
      <c r="Y297" s="5"/>
      <c r="Z297" s="5"/>
    </row>
    <row r="298" ht="14.25" customHeight="1">
      <c r="A298" s="747" t="s">
        <v>359</v>
      </c>
      <c r="B298" s="509"/>
      <c r="C298" s="401"/>
      <c r="D298" s="397"/>
      <c r="E298" s="402"/>
      <c r="F298" s="397"/>
      <c r="G298" s="402"/>
      <c r="H298" s="397"/>
      <c r="I298" s="402">
        <v>28464.0</v>
      </c>
      <c r="J298" s="397"/>
      <c r="K298" s="402"/>
      <c r="L298" s="397"/>
      <c r="M298" s="402"/>
      <c r="N298" s="397"/>
      <c r="O298" s="402"/>
      <c r="P298" s="397"/>
      <c r="Q298" s="402">
        <f t="shared" si="115"/>
        <v>28464</v>
      </c>
      <c r="R298" s="21"/>
      <c r="S298" s="5"/>
      <c r="T298" s="5"/>
      <c r="U298" s="5"/>
      <c r="V298" s="4"/>
      <c r="W298" s="5"/>
      <c r="X298" s="5"/>
      <c r="Y298" s="5"/>
      <c r="Z298" s="5"/>
    </row>
    <row r="299" ht="14.25" customHeight="1">
      <c r="A299" s="748" t="s">
        <v>360</v>
      </c>
      <c r="B299" s="510"/>
      <c r="C299" s="406"/>
      <c r="D299" s="397"/>
      <c r="E299" s="408">
        <v>1688597.0</v>
      </c>
      <c r="F299" s="397"/>
      <c r="G299" s="408"/>
      <c r="H299" s="397"/>
      <c r="I299" s="408"/>
      <c r="J299" s="397"/>
      <c r="K299" s="408"/>
      <c r="L299" s="397"/>
      <c r="M299" s="408">
        <v>341831.0</v>
      </c>
      <c r="N299" s="397"/>
      <c r="O299" s="408"/>
      <c r="P299" s="397"/>
      <c r="Q299" s="408">
        <f t="shared" si="115"/>
        <v>2030428</v>
      </c>
      <c r="R299" s="21"/>
      <c r="S299" s="5"/>
      <c r="T299" s="5"/>
      <c r="U299" s="5"/>
      <c r="V299" s="4"/>
      <c r="W299" s="5"/>
      <c r="X299" s="5"/>
      <c r="Y299" s="5"/>
      <c r="Z299" s="5"/>
    </row>
    <row r="300" ht="14.25" customHeight="1">
      <c r="A300" s="214" t="s">
        <v>361</v>
      </c>
      <c r="B300" s="507"/>
      <c r="C300" s="411">
        <f>SUM(C282:D299)</f>
        <v>8259245</v>
      </c>
      <c r="D300" s="397"/>
      <c r="E300" s="411">
        <f>SUM(E282:F299)</f>
        <v>15693417</v>
      </c>
      <c r="F300" s="397"/>
      <c r="G300" s="411">
        <f>SUM(G282:H299)</f>
        <v>0</v>
      </c>
      <c r="H300" s="397"/>
      <c r="I300" s="411">
        <f>SUM(I282:J299)</f>
        <v>826767</v>
      </c>
      <c r="J300" s="397"/>
      <c r="K300" s="411">
        <f>SUM(K282:L299)</f>
        <v>0</v>
      </c>
      <c r="L300" s="397"/>
      <c r="M300" s="411">
        <f>SUM(M282:N299)</f>
        <v>2880591</v>
      </c>
      <c r="N300" s="397"/>
      <c r="O300" s="411">
        <f>SUM(O282:P299)</f>
        <v>40500</v>
      </c>
      <c r="P300" s="397"/>
      <c r="Q300" s="512">
        <f>SUM(Q282:Q299)</f>
        <v>27700520</v>
      </c>
      <c r="R300" s="21"/>
      <c r="S300" s="5"/>
      <c r="T300" s="5"/>
      <c r="U300" s="5"/>
      <c r="V300" s="4"/>
      <c r="W300" s="5"/>
      <c r="X300" s="5"/>
      <c r="Y300" s="5"/>
      <c r="Z300" s="5"/>
    </row>
    <row r="301" ht="15.0" customHeight="1">
      <c r="A301" s="224" t="s">
        <v>612</v>
      </c>
      <c r="B301" s="513"/>
      <c r="C301" s="415">
        <f>SUM(C282:D299)</f>
        <v>8259245</v>
      </c>
      <c r="D301" s="416"/>
      <c r="E301" s="415">
        <f>SUM(E282:F299)</f>
        <v>15693417</v>
      </c>
      <c r="F301" s="416"/>
      <c r="G301" s="415">
        <f>SUM(G282:H299)</f>
        <v>0</v>
      </c>
      <c r="H301" s="416"/>
      <c r="I301" s="415">
        <f>SUM(I282:J299)</f>
        <v>826767</v>
      </c>
      <c r="J301" s="416"/>
      <c r="K301" s="415">
        <f>SUM(K282:L299)</f>
        <v>0</v>
      </c>
      <c r="L301" s="416"/>
      <c r="M301" s="415">
        <f>SUM(M282:N299)</f>
        <v>2880591</v>
      </c>
      <c r="N301" s="416"/>
      <c r="O301" s="415">
        <f>SUM(O282:P299)</f>
        <v>40500</v>
      </c>
      <c r="P301" s="416"/>
      <c r="Q301" s="514">
        <f>SUM(Q282:Q299)</f>
        <v>27700520</v>
      </c>
      <c r="R301" s="425"/>
      <c r="S301" s="5"/>
      <c r="T301" s="5"/>
      <c r="U301" s="5"/>
      <c r="V301" s="4"/>
      <c r="W301" s="5"/>
      <c r="X301" s="5"/>
      <c r="Y301" s="5"/>
      <c r="Z301" s="5"/>
    </row>
    <row r="302" ht="14.25" customHeight="1">
      <c r="A302" s="749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418"/>
      <c r="W302" s="5"/>
      <c r="X302" s="5"/>
      <c r="Y302" s="5"/>
      <c r="Z302" s="5"/>
    </row>
    <row r="303" ht="14.25" customHeight="1">
      <c r="A303" s="749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418"/>
      <c r="W303" s="5"/>
      <c r="X303" s="5"/>
      <c r="Y303" s="5"/>
      <c r="Z303" s="5"/>
    </row>
    <row r="304" ht="14.25" customHeight="1">
      <c r="A304" s="749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418"/>
      <c r="W304" s="5"/>
      <c r="X304" s="5"/>
      <c r="Y304" s="5"/>
      <c r="Z304" s="5"/>
    </row>
    <row r="305" ht="14.25" customHeight="1">
      <c r="A305" s="749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418"/>
      <c r="W305" s="5"/>
      <c r="X305" s="5"/>
      <c r="Y305" s="5"/>
      <c r="Z305" s="5"/>
    </row>
    <row r="306" ht="14.25" customHeight="1">
      <c r="A306" s="749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418"/>
      <c r="W306" s="5"/>
      <c r="X306" s="5"/>
      <c r="Y306" s="5"/>
      <c r="Z306" s="5"/>
    </row>
    <row r="307" ht="14.25" customHeight="1">
      <c r="A307" s="749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418"/>
      <c r="W307" s="5"/>
      <c r="X307" s="5"/>
      <c r="Y307" s="5"/>
      <c r="Z307" s="5"/>
    </row>
    <row r="308" ht="14.25" customHeight="1">
      <c r="A308" s="749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418"/>
      <c r="W308" s="5"/>
      <c r="X308" s="5"/>
      <c r="Y308" s="5"/>
      <c r="Z308" s="5"/>
    </row>
    <row r="309" ht="14.25" customHeight="1">
      <c r="A309" s="749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418"/>
      <c r="W309" s="5"/>
      <c r="X309" s="5"/>
      <c r="Y309" s="5"/>
      <c r="Z309" s="5"/>
    </row>
    <row r="310" ht="14.25" customHeight="1">
      <c r="A310" s="749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418"/>
      <c r="W310" s="5"/>
      <c r="X310" s="5"/>
      <c r="Y310" s="5"/>
      <c r="Z310" s="5"/>
    </row>
    <row r="311" ht="14.25" customHeight="1">
      <c r="A311" s="749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418"/>
      <c r="W311" s="5"/>
      <c r="X311" s="5"/>
      <c r="Y311" s="5"/>
      <c r="Z311" s="5"/>
    </row>
    <row r="312" ht="14.25" customHeight="1">
      <c r="A312" s="749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418"/>
      <c r="W312" s="5"/>
      <c r="X312" s="5"/>
      <c r="Y312" s="5"/>
      <c r="Z312" s="5"/>
    </row>
    <row r="313" ht="14.25" customHeight="1">
      <c r="A313" s="749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418"/>
      <c r="W313" s="5"/>
      <c r="X313" s="5"/>
      <c r="Y313" s="5"/>
      <c r="Z313" s="5"/>
    </row>
    <row r="314" ht="14.25" customHeight="1">
      <c r="A314" s="749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418"/>
      <c r="W314" s="5"/>
      <c r="X314" s="5"/>
      <c r="Y314" s="5"/>
      <c r="Z314" s="5"/>
    </row>
    <row r="315" ht="14.25" customHeight="1">
      <c r="A315" s="749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418"/>
      <c r="W315" s="5"/>
      <c r="X315" s="5"/>
      <c r="Y315" s="5"/>
      <c r="Z315" s="5"/>
    </row>
    <row r="316" ht="14.25" customHeight="1">
      <c r="A316" s="749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418"/>
      <c r="W316" s="5"/>
      <c r="X316" s="5"/>
      <c r="Y316" s="5"/>
      <c r="Z316" s="5"/>
    </row>
    <row r="317" ht="14.25" customHeight="1">
      <c r="A317" s="749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418"/>
      <c r="W317" s="5"/>
      <c r="X317" s="5"/>
      <c r="Y317" s="5"/>
      <c r="Z317" s="5"/>
    </row>
    <row r="318" ht="14.25" customHeight="1">
      <c r="A318" s="749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418"/>
      <c r="W318" s="5"/>
      <c r="X318" s="5"/>
      <c r="Y318" s="5"/>
      <c r="Z318" s="5"/>
    </row>
    <row r="319" ht="14.25" customHeight="1">
      <c r="A319" s="749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418"/>
      <c r="W319" s="5"/>
      <c r="X319" s="5"/>
      <c r="Y319" s="5"/>
      <c r="Z319" s="5"/>
    </row>
    <row r="320" ht="14.25" customHeight="1">
      <c r="A320" s="749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418"/>
      <c r="W320" s="5"/>
      <c r="X320" s="5"/>
      <c r="Y320" s="5"/>
      <c r="Z320" s="5"/>
    </row>
    <row r="321" ht="14.25" customHeight="1">
      <c r="A321" s="749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418"/>
      <c r="W321" s="5"/>
      <c r="X321" s="5"/>
      <c r="Y321" s="5"/>
      <c r="Z321" s="5"/>
    </row>
    <row r="322" ht="14.25" customHeight="1">
      <c r="A322" s="749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418"/>
      <c r="W322" s="5"/>
      <c r="X322" s="5"/>
      <c r="Y322" s="5"/>
      <c r="Z322" s="5"/>
    </row>
    <row r="323" ht="14.25" customHeight="1">
      <c r="A323" s="749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418"/>
      <c r="W323" s="5"/>
      <c r="X323" s="5"/>
      <c r="Y323" s="5"/>
      <c r="Z323" s="5"/>
    </row>
    <row r="324" ht="14.25" customHeight="1">
      <c r="A324" s="749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418"/>
      <c r="W324" s="5"/>
      <c r="X324" s="5"/>
      <c r="Y324" s="5"/>
      <c r="Z324" s="5"/>
    </row>
    <row r="325" ht="14.25" customHeight="1">
      <c r="A325" s="749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418"/>
      <c r="W325" s="5"/>
      <c r="X325" s="5"/>
      <c r="Y325" s="5"/>
      <c r="Z325" s="5"/>
    </row>
    <row r="326" ht="14.25" customHeight="1">
      <c r="A326" s="749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418"/>
      <c r="W326" s="5"/>
      <c r="X326" s="5"/>
      <c r="Y326" s="5"/>
      <c r="Z326" s="5"/>
    </row>
    <row r="327" ht="14.25" customHeight="1">
      <c r="A327" s="749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418"/>
      <c r="W327" s="5"/>
      <c r="X327" s="5"/>
      <c r="Y327" s="5"/>
      <c r="Z327" s="5"/>
    </row>
    <row r="328" ht="14.25" customHeight="1">
      <c r="A328" s="749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418"/>
      <c r="W328" s="5"/>
      <c r="X328" s="5"/>
      <c r="Y328" s="5"/>
      <c r="Z328" s="5"/>
    </row>
    <row r="329" ht="14.25" customHeight="1">
      <c r="A329" s="749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418"/>
      <c r="W329" s="5"/>
      <c r="X329" s="5"/>
      <c r="Y329" s="5"/>
      <c r="Z329" s="5"/>
    </row>
    <row r="330" ht="14.25" customHeight="1">
      <c r="A330" s="749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418"/>
      <c r="W330" s="5"/>
      <c r="X330" s="5"/>
      <c r="Y330" s="5"/>
      <c r="Z330" s="5"/>
    </row>
    <row r="331" ht="14.25" customHeight="1">
      <c r="A331" s="749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418"/>
      <c r="W331" s="5"/>
      <c r="X331" s="5"/>
      <c r="Y331" s="5"/>
      <c r="Z331" s="5"/>
    </row>
    <row r="332" ht="14.25" customHeight="1">
      <c r="A332" s="749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418"/>
      <c r="W332" s="5"/>
      <c r="X332" s="5"/>
      <c r="Y332" s="5"/>
      <c r="Z332" s="5"/>
    </row>
    <row r="333" ht="14.25" customHeight="1">
      <c r="A333" s="749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418"/>
      <c r="W333" s="5"/>
      <c r="X333" s="5"/>
      <c r="Y333" s="5"/>
      <c r="Z333" s="5"/>
    </row>
    <row r="334" ht="14.25" customHeight="1">
      <c r="A334" s="749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418"/>
      <c r="W334" s="5"/>
      <c r="X334" s="5"/>
      <c r="Y334" s="5"/>
      <c r="Z334" s="5"/>
    </row>
    <row r="335" ht="14.25" customHeight="1">
      <c r="A335" s="749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418"/>
      <c r="W335" s="5"/>
      <c r="X335" s="5"/>
      <c r="Y335" s="5"/>
      <c r="Z335" s="5"/>
    </row>
    <row r="336" ht="14.25" customHeight="1">
      <c r="A336" s="749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418"/>
      <c r="W336" s="5"/>
      <c r="X336" s="5"/>
      <c r="Y336" s="5"/>
      <c r="Z336" s="5"/>
    </row>
    <row r="337" ht="14.25" customHeight="1">
      <c r="A337" s="749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418"/>
      <c r="W337" s="5"/>
      <c r="X337" s="5"/>
      <c r="Y337" s="5"/>
      <c r="Z337" s="5"/>
    </row>
    <row r="338" ht="14.25" customHeight="1">
      <c r="A338" s="749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418"/>
      <c r="W338" s="5"/>
      <c r="X338" s="5"/>
      <c r="Y338" s="5"/>
      <c r="Z338" s="5"/>
    </row>
    <row r="339" ht="14.25" customHeight="1">
      <c r="A339" s="749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418"/>
      <c r="W339" s="5"/>
      <c r="X339" s="5"/>
      <c r="Y339" s="5"/>
      <c r="Z339" s="5"/>
    </row>
    <row r="340" ht="14.25" customHeight="1">
      <c r="A340" s="749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418"/>
      <c r="W340" s="5"/>
      <c r="X340" s="5"/>
      <c r="Y340" s="5"/>
      <c r="Z340" s="5"/>
    </row>
    <row r="341" ht="14.25" customHeight="1">
      <c r="A341" s="749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418"/>
      <c r="W341" s="5"/>
      <c r="X341" s="5"/>
      <c r="Y341" s="5"/>
      <c r="Z341" s="5"/>
    </row>
    <row r="342" ht="14.25" customHeight="1">
      <c r="A342" s="749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418"/>
      <c r="W342" s="5"/>
      <c r="X342" s="5"/>
      <c r="Y342" s="5"/>
      <c r="Z342" s="5"/>
    </row>
    <row r="343" ht="14.25" customHeight="1">
      <c r="A343" s="749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418"/>
      <c r="W343" s="5"/>
      <c r="X343" s="5"/>
      <c r="Y343" s="5"/>
      <c r="Z343" s="5"/>
    </row>
    <row r="344" ht="14.25" customHeight="1">
      <c r="A344" s="749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418"/>
      <c r="W344" s="5"/>
      <c r="X344" s="5"/>
      <c r="Y344" s="5"/>
      <c r="Z344" s="5"/>
    </row>
    <row r="345" ht="14.25" customHeight="1">
      <c r="A345" s="749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418"/>
      <c r="W345" s="5"/>
      <c r="X345" s="5"/>
      <c r="Y345" s="5"/>
      <c r="Z345" s="5"/>
    </row>
    <row r="346" ht="14.25" customHeight="1">
      <c r="A346" s="749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418"/>
      <c r="W346" s="5"/>
      <c r="X346" s="5"/>
      <c r="Y346" s="5"/>
      <c r="Z346" s="5"/>
    </row>
    <row r="347" ht="14.25" customHeight="1">
      <c r="A347" s="749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418"/>
      <c r="W347" s="5"/>
      <c r="X347" s="5"/>
      <c r="Y347" s="5"/>
      <c r="Z347" s="5"/>
    </row>
    <row r="348" ht="14.25" customHeight="1">
      <c r="A348" s="749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418"/>
      <c r="W348" s="5"/>
      <c r="X348" s="5"/>
      <c r="Y348" s="5"/>
      <c r="Z348" s="5"/>
    </row>
    <row r="349" ht="14.25" customHeight="1">
      <c r="A349" s="749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418"/>
      <c r="W349" s="5"/>
      <c r="X349" s="5"/>
      <c r="Y349" s="5"/>
      <c r="Z349" s="5"/>
    </row>
    <row r="350" ht="14.25" customHeight="1">
      <c r="A350" s="749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418"/>
      <c r="W350" s="5"/>
      <c r="X350" s="5"/>
      <c r="Y350" s="5"/>
      <c r="Z350" s="5"/>
    </row>
    <row r="351" ht="14.25" customHeight="1">
      <c r="A351" s="749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418"/>
      <c r="W351" s="5"/>
      <c r="X351" s="5"/>
      <c r="Y351" s="5"/>
      <c r="Z351" s="5"/>
    </row>
    <row r="352" ht="14.25" customHeight="1">
      <c r="A352" s="749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418"/>
      <c r="W352" s="5"/>
      <c r="X352" s="5"/>
      <c r="Y352" s="5"/>
      <c r="Z352" s="5"/>
    </row>
    <row r="353" ht="14.25" customHeight="1">
      <c r="A353" s="749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418"/>
      <c r="W353" s="5"/>
      <c r="X353" s="5"/>
      <c r="Y353" s="5"/>
      <c r="Z353" s="5"/>
    </row>
    <row r="354" ht="14.25" customHeight="1">
      <c r="A354" s="749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418"/>
      <c r="W354" s="5"/>
      <c r="X354" s="5"/>
      <c r="Y354" s="5"/>
      <c r="Z354" s="5"/>
    </row>
    <row r="355" ht="14.25" customHeight="1">
      <c r="A355" s="749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418"/>
      <c r="W355" s="5"/>
      <c r="X355" s="5"/>
      <c r="Y355" s="5"/>
      <c r="Z355" s="5"/>
    </row>
    <row r="356" ht="14.25" customHeight="1">
      <c r="A356" s="749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418"/>
      <c r="W356" s="5"/>
      <c r="X356" s="5"/>
      <c r="Y356" s="5"/>
      <c r="Z356" s="5"/>
    </row>
    <row r="357" ht="14.25" customHeight="1">
      <c r="A357" s="749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418"/>
      <c r="W357" s="5"/>
      <c r="X357" s="5"/>
      <c r="Y357" s="5"/>
      <c r="Z357" s="5"/>
    </row>
    <row r="358" ht="14.25" customHeight="1">
      <c r="A358" s="749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418"/>
      <c r="W358" s="5"/>
      <c r="X358" s="5"/>
      <c r="Y358" s="5"/>
      <c r="Z358" s="5"/>
    </row>
    <row r="359" ht="14.25" customHeight="1">
      <c r="A359" s="749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418"/>
      <c r="W359" s="5"/>
      <c r="X359" s="5"/>
      <c r="Y359" s="5"/>
      <c r="Z359" s="5"/>
    </row>
    <row r="360" ht="14.25" customHeight="1">
      <c r="A360" s="749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418"/>
      <c r="W360" s="5"/>
      <c r="X360" s="5"/>
      <c r="Y360" s="5"/>
      <c r="Z360" s="5"/>
    </row>
    <row r="361" ht="14.25" customHeight="1">
      <c r="A361" s="749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418"/>
      <c r="W361" s="5"/>
      <c r="X361" s="5"/>
      <c r="Y361" s="5"/>
      <c r="Z361" s="5"/>
    </row>
    <row r="362" ht="14.25" customHeight="1">
      <c r="A362" s="749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418"/>
      <c r="W362" s="5"/>
      <c r="X362" s="5"/>
      <c r="Y362" s="5"/>
      <c r="Z362" s="5"/>
    </row>
    <row r="363" ht="14.25" customHeight="1">
      <c r="A363" s="749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418"/>
      <c r="W363" s="5"/>
      <c r="X363" s="5"/>
      <c r="Y363" s="5"/>
      <c r="Z363" s="5"/>
    </row>
    <row r="364" ht="14.25" customHeight="1">
      <c r="A364" s="749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418"/>
      <c r="W364" s="5"/>
      <c r="X364" s="5"/>
      <c r="Y364" s="5"/>
      <c r="Z364" s="5"/>
    </row>
    <row r="365" ht="14.25" customHeight="1">
      <c r="A365" s="749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418"/>
      <c r="W365" s="5"/>
      <c r="X365" s="5"/>
      <c r="Y365" s="5"/>
      <c r="Z365" s="5"/>
    </row>
    <row r="366" ht="14.25" customHeight="1">
      <c r="A366" s="749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418"/>
      <c r="W366" s="5"/>
      <c r="X366" s="5"/>
      <c r="Y366" s="5"/>
      <c r="Z366" s="5"/>
    </row>
    <row r="367" ht="14.25" customHeight="1">
      <c r="A367" s="749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418"/>
      <c r="W367" s="5"/>
      <c r="X367" s="5"/>
      <c r="Y367" s="5"/>
      <c r="Z367" s="5"/>
    </row>
    <row r="368" ht="14.25" customHeight="1">
      <c r="A368" s="749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418"/>
      <c r="W368" s="5"/>
      <c r="X368" s="5"/>
      <c r="Y368" s="5"/>
      <c r="Z368" s="5"/>
    </row>
    <row r="369" ht="14.25" customHeight="1">
      <c r="A369" s="749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418"/>
      <c r="W369" s="5"/>
      <c r="X369" s="5"/>
      <c r="Y369" s="5"/>
      <c r="Z369" s="5"/>
    </row>
    <row r="370" ht="14.25" customHeight="1">
      <c r="A370" s="749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418"/>
      <c r="W370" s="5"/>
      <c r="X370" s="5"/>
      <c r="Y370" s="5"/>
      <c r="Z370" s="5"/>
    </row>
    <row r="371" ht="14.25" customHeight="1">
      <c r="A371" s="749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418"/>
      <c r="W371" s="5"/>
      <c r="X371" s="5"/>
      <c r="Y371" s="5"/>
      <c r="Z371" s="5"/>
    </row>
    <row r="372" ht="14.25" customHeight="1">
      <c r="A372" s="749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418"/>
      <c r="W372" s="5"/>
      <c r="X372" s="5"/>
      <c r="Y372" s="5"/>
      <c r="Z372" s="5"/>
    </row>
    <row r="373" ht="14.25" customHeight="1">
      <c r="A373" s="749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418"/>
      <c r="W373" s="5"/>
      <c r="X373" s="5"/>
      <c r="Y373" s="5"/>
      <c r="Z373" s="5"/>
    </row>
    <row r="374" ht="14.25" customHeight="1">
      <c r="A374" s="749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418"/>
      <c r="W374" s="5"/>
      <c r="X374" s="5"/>
      <c r="Y374" s="5"/>
      <c r="Z374" s="5"/>
    </row>
    <row r="375" ht="14.25" customHeight="1">
      <c r="A375" s="749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418"/>
      <c r="W375" s="5"/>
      <c r="X375" s="5"/>
      <c r="Y375" s="5"/>
      <c r="Z375" s="5"/>
    </row>
    <row r="376" ht="14.25" customHeight="1">
      <c r="A376" s="74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418"/>
      <c r="W376" s="5"/>
      <c r="X376" s="5"/>
      <c r="Y376" s="5"/>
      <c r="Z376" s="5"/>
    </row>
    <row r="377" ht="14.25" customHeight="1">
      <c r="A377" s="74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418"/>
      <c r="W377" s="5"/>
      <c r="X377" s="5"/>
      <c r="Y377" s="5"/>
      <c r="Z377" s="5"/>
    </row>
    <row r="378" ht="14.25" customHeight="1">
      <c r="A378" s="74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418"/>
      <c r="W378" s="5"/>
      <c r="X378" s="5"/>
      <c r="Y378" s="5"/>
      <c r="Z378" s="5"/>
    </row>
    <row r="379" ht="14.25" customHeight="1">
      <c r="A379" s="74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418"/>
      <c r="W379" s="5"/>
      <c r="X379" s="5"/>
      <c r="Y379" s="5"/>
      <c r="Z379" s="5"/>
    </row>
    <row r="380" ht="14.25" customHeight="1">
      <c r="A380" s="749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418"/>
      <c r="W380" s="5"/>
      <c r="X380" s="5"/>
      <c r="Y380" s="5"/>
      <c r="Z380" s="5"/>
    </row>
    <row r="381" ht="14.25" customHeight="1">
      <c r="A381" s="749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418"/>
      <c r="W381" s="5"/>
      <c r="X381" s="5"/>
      <c r="Y381" s="5"/>
      <c r="Z381" s="5"/>
    </row>
    <row r="382" ht="14.25" customHeight="1">
      <c r="A382" s="749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418"/>
      <c r="W382" s="5"/>
      <c r="X382" s="5"/>
      <c r="Y382" s="5"/>
      <c r="Z382" s="5"/>
    </row>
    <row r="383" ht="14.25" customHeight="1">
      <c r="A383" s="749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418"/>
      <c r="W383" s="5"/>
      <c r="X383" s="5"/>
      <c r="Y383" s="5"/>
      <c r="Z383" s="5"/>
    </row>
    <row r="384" ht="14.25" customHeight="1">
      <c r="A384" s="74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418"/>
      <c r="W384" s="5"/>
      <c r="X384" s="5"/>
      <c r="Y384" s="5"/>
      <c r="Z384" s="5"/>
    </row>
    <row r="385" ht="14.25" customHeight="1">
      <c r="A385" s="74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418"/>
      <c r="W385" s="5"/>
      <c r="X385" s="5"/>
      <c r="Y385" s="5"/>
      <c r="Z385" s="5"/>
    </row>
    <row r="386" ht="14.25" customHeight="1">
      <c r="A386" s="74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418"/>
      <c r="W386" s="5"/>
      <c r="X386" s="5"/>
      <c r="Y386" s="5"/>
      <c r="Z386" s="5"/>
    </row>
    <row r="387" ht="14.25" customHeight="1">
      <c r="A387" s="74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418"/>
      <c r="W387" s="5"/>
      <c r="X387" s="5"/>
      <c r="Y387" s="5"/>
      <c r="Z387" s="5"/>
    </row>
    <row r="388" ht="14.25" customHeight="1">
      <c r="A388" s="74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418"/>
      <c r="W388" s="5"/>
      <c r="X388" s="5"/>
      <c r="Y388" s="5"/>
      <c r="Z388" s="5"/>
    </row>
    <row r="389" ht="14.25" customHeight="1">
      <c r="A389" s="74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418"/>
      <c r="W389" s="5"/>
      <c r="X389" s="5"/>
      <c r="Y389" s="5"/>
      <c r="Z389" s="5"/>
    </row>
    <row r="390" ht="14.25" customHeight="1">
      <c r="A390" s="74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418"/>
      <c r="W390" s="5"/>
      <c r="X390" s="5"/>
      <c r="Y390" s="5"/>
      <c r="Z390" s="5"/>
    </row>
    <row r="391" ht="14.25" customHeight="1">
      <c r="A391" s="74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418"/>
      <c r="W391" s="5"/>
      <c r="X391" s="5"/>
      <c r="Y391" s="5"/>
      <c r="Z391" s="5"/>
    </row>
    <row r="392" ht="14.25" customHeight="1">
      <c r="A392" s="74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418"/>
      <c r="W392" s="5"/>
      <c r="X392" s="5"/>
      <c r="Y392" s="5"/>
      <c r="Z392" s="5"/>
    </row>
    <row r="393" ht="14.25" customHeight="1">
      <c r="A393" s="74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418"/>
      <c r="W393" s="5"/>
      <c r="X393" s="5"/>
      <c r="Y393" s="5"/>
      <c r="Z393" s="5"/>
    </row>
    <row r="394" ht="14.25" customHeight="1">
      <c r="A394" s="74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418"/>
      <c r="W394" s="5"/>
      <c r="X394" s="5"/>
      <c r="Y394" s="5"/>
      <c r="Z394" s="5"/>
    </row>
    <row r="395" ht="14.25" customHeight="1">
      <c r="A395" s="74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418"/>
      <c r="W395" s="5"/>
      <c r="X395" s="5"/>
      <c r="Y395" s="5"/>
      <c r="Z395" s="5"/>
    </row>
    <row r="396" ht="14.25" customHeight="1">
      <c r="A396" s="74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418"/>
      <c r="W396" s="5"/>
      <c r="X396" s="5"/>
      <c r="Y396" s="5"/>
      <c r="Z396" s="5"/>
    </row>
    <row r="397" ht="14.25" customHeight="1">
      <c r="A397" s="74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418"/>
      <c r="W397" s="5"/>
      <c r="X397" s="5"/>
      <c r="Y397" s="5"/>
      <c r="Z397" s="5"/>
    </row>
    <row r="398" ht="14.25" customHeight="1">
      <c r="A398" s="74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418"/>
      <c r="W398" s="5"/>
      <c r="X398" s="5"/>
      <c r="Y398" s="5"/>
      <c r="Z398" s="5"/>
    </row>
    <row r="399" ht="14.25" customHeight="1">
      <c r="A399" s="74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418"/>
      <c r="W399" s="5"/>
      <c r="X399" s="5"/>
      <c r="Y399" s="5"/>
      <c r="Z399" s="5"/>
    </row>
    <row r="400" ht="14.25" customHeight="1">
      <c r="A400" s="74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418"/>
      <c r="W400" s="5"/>
      <c r="X400" s="5"/>
      <c r="Y400" s="5"/>
      <c r="Z400" s="5"/>
    </row>
    <row r="401" ht="14.25" customHeight="1">
      <c r="A401" s="74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418"/>
      <c r="W401" s="5"/>
      <c r="X401" s="5"/>
      <c r="Y401" s="5"/>
      <c r="Z401" s="5"/>
    </row>
    <row r="402" ht="14.25" customHeight="1">
      <c r="A402" s="74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418"/>
      <c r="W402" s="5"/>
      <c r="X402" s="5"/>
      <c r="Y402" s="5"/>
      <c r="Z402" s="5"/>
    </row>
    <row r="403" ht="14.25" customHeight="1">
      <c r="A403" s="74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418"/>
      <c r="W403" s="5"/>
      <c r="X403" s="5"/>
      <c r="Y403" s="5"/>
      <c r="Z403" s="5"/>
    </row>
    <row r="404" ht="14.25" customHeight="1">
      <c r="A404" s="74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418"/>
      <c r="W404" s="5"/>
      <c r="X404" s="5"/>
      <c r="Y404" s="5"/>
      <c r="Z404" s="5"/>
    </row>
    <row r="405" ht="14.25" customHeight="1">
      <c r="A405" s="74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418"/>
      <c r="W405" s="5"/>
      <c r="X405" s="5"/>
      <c r="Y405" s="5"/>
      <c r="Z405" s="5"/>
    </row>
    <row r="406" ht="14.25" customHeight="1">
      <c r="A406" s="74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418"/>
      <c r="W406" s="5"/>
      <c r="X406" s="5"/>
      <c r="Y406" s="5"/>
      <c r="Z406" s="5"/>
    </row>
    <row r="407" ht="14.25" customHeight="1">
      <c r="A407" s="74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418"/>
      <c r="W407" s="5"/>
      <c r="X407" s="5"/>
      <c r="Y407" s="5"/>
      <c r="Z407" s="5"/>
    </row>
    <row r="408" ht="14.25" customHeight="1">
      <c r="A408" s="74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418"/>
      <c r="W408" s="5"/>
      <c r="X408" s="5"/>
      <c r="Y408" s="5"/>
      <c r="Z408" s="5"/>
    </row>
    <row r="409" ht="14.25" customHeight="1">
      <c r="A409" s="74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418"/>
      <c r="W409" s="5"/>
      <c r="X409" s="5"/>
      <c r="Y409" s="5"/>
      <c r="Z409" s="5"/>
    </row>
    <row r="410" ht="14.25" customHeight="1">
      <c r="A410" s="74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418"/>
      <c r="W410" s="5"/>
      <c r="X410" s="5"/>
      <c r="Y410" s="5"/>
      <c r="Z410" s="5"/>
    </row>
    <row r="411" ht="14.25" customHeight="1">
      <c r="A411" s="74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418"/>
      <c r="W411" s="5"/>
      <c r="X411" s="5"/>
      <c r="Y411" s="5"/>
      <c r="Z411" s="5"/>
    </row>
    <row r="412" ht="14.25" customHeight="1">
      <c r="A412" s="74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418"/>
      <c r="W412" s="5"/>
      <c r="X412" s="5"/>
      <c r="Y412" s="5"/>
      <c r="Z412" s="5"/>
    </row>
    <row r="413" ht="14.25" customHeight="1">
      <c r="A413" s="74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418"/>
      <c r="W413" s="5"/>
      <c r="X413" s="5"/>
      <c r="Y413" s="5"/>
      <c r="Z413" s="5"/>
    </row>
    <row r="414" ht="14.25" customHeight="1">
      <c r="A414" s="74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418"/>
      <c r="W414" s="5"/>
      <c r="X414" s="5"/>
      <c r="Y414" s="5"/>
      <c r="Z414" s="5"/>
    </row>
    <row r="415" ht="14.25" customHeight="1">
      <c r="A415" s="74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418"/>
      <c r="W415" s="5"/>
      <c r="X415" s="5"/>
      <c r="Y415" s="5"/>
      <c r="Z415" s="5"/>
    </row>
    <row r="416" ht="14.25" customHeight="1">
      <c r="A416" s="74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418"/>
      <c r="W416" s="5"/>
      <c r="X416" s="5"/>
      <c r="Y416" s="5"/>
      <c r="Z416" s="5"/>
    </row>
    <row r="417" ht="14.25" customHeight="1">
      <c r="A417" s="74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418"/>
      <c r="W417" s="5"/>
      <c r="X417" s="5"/>
      <c r="Y417" s="5"/>
      <c r="Z417" s="5"/>
    </row>
    <row r="418" ht="14.25" customHeight="1">
      <c r="A418" s="74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418"/>
      <c r="W418" s="5"/>
      <c r="X418" s="5"/>
      <c r="Y418" s="5"/>
      <c r="Z418" s="5"/>
    </row>
    <row r="419" ht="14.25" customHeight="1">
      <c r="A419" s="74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418"/>
      <c r="W419" s="5"/>
      <c r="X419" s="5"/>
      <c r="Y419" s="5"/>
      <c r="Z419" s="5"/>
    </row>
    <row r="420" ht="14.25" customHeight="1">
      <c r="A420" s="74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418"/>
      <c r="W420" s="5"/>
      <c r="X420" s="5"/>
      <c r="Y420" s="5"/>
      <c r="Z420" s="5"/>
    </row>
    <row r="421" ht="14.25" customHeight="1">
      <c r="A421" s="749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418"/>
      <c r="W421" s="5"/>
      <c r="X421" s="5"/>
      <c r="Y421" s="5"/>
      <c r="Z421" s="5"/>
    </row>
    <row r="422" ht="14.25" customHeight="1">
      <c r="A422" s="749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418"/>
      <c r="W422" s="5"/>
      <c r="X422" s="5"/>
      <c r="Y422" s="5"/>
      <c r="Z422" s="5"/>
    </row>
    <row r="423" ht="14.25" customHeight="1">
      <c r="A423" s="749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418"/>
      <c r="W423" s="5"/>
      <c r="X423" s="5"/>
      <c r="Y423" s="5"/>
      <c r="Z423" s="5"/>
    </row>
    <row r="424" ht="14.25" customHeight="1">
      <c r="A424" s="749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418"/>
      <c r="W424" s="5"/>
      <c r="X424" s="5"/>
      <c r="Y424" s="5"/>
      <c r="Z424" s="5"/>
    </row>
    <row r="425" ht="14.25" customHeight="1">
      <c r="A425" s="749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418"/>
      <c r="W425" s="5"/>
      <c r="X425" s="5"/>
      <c r="Y425" s="5"/>
      <c r="Z425" s="5"/>
    </row>
    <row r="426" ht="14.25" customHeight="1">
      <c r="A426" s="749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418"/>
      <c r="W426" s="5"/>
      <c r="X426" s="5"/>
      <c r="Y426" s="5"/>
      <c r="Z426" s="5"/>
    </row>
    <row r="427" ht="14.25" customHeight="1">
      <c r="A427" s="749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418"/>
      <c r="W427" s="5"/>
      <c r="X427" s="5"/>
      <c r="Y427" s="5"/>
      <c r="Z427" s="5"/>
    </row>
    <row r="428" ht="14.25" customHeight="1">
      <c r="A428" s="749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418"/>
      <c r="W428" s="5"/>
      <c r="X428" s="5"/>
      <c r="Y428" s="5"/>
      <c r="Z428" s="5"/>
    </row>
    <row r="429" ht="14.25" customHeight="1">
      <c r="A429" s="749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418"/>
      <c r="W429" s="5"/>
      <c r="X429" s="5"/>
      <c r="Y429" s="5"/>
      <c r="Z429" s="5"/>
    </row>
    <row r="430" ht="14.25" customHeight="1">
      <c r="A430" s="749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418"/>
      <c r="W430" s="5"/>
      <c r="X430" s="5"/>
      <c r="Y430" s="5"/>
      <c r="Z430" s="5"/>
    </row>
    <row r="431" ht="14.25" customHeight="1">
      <c r="A431" s="749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418"/>
      <c r="W431" s="5"/>
      <c r="X431" s="5"/>
      <c r="Y431" s="5"/>
      <c r="Z431" s="5"/>
    </row>
    <row r="432" ht="14.25" customHeight="1">
      <c r="A432" s="749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418"/>
      <c r="W432" s="5"/>
      <c r="X432" s="5"/>
      <c r="Y432" s="5"/>
      <c r="Z432" s="5"/>
    </row>
    <row r="433" ht="14.25" customHeight="1">
      <c r="A433" s="749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418"/>
      <c r="W433" s="5"/>
      <c r="X433" s="5"/>
      <c r="Y433" s="5"/>
      <c r="Z433" s="5"/>
    </row>
    <row r="434" ht="14.25" customHeight="1">
      <c r="A434" s="749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418"/>
      <c r="W434" s="5"/>
      <c r="X434" s="5"/>
      <c r="Y434" s="5"/>
      <c r="Z434" s="5"/>
    </row>
    <row r="435" ht="14.25" customHeight="1">
      <c r="A435" s="749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418"/>
      <c r="W435" s="5"/>
      <c r="X435" s="5"/>
      <c r="Y435" s="5"/>
      <c r="Z435" s="5"/>
    </row>
    <row r="436" ht="14.25" customHeight="1">
      <c r="A436" s="749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418"/>
      <c r="W436" s="5"/>
      <c r="X436" s="5"/>
      <c r="Y436" s="5"/>
      <c r="Z436" s="5"/>
    </row>
    <row r="437" ht="14.25" customHeight="1">
      <c r="A437" s="749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418"/>
      <c r="W437" s="5"/>
      <c r="X437" s="5"/>
      <c r="Y437" s="5"/>
      <c r="Z437" s="5"/>
    </row>
    <row r="438" ht="14.25" customHeight="1">
      <c r="A438" s="749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418"/>
      <c r="W438" s="5"/>
      <c r="X438" s="5"/>
      <c r="Y438" s="5"/>
      <c r="Z438" s="5"/>
    </row>
    <row r="439" ht="14.25" customHeight="1">
      <c r="A439" s="749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418"/>
      <c r="W439" s="5"/>
      <c r="X439" s="5"/>
      <c r="Y439" s="5"/>
      <c r="Z439" s="5"/>
    </row>
    <row r="440" ht="14.25" customHeight="1">
      <c r="A440" s="749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418"/>
      <c r="W440" s="5"/>
      <c r="X440" s="5"/>
      <c r="Y440" s="5"/>
      <c r="Z440" s="5"/>
    </row>
    <row r="441" ht="14.25" customHeight="1">
      <c r="A441" s="749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418"/>
      <c r="W441" s="5"/>
      <c r="X441" s="5"/>
      <c r="Y441" s="5"/>
      <c r="Z441" s="5"/>
    </row>
    <row r="442" ht="14.25" customHeight="1">
      <c r="A442" s="749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418"/>
      <c r="W442" s="5"/>
      <c r="X442" s="5"/>
      <c r="Y442" s="5"/>
      <c r="Z442" s="5"/>
    </row>
    <row r="443" ht="14.25" customHeight="1">
      <c r="A443" s="749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418"/>
      <c r="W443" s="5"/>
      <c r="X443" s="5"/>
      <c r="Y443" s="5"/>
      <c r="Z443" s="5"/>
    </row>
    <row r="444" ht="14.25" customHeight="1">
      <c r="A444" s="749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418"/>
      <c r="W444" s="5"/>
      <c r="X444" s="5"/>
      <c r="Y444" s="5"/>
      <c r="Z444" s="5"/>
    </row>
    <row r="445" ht="14.25" customHeight="1">
      <c r="A445" s="749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418"/>
      <c r="W445" s="5"/>
      <c r="X445" s="5"/>
      <c r="Y445" s="5"/>
      <c r="Z445" s="5"/>
    </row>
    <row r="446" ht="14.25" customHeight="1">
      <c r="A446" s="749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418"/>
      <c r="W446" s="5"/>
      <c r="X446" s="5"/>
      <c r="Y446" s="5"/>
      <c r="Z446" s="5"/>
    </row>
    <row r="447" ht="14.25" customHeight="1">
      <c r="A447" s="749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418"/>
      <c r="W447" s="5"/>
      <c r="X447" s="5"/>
      <c r="Y447" s="5"/>
      <c r="Z447" s="5"/>
    </row>
    <row r="448" ht="14.25" customHeight="1">
      <c r="A448" s="749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418"/>
      <c r="W448" s="5"/>
      <c r="X448" s="5"/>
      <c r="Y448" s="5"/>
      <c r="Z448" s="5"/>
    </row>
    <row r="449" ht="14.25" customHeight="1">
      <c r="A449" s="749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418"/>
      <c r="W449" s="5"/>
      <c r="X449" s="5"/>
      <c r="Y449" s="5"/>
      <c r="Z449" s="5"/>
    </row>
    <row r="450" ht="14.25" customHeight="1">
      <c r="A450" s="749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418"/>
      <c r="W450" s="5"/>
      <c r="X450" s="5"/>
      <c r="Y450" s="5"/>
      <c r="Z450" s="5"/>
    </row>
    <row r="451" ht="14.25" customHeight="1">
      <c r="A451" s="749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418"/>
      <c r="W451" s="5"/>
      <c r="X451" s="5"/>
      <c r="Y451" s="5"/>
      <c r="Z451" s="5"/>
    </row>
    <row r="452" ht="14.25" customHeight="1">
      <c r="A452" s="749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418"/>
      <c r="W452" s="5"/>
      <c r="X452" s="5"/>
      <c r="Y452" s="5"/>
      <c r="Z452" s="5"/>
    </row>
    <row r="453" ht="14.25" customHeight="1">
      <c r="A453" s="749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418"/>
      <c r="W453" s="5"/>
      <c r="X453" s="5"/>
      <c r="Y453" s="5"/>
      <c r="Z453" s="5"/>
    </row>
    <row r="454" ht="14.25" customHeight="1">
      <c r="A454" s="749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418"/>
      <c r="W454" s="5"/>
      <c r="X454" s="5"/>
      <c r="Y454" s="5"/>
      <c r="Z454" s="5"/>
    </row>
    <row r="455" ht="14.25" customHeight="1">
      <c r="A455" s="749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418"/>
      <c r="W455" s="5"/>
      <c r="X455" s="5"/>
      <c r="Y455" s="5"/>
      <c r="Z455" s="5"/>
    </row>
    <row r="456" ht="14.25" customHeight="1">
      <c r="A456" s="749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418"/>
      <c r="W456" s="5"/>
      <c r="X456" s="5"/>
      <c r="Y456" s="5"/>
      <c r="Z456" s="5"/>
    </row>
    <row r="457" ht="14.25" customHeight="1">
      <c r="A457" s="749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418"/>
      <c r="W457" s="5"/>
      <c r="X457" s="5"/>
      <c r="Y457" s="5"/>
      <c r="Z457" s="5"/>
    </row>
    <row r="458" ht="14.25" customHeight="1">
      <c r="A458" s="749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418"/>
      <c r="W458" s="5"/>
      <c r="X458" s="5"/>
      <c r="Y458" s="5"/>
      <c r="Z458" s="5"/>
    </row>
    <row r="459" ht="14.25" customHeight="1">
      <c r="A459" s="749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418"/>
      <c r="W459" s="5"/>
      <c r="X459" s="5"/>
      <c r="Y459" s="5"/>
      <c r="Z459" s="5"/>
    </row>
    <row r="460" ht="14.25" customHeight="1">
      <c r="A460" s="749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418"/>
      <c r="W460" s="5"/>
      <c r="X460" s="5"/>
      <c r="Y460" s="5"/>
      <c r="Z460" s="5"/>
    </row>
    <row r="461" ht="14.25" customHeight="1">
      <c r="A461" s="749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418"/>
      <c r="W461" s="5"/>
      <c r="X461" s="5"/>
      <c r="Y461" s="5"/>
      <c r="Z461" s="5"/>
    </row>
    <row r="462" ht="14.25" customHeight="1">
      <c r="A462" s="749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418"/>
      <c r="W462" s="5"/>
      <c r="X462" s="5"/>
      <c r="Y462" s="5"/>
      <c r="Z462" s="5"/>
    </row>
    <row r="463" ht="14.25" customHeight="1">
      <c r="A463" s="749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418"/>
      <c r="W463" s="5"/>
      <c r="X463" s="5"/>
      <c r="Y463" s="5"/>
      <c r="Z463" s="5"/>
    </row>
    <row r="464" ht="14.25" customHeight="1">
      <c r="A464" s="749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418"/>
      <c r="W464" s="5"/>
      <c r="X464" s="5"/>
      <c r="Y464" s="5"/>
      <c r="Z464" s="5"/>
    </row>
    <row r="465" ht="14.25" customHeight="1">
      <c r="A465" s="749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418"/>
      <c r="W465" s="5"/>
      <c r="X465" s="5"/>
      <c r="Y465" s="5"/>
      <c r="Z465" s="5"/>
    </row>
    <row r="466" ht="14.25" customHeight="1">
      <c r="A466" s="749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418"/>
      <c r="W466" s="5"/>
      <c r="X466" s="5"/>
      <c r="Y466" s="5"/>
      <c r="Z466" s="5"/>
    </row>
    <row r="467" ht="14.25" customHeight="1">
      <c r="A467" s="749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418"/>
      <c r="W467" s="5"/>
      <c r="X467" s="5"/>
      <c r="Y467" s="5"/>
      <c r="Z467" s="5"/>
    </row>
    <row r="468" ht="14.25" customHeight="1">
      <c r="A468" s="749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418"/>
      <c r="W468" s="5"/>
      <c r="X468" s="5"/>
      <c r="Y468" s="5"/>
      <c r="Z468" s="5"/>
    </row>
    <row r="469" ht="14.25" customHeight="1">
      <c r="A469" s="749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418"/>
      <c r="W469" s="5"/>
      <c r="X469" s="5"/>
      <c r="Y469" s="5"/>
      <c r="Z469" s="5"/>
    </row>
    <row r="470" ht="14.25" customHeight="1">
      <c r="A470" s="749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418"/>
      <c r="W470" s="5"/>
      <c r="X470" s="5"/>
      <c r="Y470" s="5"/>
      <c r="Z470" s="5"/>
    </row>
    <row r="471" ht="14.25" customHeight="1">
      <c r="A471" s="749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418"/>
      <c r="W471" s="5"/>
      <c r="X471" s="5"/>
      <c r="Y471" s="5"/>
      <c r="Z471" s="5"/>
    </row>
    <row r="472" ht="14.25" customHeight="1">
      <c r="A472" s="749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418"/>
      <c r="W472" s="5"/>
      <c r="X472" s="5"/>
      <c r="Y472" s="5"/>
      <c r="Z472" s="5"/>
    </row>
    <row r="473" ht="14.25" customHeight="1">
      <c r="A473" s="749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418"/>
      <c r="W473" s="5"/>
      <c r="X473" s="5"/>
      <c r="Y473" s="5"/>
      <c r="Z473" s="5"/>
    </row>
    <row r="474" ht="14.25" customHeight="1">
      <c r="A474" s="749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418"/>
      <c r="W474" s="5"/>
      <c r="X474" s="5"/>
      <c r="Y474" s="5"/>
      <c r="Z474" s="5"/>
    </row>
    <row r="475" ht="14.25" customHeight="1">
      <c r="A475" s="749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418"/>
      <c r="W475" s="5"/>
      <c r="X475" s="5"/>
      <c r="Y475" s="5"/>
      <c r="Z475" s="5"/>
    </row>
    <row r="476" ht="14.25" customHeight="1">
      <c r="A476" s="749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418"/>
      <c r="W476" s="5"/>
      <c r="X476" s="5"/>
      <c r="Y476" s="5"/>
      <c r="Z476" s="5"/>
    </row>
    <row r="477" ht="14.25" customHeight="1">
      <c r="A477" s="749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418"/>
      <c r="W477" s="5"/>
      <c r="X477" s="5"/>
      <c r="Y477" s="5"/>
      <c r="Z477" s="5"/>
    </row>
    <row r="478" ht="14.25" customHeight="1">
      <c r="A478" s="749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418"/>
      <c r="W478" s="5"/>
      <c r="X478" s="5"/>
      <c r="Y478" s="5"/>
      <c r="Z478" s="5"/>
    </row>
    <row r="479" ht="14.25" customHeight="1">
      <c r="A479" s="749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418"/>
      <c r="W479" s="5"/>
      <c r="X479" s="5"/>
      <c r="Y479" s="5"/>
      <c r="Z479" s="5"/>
    </row>
    <row r="480" ht="14.25" customHeight="1">
      <c r="A480" s="749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418"/>
      <c r="W480" s="5"/>
      <c r="X480" s="5"/>
      <c r="Y480" s="5"/>
      <c r="Z480" s="5"/>
    </row>
    <row r="481" ht="14.25" customHeight="1">
      <c r="A481" s="749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418"/>
      <c r="W481" s="5"/>
      <c r="X481" s="5"/>
      <c r="Y481" s="5"/>
      <c r="Z481" s="5"/>
    </row>
    <row r="482" ht="14.25" customHeight="1">
      <c r="A482" s="749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418"/>
      <c r="W482" s="5"/>
      <c r="X482" s="5"/>
      <c r="Y482" s="5"/>
      <c r="Z482" s="5"/>
    </row>
    <row r="483" ht="14.25" customHeight="1">
      <c r="A483" s="749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418"/>
      <c r="W483" s="5"/>
      <c r="X483" s="5"/>
      <c r="Y483" s="5"/>
      <c r="Z483" s="5"/>
    </row>
    <row r="484" ht="14.25" customHeight="1">
      <c r="A484" s="749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418"/>
      <c r="W484" s="5"/>
      <c r="X484" s="5"/>
      <c r="Y484" s="5"/>
      <c r="Z484" s="5"/>
    </row>
    <row r="485" ht="14.25" customHeight="1">
      <c r="A485" s="749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418"/>
      <c r="W485" s="5"/>
      <c r="X485" s="5"/>
      <c r="Y485" s="5"/>
      <c r="Z485" s="5"/>
    </row>
    <row r="486" ht="14.25" customHeight="1">
      <c r="A486" s="749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418"/>
      <c r="W486" s="5"/>
      <c r="X486" s="5"/>
      <c r="Y486" s="5"/>
      <c r="Z486" s="5"/>
    </row>
    <row r="487" ht="14.25" customHeight="1">
      <c r="A487" s="749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418"/>
      <c r="W487" s="5"/>
      <c r="X487" s="5"/>
      <c r="Y487" s="5"/>
      <c r="Z487" s="5"/>
    </row>
    <row r="488" ht="14.25" customHeight="1">
      <c r="A488" s="749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418"/>
      <c r="W488" s="5"/>
      <c r="X488" s="5"/>
      <c r="Y488" s="5"/>
      <c r="Z488" s="5"/>
    </row>
    <row r="489" ht="14.25" customHeight="1">
      <c r="A489" s="749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418"/>
      <c r="W489" s="5"/>
      <c r="X489" s="5"/>
      <c r="Y489" s="5"/>
      <c r="Z489" s="5"/>
    </row>
    <row r="490" ht="14.25" customHeight="1">
      <c r="A490" s="749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418"/>
      <c r="W490" s="5"/>
      <c r="X490" s="5"/>
      <c r="Y490" s="5"/>
      <c r="Z490" s="5"/>
    </row>
    <row r="491" ht="14.25" customHeight="1">
      <c r="A491" s="749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418"/>
      <c r="W491" s="5"/>
      <c r="X491" s="5"/>
      <c r="Y491" s="5"/>
      <c r="Z491" s="5"/>
    </row>
    <row r="492" ht="14.25" customHeight="1">
      <c r="A492" s="749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418"/>
      <c r="W492" s="5"/>
      <c r="X492" s="5"/>
      <c r="Y492" s="5"/>
      <c r="Z492" s="5"/>
    </row>
    <row r="493" ht="14.25" customHeight="1">
      <c r="A493" s="749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418"/>
      <c r="W493" s="5"/>
      <c r="X493" s="5"/>
      <c r="Y493" s="5"/>
      <c r="Z493" s="5"/>
    </row>
    <row r="494" ht="14.25" customHeight="1">
      <c r="A494" s="749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418"/>
      <c r="W494" s="5"/>
      <c r="X494" s="5"/>
      <c r="Y494" s="5"/>
      <c r="Z494" s="5"/>
    </row>
    <row r="495" ht="14.25" customHeight="1">
      <c r="A495" s="749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418"/>
      <c r="W495" s="5"/>
      <c r="X495" s="5"/>
      <c r="Y495" s="5"/>
      <c r="Z495" s="5"/>
    </row>
    <row r="496" ht="14.25" customHeight="1">
      <c r="A496" s="749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418"/>
      <c r="W496" s="5"/>
      <c r="X496" s="5"/>
      <c r="Y496" s="5"/>
      <c r="Z496" s="5"/>
    </row>
    <row r="497" ht="14.25" customHeight="1">
      <c r="A497" s="749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418"/>
      <c r="W497" s="5"/>
      <c r="X497" s="5"/>
      <c r="Y497" s="5"/>
      <c r="Z497" s="5"/>
    </row>
    <row r="498" ht="14.25" customHeight="1">
      <c r="A498" s="749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418"/>
      <c r="W498" s="5"/>
      <c r="X498" s="5"/>
      <c r="Y498" s="5"/>
      <c r="Z498" s="5"/>
    </row>
    <row r="499" ht="14.25" customHeight="1">
      <c r="A499" s="749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418"/>
      <c r="W499" s="5"/>
      <c r="X499" s="5"/>
      <c r="Y499" s="5"/>
      <c r="Z499" s="5"/>
    </row>
    <row r="500" ht="14.25" customHeight="1">
      <c r="A500" s="749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418"/>
      <c r="W500" s="5"/>
      <c r="X500" s="5"/>
      <c r="Y500" s="5"/>
      <c r="Z500" s="5"/>
    </row>
    <row r="501" ht="14.25" customHeight="1">
      <c r="A501" s="749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418"/>
      <c r="W501" s="5"/>
      <c r="X501" s="5"/>
      <c r="Y501" s="5"/>
      <c r="Z501" s="5"/>
    </row>
    <row r="502" ht="14.25" customHeight="1">
      <c r="A502" s="749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418"/>
      <c r="W502" s="5"/>
      <c r="X502" s="5"/>
      <c r="Y502" s="5"/>
      <c r="Z502" s="5"/>
    </row>
    <row r="503" ht="14.25" customHeight="1">
      <c r="A503" s="749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418"/>
      <c r="W503" s="5"/>
      <c r="X503" s="5"/>
      <c r="Y503" s="5"/>
      <c r="Z503" s="5"/>
    </row>
    <row r="504" ht="14.25" customHeight="1">
      <c r="A504" s="749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418"/>
      <c r="W504" s="5"/>
      <c r="X504" s="5"/>
      <c r="Y504" s="5"/>
      <c r="Z504" s="5"/>
    </row>
    <row r="505" ht="14.25" customHeight="1">
      <c r="A505" s="749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418"/>
      <c r="W505" s="5"/>
      <c r="X505" s="5"/>
      <c r="Y505" s="5"/>
      <c r="Z505" s="5"/>
    </row>
    <row r="506" ht="14.25" customHeight="1">
      <c r="A506" s="749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418"/>
      <c r="W506" s="5"/>
      <c r="X506" s="5"/>
      <c r="Y506" s="5"/>
      <c r="Z506" s="5"/>
    </row>
    <row r="507" ht="14.25" customHeight="1">
      <c r="A507" s="749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418"/>
      <c r="W507" s="5"/>
      <c r="X507" s="5"/>
      <c r="Y507" s="5"/>
      <c r="Z507" s="5"/>
    </row>
    <row r="508" ht="14.25" customHeight="1">
      <c r="A508" s="749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418"/>
      <c r="W508" s="5"/>
      <c r="X508" s="5"/>
      <c r="Y508" s="5"/>
      <c r="Z508" s="5"/>
    </row>
    <row r="509" ht="14.25" customHeight="1">
      <c r="A509" s="749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418"/>
      <c r="W509" s="5"/>
      <c r="X509" s="5"/>
      <c r="Y509" s="5"/>
      <c r="Z509" s="5"/>
    </row>
    <row r="510" ht="14.25" customHeight="1">
      <c r="A510" s="749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418"/>
      <c r="W510" s="5"/>
      <c r="X510" s="5"/>
      <c r="Y510" s="5"/>
      <c r="Z510" s="5"/>
    </row>
    <row r="511" ht="14.25" customHeight="1">
      <c r="A511" s="749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418"/>
      <c r="W511" s="5"/>
      <c r="X511" s="5"/>
      <c r="Y511" s="5"/>
      <c r="Z511" s="5"/>
    </row>
    <row r="512" ht="14.25" customHeight="1">
      <c r="A512" s="749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418"/>
      <c r="W512" s="5"/>
      <c r="X512" s="5"/>
      <c r="Y512" s="5"/>
      <c r="Z512" s="5"/>
    </row>
    <row r="513" ht="14.25" customHeight="1">
      <c r="A513" s="749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418"/>
      <c r="W513" s="5"/>
      <c r="X513" s="5"/>
      <c r="Y513" s="5"/>
      <c r="Z513" s="5"/>
    </row>
    <row r="514" ht="14.25" customHeight="1">
      <c r="A514" s="749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418"/>
      <c r="W514" s="5"/>
      <c r="X514" s="5"/>
      <c r="Y514" s="5"/>
      <c r="Z514" s="5"/>
    </row>
    <row r="515" ht="14.25" customHeight="1">
      <c r="A515" s="749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418"/>
      <c r="W515" s="5"/>
      <c r="X515" s="5"/>
      <c r="Y515" s="5"/>
      <c r="Z515" s="5"/>
    </row>
    <row r="516" ht="14.25" customHeight="1">
      <c r="A516" s="749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418"/>
      <c r="W516" s="5"/>
      <c r="X516" s="5"/>
      <c r="Y516" s="5"/>
      <c r="Z516" s="5"/>
    </row>
    <row r="517" ht="14.25" customHeight="1">
      <c r="A517" s="749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418"/>
      <c r="W517" s="5"/>
      <c r="X517" s="5"/>
      <c r="Y517" s="5"/>
      <c r="Z517" s="5"/>
    </row>
    <row r="518" ht="14.25" customHeight="1">
      <c r="A518" s="749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418"/>
      <c r="W518" s="5"/>
      <c r="X518" s="5"/>
      <c r="Y518" s="5"/>
      <c r="Z518" s="5"/>
    </row>
    <row r="519" ht="14.25" customHeight="1">
      <c r="A519" s="749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418"/>
      <c r="W519" s="5"/>
      <c r="X519" s="5"/>
      <c r="Y519" s="5"/>
      <c r="Z519" s="5"/>
    </row>
    <row r="520" ht="14.25" customHeight="1">
      <c r="A520" s="749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418"/>
      <c r="W520" s="5"/>
      <c r="X520" s="5"/>
      <c r="Y520" s="5"/>
      <c r="Z520" s="5"/>
    </row>
    <row r="521" ht="14.25" customHeight="1">
      <c r="A521" s="749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418"/>
      <c r="W521" s="5"/>
      <c r="X521" s="5"/>
      <c r="Y521" s="5"/>
      <c r="Z521" s="5"/>
    </row>
    <row r="522" ht="14.25" customHeight="1">
      <c r="A522" s="749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418"/>
      <c r="W522" s="5"/>
      <c r="X522" s="5"/>
      <c r="Y522" s="5"/>
      <c r="Z522" s="5"/>
    </row>
    <row r="523" ht="14.25" customHeight="1">
      <c r="A523" s="749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418"/>
      <c r="W523" s="5"/>
      <c r="X523" s="5"/>
      <c r="Y523" s="5"/>
      <c r="Z523" s="5"/>
    </row>
    <row r="524" ht="14.25" customHeight="1">
      <c r="A524" s="749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418"/>
      <c r="W524" s="5"/>
      <c r="X524" s="5"/>
      <c r="Y524" s="5"/>
      <c r="Z524" s="5"/>
    </row>
    <row r="525" ht="14.25" customHeight="1">
      <c r="A525" s="749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418"/>
      <c r="W525" s="5"/>
      <c r="X525" s="5"/>
      <c r="Y525" s="5"/>
      <c r="Z525" s="5"/>
    </row>
    <row r="526" ht="14.25" customHeight="1">
      <c r="A526" s="749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418"/>
      <c r="W526" s="5"/>
      <c r="X526" s="5"/>
      <c r="Y526" s="5"/>
      <c r="Z526" s="5"/>
    </row>
    <row r="527" ht="14.25" customHeight="1">
      <c r="A527" s="749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418"/>
      <c r="W527" s="5"/>
      <c r="X527" s="5"/>
      <c r="Y527" s="5"/>
      <c r="Z527" s="5"/>
    </row>
    <row r="528" ht="14.25" customHeight="1">
      <c r="A528" s="749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418"/>
      <c r="W528" s="5"/>
      <c r="X528" s="5"/>
      <c r="Y528" s="5"/>
      <c r="Z528" s="5"/>
    </row>
    <row r="529" ht="14.25" customHeight="1">
      <c r="A529" s="749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418"/>
      <c r="W529" s="5"/>
      <c r="X529" s="5"/>
      <c r="Y529" s="5"/>
      <c r="Z529" s="5"/>
    </row>
    <row r="530" ht="14.25" customHeight="1">
      <c r="A530" s="749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418"/>
      <c r="W530" s="5"/>
      <c r="X530" s="5"/>
      <c r="Y530" s="5"/>
      <c r="Z530" s="5"/>
    </row>
    <row r="531" ht="14.25" customHeight="1">
      <c r="A531" s="749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418"/>
      <c r="W531" s="5"/>
      <c r="X531" s="5"/>
      <c r="Y531" s="5"/>
      <c r="Z531" s="5"/>
    </row>
    <row r="532" ht="14.25" customHeight="1">
      <c r="A532" s="749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418"/>
      <c r="W532" s="5"/>
      <c r="X532" s="5"/>
      <c r="Y532" s="5"/>
      <c r="Z532" s="5"/>
    </row>
    <row r="533" ht="14.25" customHeight="1">
      <c r="A533" s="749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418"/>
      <c r="W533" s="5"/>
      <c r="X533" s="5"/>
      <c r="Y533" s="5"/>
      <c r="Z533" s="5"/>
    </row>
    <row r="534" ht="14.25" customHeight="1">
      <c r="A534" s="749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418"/>
      <c r="W534" s="5"/>
      <c r="X534" s="5"/>
      <c r="Y534" s="5"/>
      <c r="Z534" s="5"/>
    </row>
    <row r="535" ht="14.25" customHeight="1">
      <c r="A535" s="749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418"/>
      <c r="W535" s="5"/>
      <c r="X535" s="5"/>
      <c r="Y535" s="5"/>
      <c r="Z535" s="5"/>
    </row>
    <row r="536" ht="14.25" customHeight="1">
      <c r="A536" s="749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418"/>
      <c r="W536" s="5"/>
      <c r="X536" s="5"/>
      <c r="Y536" s="5"/>
      <c r="Z536" s="5"/>
    </row>
    <row r="537" ht="14.25" customHeight="1">
      <c r="A537" s="749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418"/>
      <c r="W537" s="5"/>
      <c r="X537" s="5"/>
      <c r="Y537" s="5"/>
      <c r="Z537" s="5"/>
    </row>
    <row r="538" ht="14.25" customHeight="1">
      <c r="A538" s="749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418"/>
      <c r="W538" s="5"/>
      <c r="X538" s="5"/>
      <c r="Y538" s="5"/>
      <c r="Z538" s="5"/>
    </row>
    <row r="539" ht="14.25" customHeight="1">
      <c r="A539" s="749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418"/>
      <c r="W539" s="5"/>
      <c r="X539" s="5"/>
      <c r="Y539" s="5"/>
      <c r="Z539" s="5"/>
    </row>
    <row r="540" ht="14.25" customHeight="1">
      <c r="A540" s="749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418"/>
      <c r="W540" s="5"/>
      <c r="X540" s="5"/>
      <c r="Y540" s="5"/>
      <c r="Z540" s="5"/>
    </row>
    <row r="541" ht="14.25" customHeight="1">
      <c r="A541" s="749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418"/>
      <c r="W541" s="5"/>
      <c r="X541" s="5"/>
      <c r="Y541" s="5"/>
      <c r="Z541" s="5"/>
    </row>
    <row r="542" ht="14.25" customHeight="1">
      <c r="A542" s="749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418"/>
      <c r="W542" s="5"/>
      <c r="X542" s="5"/>
      <c r="Y542" s="5"/>
      <c r="Z542" s="5"/>
    </row>
    <row r="543" ht="14.25" customHeight="1">
      <c r="A543" s="749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418"/>
      <c r="W543" s="5"/>
      <c r="X543" s="5"/>
      <c r="Y543" s="5"/>
      <c r="Z543" s="5"/>
    </row>
    <row r="544" ht="14.25" customHeight="1">
      <c r="A544" s="749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418"/>
      <c r="W544" s="5"/>
      <c r="X544" s="5"/>
      <c r="Y544" s="5"/>
      <c r="Z544" s="5"/>
    </row>
    <row r="545" ht="14.25" customHeight="1">
      <c r="A545" s="749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418"/>
      <c r="W545" s="5"/>
      <c r="X545" s="5"/>
      <c r="Y545" s="5"/>
      <c r="Z545" s="5"/>
    </row>
    <row r="546" ht="14.25" customHeight="1">
      <c r="A546" s="749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418"/>
      <c r="W546" s="5"/>
      <c r="X546" s="5"/>
      <c r="Y546" s="5"/>
      <c r="Z546" s="5"/>
    </row>
    <row r="547" ht="14.25" customHeight="1">
      <c r="A547" s="749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418"/>
      <c r="W547" s="5"/>
      <c r="X547" s="5"/>
      <c r="Y547" s="5"/>
      <c r="Z547" s="5"/>
    </row>
    <row r="548" ht="14.25" customHeight="1">
      <c r="A548" s="749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418"/>
      <c r="W548" s="5"/>
      <c r="X548" s="5"/>
      <c r="Y548" s="5"/>
      <c r="Z548" s="5"/>
    </row>
    <row r="549" ht="14.25" customHeight="1">
      <c r="A549" s="749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418"/>
      <c r="W549" s="5"/>
      <c r="X549" s="5"/>
      <c r="Y549" s="5"/>
      <c r="Z549" s="5"/>
    </row>
    <row r="550" ht="14.25" customHeight="1">
      <c r="A550" s="749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418"/>
      <c r="W550" s="5"/>
      <c r="X550" s="5"/>
      <c r="Y550" s="5"/>
      <c r="Z550" s="5"/>
    </row>
    <row r="551" ht="14.25" customHeight="1">
      <c r="A551" s="749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418"/>
      <c r="W551" s="5"/>
      <c r="X551" s="5"/>
      <c r="Y551" s="5"/>
      <c r="Z551" s="5"/>
    </row>
    <row r="552" ht="14.25" customHeight="1">
      <c r="A552" s="749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418"/>
      <c r="W552" s="5"/>
      <c r="X552" s="5"/>
      <c r="Y552" s="5"/>
      <c r="Z552" s="5"/>
    </row>
    <row r="553" ht="14.25" customHeight="1">
      <c r="A553" s="749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418"/>
      <c r="W553" s="5"/>
      <c r="X553" s="5"/>
      <c r="Y553" s="5"/>
      <c r="Z553" s="5"/>
    </row>
    <row r="554" ht="14.25" customHeight="1">
      <c r="A554" s="749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418"/>
      <c r="W554" s="5"/>
      <c r="X554" s="5"/>
      <c r="Y554" s="5"/>
      <c r="Z554" s="5"/>
    </row>
    <row r="555" ht="14.25" customHeight="1">
      <c r="A555" s="749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418"/>
      <c r="W555" s="5"/>
      <c r="X555" s="5"/>
      <c r="Y555" s="5"/>
      <c r="Z555" s="5"/>
    </row>
    <row r="556" ht="14.25" customHeight="1">
      <c r="A556" s="749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418"/>
      <c r="W556" s="5"/>
      <c r="X556" s="5"/>
      <c r="Y556" s="5"/>
      <c r="Z556" s="5"/>
    </row>
    <row r="557" ht="14.25" customHeight="1">
      <c r="A557" s="749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418"/>
      <c r="W557" s="5"/>
      <c r="X557" s="5"/>
      <c r="Y557" s="5"/>
      <c r="Z557" s="5"/>
    </row>
    <row r="558" ht="14.25" customHeight="1">
      <c r="A558" s="749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418"/>
      <c r="W558" s="5"/>
      <c r="X558" s="5"/>
      <c r="Y558" s="5"/>
      <c r="Z558" s="5"/>
    </row>
    <row r="559" ht="14.25" customHeight="1">
      <c r="A559" s="749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418"/>
      <c r="W559" s="5"/>
      <c r="X559" s="5"/>
      <c r="Y559" s="5"/>
      <c r="Z559" s="5"/>
    </row>
    <row r="560" ht="14.25" customHeight="1">
      <c r="A560" s="749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418"/>
      <c r="W560" s="5"/>
      <c r="X560" s="5"/>
      <c r="Y560" s="5"/>
      <c r="Z560" s="5"/>
    </row>
    <row r="561" ht="14.25" customHeight="1">
      <c r="A561" s="749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418"/>
      <c r="W561" s="5"/>
      <c r="X561" s="5"/>
      <c r="Y561" s="5"/>
      <c r="Z561" s="5"/>
    </row>
    <row r="562" ht="14.25" customHeight="1">
      <c r="A562" s="749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418"/>
      <c r="W562" s="5"/>
      <c r="X562" s="5"/>
      <c r="Y562" s="5"/>
      <c r="Z562" s="5"/>
    </row>
    <row r="563" ht="14.25" customHeight="1">
      <c r="A563" s="749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418"/>
      <c r="W563" s="5"/>
      <c r="X563" s="5"/>
      <c r="Y563" s="5"/>
      <c r="Z563" s="5"/>
    </row>
    <row r="564" ht="14.25" customHeight="1">
      <c r="A564" s="749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418"/>
      <c r="W564" s="5"/>
      <c r="X564" s="5"/>
      <c r="Y564" s="5"/>
      <c r="Z564" s="5"/>
    </row>
    <row r="565" ht="14.25" customHeight="1">
      <c r="A565" s="749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418"/>
      <c r="W565" s="5"/>
      <c r="X565" s="5"/>
      <c r="Y565" s="5"/>
      <c r="Z565" s="5"/>
    </row>
    <row r="566" ht="14.25" customHeight="1">
      <c r="A566" s="749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418"/>
      <c r="W566" s="5"/>
      <c r="X566" s="5"/>
      <c r="Y566" s="5"/>
      <c r="Z566" s="5"/>
    </row>
    <row r="567" ht="14.25" customHeight="1">
      <c r="A567" s="749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418"/>
      <c r="W567" s="5"/>
      <c r="X567" s="5"/>
      <c r="Y567" s="5"/>
      <c r="Z567" s="5"/>
    </row>
    <row r="568" ht="14.25" customHeight="1">
      <c r="A568" s="749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418"/>
      <c r="W568" s="5"/>
      <c r="X568" s="5"/>
      <c r="Y568" s="5"/>
      <c r="Z568" s="5"/>
    </row>
    <row r="569" ht="14.25" customHeight="1">
      <c r="A569" s="749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418"/>
      <c r="W569" s="5"/>
      <c r="X569" s="5"/>
      <c r="Y569" s="5"/>
      <c r="Z569" s="5"/>
    </row>
    <row r="570" ht="14.25" customHeight="1">
      <c r="A570" s="749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418"/>
      <c r="W570" s="5"/>
      <c r="X570" s="5"/>
      <c r="Y570" s="5"/>
      <c r="Z570" s="5"/>
    </row>
    <row r="571" ht="14.25" customHeight="1">
      <c r="A571" s="749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418"/>
      <c r="W571" s="5"/>
      <c r="X571" s="5"/>
      <c r="Y571" s="5"/>
      <c r="Z571" s="5"/>
    </row>
    <row r="572" ht="14.25" customHeight="1">
      <c r="A572" s="749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418"/>
      <c r="W572" s="5"/>
      <c r="X572" s="5"/>
      <c r="Y572" s="5"/>
      <c r="Z572" s="5"/>
    </row>
    <row r="573" ht="14.25" customHeight="1">
      <c r="A573" s="749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418"/>
      <c r="W573" s="5"/>
      <c r="X573" s="5"/>
      <c r="Y573" s="5"/>
      <c r="Z573" s="5"/>
    </row>
    <row r="574" ht="14.25" customHeight="1">
      <c r="A574" s="749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418"/>
      <c r="W574" s="5"/>
      <c r="X574" s="5"/>
      <c r="Y574" s="5"/>
      <c r="Z574" s="5"/>
    </row>
    <row r="575" ht="14.25" customHeight="1">
      <c r="A575" s="749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418"/>
      <c r="W575" s="5"/>
      <c r="X575" s="5"/>
      <c r="Y575" s="5"/>
      <c r="Z575" s="5"/>
    </row>
    <row r="576" ht="14.25" customHeight="1">
      <c r="A576" s="749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418"/>
      <c r="W576" s="5"/>
      <c r="X576" s="5"/>
      <c r="Y576" s="5"/>
      <c r="Z576" s="5"/>
    </row>
    <row r="577" ht="14.25" customHeight="1">
      <c r="A577" s="749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418"/>
      <c r="W577" s="5"/>
      <c r="X577" s="5"/>
      <c r="Y577" s="5"/>
      <c r="Z577" s="5"/>
    </row>
    <row r="578" ht="14.25" customHeight="1">
      <c r="A578" s="749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418"/>
      <c r="W578" s="5"/>
      <c r="X578" s="5"/>
      <c r="Y578" s="5"/>
      <c r="Z578" s="5"/>
    </row>
    <row r="579" ht="14.25" customHeight="1">
      <c r="A579" s="749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418"/>
      <c r="W579" s="5"/>
      <c r="X579" s="5"/>
      <c r="Y579" s="5"/>
      <c r="Z579" s="5"/>
    </row>
    <row r="580" ht="14.25" customHeight="1">
      <c r="A580" s="749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418"/>
      <c r="W580" s="5"/>
      <c r="X580" s="5"/>
      <c r="Y580" s="5"/>
      <c r="Z580" s="5"/>
    </row>
    <row r="581" ht="14.25" customHeight="1">
      <c r="A581" s="749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418"/>
      <c r="W581" s="5"/>
      <c r="X581" s="5"/>
      <c r="Y581" s="5"/>
      <c r="Z581" s="5"/>
    </row>
    <row r="582" ht="14.25" customHeight="1">
      <c r="A582" s="749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418"/>
      <c r="W582" s="5"/>
      <c r="X582" s="5"/>
      <c r="Y582" s="5"/>
      <c r="Z582" s="5"/>
    </row>
    <row r="583" ht="14.25" customHeight="1">
      <c r="A583" s="749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418"/>
      <c r="W583" s="5"/>
      <c r="X583" s="5"/>
      <c r="Y583" s="5"/>
      <c r="Z583" s="5"/>
    </row>
    <row r="584" ht="14.25" customHeight="1">
      <c r="A584" s="749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418"/>
      <c r="W584" s="5"/>
      <c r="X584" s="5"/>
      <c r="Y584" s="5"/>
      <c r="Z584" s="5"/>
    </row>
    <row r="585" ht="14.25" customHeight="1">
      <c r="A585" s="749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418"/>
      <c r="W585" s="5"/>
      <c r="X585" s="5"/>
      <c r="Y585" s="5"/>
      <c r="Z585" s="5"/>
    </row>
    <row r="586" ht="14.25" customHeight="1">
      <c r="A586" s="749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418"/>
      <c r="W586" s="5"/>
      <c r="X586" s="5"/>
      <c r="Y586" s="5"/>
      <c r="Z586" s="5"/>
    </row>
    <row r="587" ht="14.25" customHeight="1">
      <c r="A587" s="749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418"/>
      <c r="W587" s="5"/>
      <c r="X587" s="5"/>
      <c r="Y587" s="5"/>
      <c r="Z587" s="5"/>
    </row>
    <row r="588" ht="14.25" customHeight="1">
      <c r="A588" s="749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418"/>
      <c r="W588" s="5"/>
      <c r="X588" s="5"/>
      <c r="Y588" s="5"/>
      <c r="Z588" s="5"/>
    </row>
    <row r="589" ht="14.25" customHeight="1">
      <c r="A589" s="749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418"/>
      <c r="W589" s="5"/>
      <c r="X589" s="5"/>
      <c r="Y589" s="5"/>
      <c r="Z589" s="5"/>
    </row>
    <row r="590" ht="14.25" customHeight="1">
      <c r="A590" s="749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418"/>
      <c r="W590" s="5"/>
      <c r="X590" s="5"/>
      <c r="Y590" s="5"/>
      <c r="Z590" s="5"/>
    </row>
    <row r="591" ht="14.25" customHeight="1">
      <c r="A591" s="749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418"/>
      <c r="W591" s="5"/>
      <c r="X591" s="5"/>
      <c r="Y591" s="5"/>
      <c r="Z591" s="5"/>
    </row>
    <row r="592" ht="14.25" customHeight="1">
      <c r="A592" s="749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418"/>
      <c r="W592" s="5"/>
      <c r="X592" s="5"/>
      <c r="Y592" s="5"/>
      <c r="Z592" s="5"/>
    </row>
    <row r="593" ht="14.25" customHeight="1">
      <c r="A593" s="749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418"/>
      <c r="W593" s="5"/>
      <c r="X593" s="5"/>
      <c r="Y593" s="5"/>
      <c r="Z593" s="5"/>
    </row>
    <row r="594" ht="14.25" customHeight="1">
      <c r="A594" s="749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418"/>
      <c r="W594" s="5"/>
      <c r="X594" s="5"/>
      <c r="Y594" s="5"/>
      <c r="Z594" s="5"/>
    </row>
    <row r="595" ht="14.25" customHeight="1">
      <c r="A595" s="749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418"/>
      <c r="W595" s="5"/>
      <c r="X595" s="5"/>
      <c r="Y595" s="5"/>
      <c r="Z595" s="5"/>
    </row>
    <row r="596" ht="14.25" customHeight="1">
      <c r="A596" s="749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418"/>
      <c r="W596" s="5"/>
      <c r="X596" s="5"/>
      <c r="Y596" s="5"/>
      <c r="Z596" s="5"/>
    </row>
    <row r="597" ht="14.25" customHeight="1">
      <c r="A597" s="749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418"/>
      <c r="W597" s="5"/>
      <c r="X597" s="5"/>
      <c r="Y597" s="5"/>
      <c r="Z597" s="5"/>
    </row>
    <row r="598" ht="14.25" customHeight="1">
      <c r="A598" s="749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418"/>
      <c r="W598" s="5"/>
      <c r="X598" s="5"/>
      <c r="Y598" s="5"/>
      <c r="Z598" s="5"/>
    </row>
    <row r="599" ht="14.25" customHeight="1">
      <c r="A599" s="749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418"/>
      <c r="W599" s="5"/>
      <c r="X599" s="5"/>
      <c r="Y599" s="5"/>
      <c r="Z599" s="5"/>
    </row>
    <row r="600" ht="14.25" customHeight="1">
      <c r="A600" s="749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418"/>
      <c r="W600" s="5"/>
      <c r="X600" s="5"/>
      <c r="Y600" s="5"/>
      <c r="Z600" s="5"/>
    </row>
    <row r="601" ht="14.25" customHeight="1">
      <c r="A601" s="749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418"/>
      <c r="W601" s="5"/>
      <c r="X601" s="5"/>
      <c r="Y601" s="5"/>
      <c r="Z601" s="5"/>
    </row>
    <row r="602" ht="14.25" customHeight="1">
      <c r="A602" s="749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418"/>
      <c r="W602" s="5"/>
      <c r="X602" s="5"/>
      <c r="Y602" s="5"/>
      <c r="Z602" s="5"/>
    </row>
    <row r="603" ht="14.25" customHeight="1">
      <c r="A603" s="749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418"/>
      <c r="W603" s="5"/>
      <c r="X603" s="5"/>
      <c r="Y603" s="5"/>
      <c r="Z603" s="5"/>
    </row>
    <row r="604" ht="14.25" customHeight="1">
      <c r="A604" s="749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418"/>
      <c r="W604" s="5"/>
      <c r="X604" s="5"/>
      <c r="Y604" s="5"/>
      <c r="Z604" s="5"/>
    </row>
    <row r="605" ht="14.25" customHeight="1">
      <c r="A605" s="749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418"/>
      <c r="W605" s="5"/>
      <c r="X605" s="5"/>
      <c r="Y605" s="5"/>
      <c r="Z605" s="5"/>
    </row>
    <row r="606" ht="14.25" customHeight="1">
      <c r="A606" s="749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418"/>
      <c r="W606" s="5"/>
      <c r="X606" s="5"/>
      <c r="Y606" s="5"/>
      <c r="Z606" s="5"/>
    </row>
    <row r="607" ht="14.25" customHeight="1">
      <c r="A607" s="749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418"/>
      <c r="W607" s="5"/>
      <c r="X607" s="5"/>
      <c r="Y607" s="5"/>
      <c r="Z607" s="5"/>
    </row>
    <row r="608" ht="14.25" customHeight="1">
      <c r="A608" s="749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418"/>
      <c r="W608" s="5"/>
      <c r="X608" s="5"/>
      <c r="Y608" s="5"/>
      <c r="Z608" s="5"/>
    </row>
    <row r="609" ht="14.25" customHeight="1">
      <c r="A609" s="749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418"/>
      <c r="W609" s="5"/>
      <c r="X609" s="5"/>
      <c r="Y609" s="5"/>
      <c r="Z609" s="5"/>
    </row>
    <row r="610" ht="14.25" customHeight="1">
      <c r="A610" s="749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418"/>
      <c r="W610" s="5"/>
      <c r="X610" s="5"/>
      <c r="Y610" s="5"/>
      <c r="Z610" s="5"/>
    </row>
    <row r="611" ht="14.25" customHeight="1">
      <c r="A611" s="749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418"/>
      <c r="W611" s="5"/>
      <c r="X611" s="5"/>
      <c r="Y611" s="5"/>
      <c r="Z611" s="5"/>
    </row>
    <row r="612" ht="14.25" customHeight="1">
      <c r="A612" s="749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418"/>
      <c r="W612" s="5"/>
      <c r="X612" s="5"/>
      <c r="Y612" s="5"/>
      <c r="Z612" s="5"/>
    </row>
    <row r="613" ht="14.25" customHeight="1">
      <c r="A613" s="749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418"/>
      <c r="W613" s="5"/>
      <c r="X613" s="5"/>
      <c r="Y613" s="5"/>
      <c r="Z613" s="5"/>
    </row>
    <row r="614" ht="14.25" customHeight="1">
      <c r="A614" s="749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418"/>
      <c r="W614" s="5"/>
      <c r="X614" s="5"/>
      <c r="Y614" s="5"/>
      <c r="Z614" s="5"/>
    </row>
    <row r="615" ht="14.25" customHeight="1">
      <c r="A615" s="749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418"/>
      <c r="W615" s="5"/>
      <c r="X615" s="5"/>
      <c r="Y615" s="5"/>
      <c r="Z615" s="5"/>
    </row>
    <row r="616" ht="14.25" customHeight="1">
      <c r="A616" s="749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418"/>
      <c r="W616" s="5"/>
      <c r="X616" s="5"/>
      <c r="Y616" s="5"/>
      <c r="Z616" s="5"/>
    </row>
    <row r="617" ht="14.25" customHeight="1">
      <c r="A617" s="749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418"/>
      <c r="W617" s="5"/>
      <c r="X617" s="5"/>
      <c r="Y617" s="5"/>
      <c r="Z617" s="5"/>
    </row>
    <row r="618" ht="14.25" customHeight="1">
      <c r="A618" s="749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418"/>
      <c r="W618" s="5"/>
      <c r="X618" s="5"/>
      <c r="Y618" s="5"/>
      <c r="Z618" s="5"/>
    </row>
    <row r="619" ht="14.25" customHeight="1">
      <c r="A619" s="749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418"/>
      <c r="W619" s="5"/>
      <c r="X619" s="5"/>
      <c r="Y619" s="5"/>
      <c r="Z619" s="5"/>
    </row>
    <row r="620" ht="14.25" customHeight="1">
      <c r="A620" s="749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418"/>
      <c r="W620" s="5"/>
      <c r="X620" s="5"/>
      <c r="Y620" s="5"/>
      <c r="Z620" s="5"/>
    </row>
    <row r="621" ht="14.25" customHeight="1">
      <c r="A621" s="749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418"/>
      <c r="W621" s="5"/>
      <c r="X621" s="5"/>
      <c r="Y621" s="5"/>
      <c r="Z621" s="5"/>
    </row>
    <row r="622" ht="14.25" customHeight="1">
      <c r="A622" s="749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418"/>
      <c r="W622" s="5"/>
      <c r="X622" s="5"/>
      <c r="Y622" s="5"/>
      <c r="Z622" s="5"/>
    </row>
    <row r="623" ht="14.25" customHeight="1">
      <c r="A623" s="749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418"/>
      <c r="W623" s="5"/>
      <c r="X623" s="5"/>
      <c r="Y623" s="5"/>
      <c r="Z623" s="5"/>
    </row>
    <row r="624" ht="14.25" customHeight="1">
      <c r="A624" s="749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418"/>
      <c r="W624" s="5"/>
      <c r="X624" s="5"/>
      <c r="Y624" s="5"/>
      <c r="Z624" s="5"/>
    </row>
    <row r="625" ht="14.25" customHeight="1">
      <c r="A625" s="749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418"/>
      <c r="W625" s="5"/>
      <c r="X625" s="5"/>
      <c r="Y625" s="5"/>
      <c r="Z625" s="5"/>
    </row>
    <row r="626" ht="14.25" customHeight="1">
      <c r="A626" s="749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418"/>
      <c r="W626" s="5"/>
      <c r="X626" s="5"/>
      <c r="Y626" s="5"/>
      <c r="Z626" s="5"/>
    </row>
    <row r="627" ht="14.25" customHeight="1">
      <c r="A627" s="749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418"/>
      <c r="W627" s="5"/>
      <c r="X627" s="5"/>
      <c r="Y627" s="5"/>
      <c r="Z627" s="5"/>
    </row>
    <row r="628" ht="14.25" customHeight="1">
      <c r="A628" s="749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418"/>
      <c r="W628" s="5"/>
      <c r="X628" s="5"/>
      <c r="Y628" s="5"/>
      <c r="Z628" s="5"/>
    </row>
    <row r="629" ht="14.25" customHeight="1">
      <c r="A629" s="749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418"/>
      <c r="W629" s="5"/>
      <c r="X629" s="5"/>
      <c r="Y629" s="5"/>
      <c r="Z629" s="5"/>
    </row>
    <row r="630" ht="14.25" customHeight="1">
      <c r="A630" s="749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418"/>
      <c r="W630" s="5"/>
      <c r="X630" s="5"/>
      <c r="Y630" s="5"/>
      <c r="Z630" s="5"/>
    </row>
    <row r="631" ht="14.25" customHeight="1">
      <c r="A631" s="749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418"/>
      <c r="W631" s="5"/>
      <c r="X631" s="5"/>
      <c r="Y631" s="5"/>
      <c r="Z631" s="5"/>
    </row>
    <row r="632" ht="14.25" customHeight="1">
      <c r="A632" s="749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418"/>
      <c r="W632" s="5"/>
      <c r="X632" s="5"/>
      <c r="Y632" s="5"/>
      <c r="Z632" s="5"/>
    </row>
    <row r="633" ht="14.25" customHeight="1">
      <c r="A633" s="749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418"/>
      <c r="W633" s="5"/>
      <c r="X633" s="5"/>
      <c r="Y633" s="5"/>
      <c r="Z633" s="5"/>
    </row>
    <row r="634" ht="14.25" customHeight="1">
      <c r="A634" s="749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418"/>
      <c r="W634" s="5"/>
      <c r="X634" s="5"/>
      <c r="Y634" s="5"/>
      <c r="Z634" s="5"/>
    </row>
    <row r="635" ht="14.25" customHeight="1">
      <c r="A635" s="749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418"/>
      <c r="W635" s="5"/>
      <c r="X635" s="5"/>
      <c r="Y635" s="5"/>
      <c r="Z635" s="5"/>
    </row>
    <row r="636" ht="14.25" customHeight="1">
      <c r="A636" s="749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418"/>
      <c r="W636" s="5"/>
      <c r="X636" s="5"/>
      <c r="Y636" s="5"/>
      <c r="Z636" s="5"/>
    </row>
    <row r="637" ht="14.25" customHeight="1">
      <c r="A637" s="749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418"/>
      <c r="W637" s="5"/>
      <c r="X637" s="5"/>
      <c r="Y637" s="5"/>
      <c r="Z637" s="5"/>
    </row>
    <row r="638" ht="14.25" customHeight="1">
      <c r="A638" s="749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418"/>
      <c r="W638" s="5"/>
      <c r="X638" s="5"/>
      <c r="Y638" s="5"/>
      <c r="Z638" s="5"/>
    </row>
    <row r="639" ht="14.25" customHeight="1">
      <c r="A639" s="749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418"/>
      <c r="W639" s="5"/>
      <c r="X639" s="5"/>
      <c r="Y639" s="5"/>
      <c r="Z639" s="5"/>
    </row>
    <row r="640" ht="14.25" customHeight="1">
      <c r="A640" s="749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418"/>
      <c r="W640" s="5"/>
      <c r="X640" s="5"/>
      <c r="Y640" s="5"/>
      <c r="Z640" s="5"/>
    </row>
    <row r="641" ht="14.25" customHeight="1">
      <c r="A641" s="749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418"/>
      <c r="W641" s="5"/>
      <c r="X641" s="5"/>
      <c r="Y641" s="5"/>
      <c r="Z641" s="5"/>
    </row>
    <row r="642" ht="14.25" customHeight="1">
      <c r="A642" s="749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418"/>
      <c r="W642" s="5"/>
      <c r="X642" s="5"/>
      <c r="Y642" s="5"/>
      <c r="Z642" s="5"/>
    </row>
    <row r="643" ht="14.25" customHeight="1">
      <c r="A643" s="749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418"/>
      <c r="W643" s="5"/>
      <c r="X643" s="5"/>
      <c r="Y643" s="5"/>
      <c r="Z643" s="5"/>
    </row>
    <row r="644" ht="14.25" customHeight="1">
      <c r="A644" s="749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418"/>
      <c r="W644" s="5"/>
      <c r="X644" s="5"/>
      <c r="Y644" s="5"/>
      <c r="Z644" s="5"/>
    </row>
    <row r="645" ht="14.25" customHeight="1">
      <c r="A645" s="749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418"/>
      <c r="W645" s="5"/>
      <c r="X645" s="5"/>
      <c r="Y645" s="5"/>
      <c r="Z645" s="5"/>
    </row>
    <row r="646" ht="14.25" customHeight="1">
      <c r="A646" s="749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418"/>
      <c r="W646" s="5"/>
      <c r="X646" s="5"/>
      <c r="Y646" s="5"/>
      <c r="Z646" s="5"/>
    </row>
    <row r="647" ht="14.25" customHeight="1">
      <c r="A647" s="749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418"/>
      <c r="W647" s="5"/>
      <c r="X647" s="5"/>
      <c r="Y647" s="5"/>
      <c r="Z647" s="5"/>
    </row>
    <row r="648" ht="14.25" customHeight="1">
      <c r="A648" s="749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418"/>
      <c r="W648" s="5"/>
      <c r="X648" s="5"/>
      <c r="Y648" s="5"/>
      <c r="Z648" s="5"/>
    </row>
    <row r="649" ht="14.25" customHeight="1">
      <c r="A649" s="749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418"/>
      <c r="W649" s="5"/>
      <c r="X649" s="5"/>
      <c r="Y649" s="5"/>
      <c r="Z649" s="5"/>
    </row>
    <row r="650" ht="14.25" customHeight="1">
      <c r="A650" s="749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418"/>
      <c r="W650" s="5"/>
      <c r="X650" s="5"/>
      <c r="Y650" s="5"/>
      <c r="Z650" s="5"/>
    </row>
    <row r="651" ht="14.25" customHeight="1">
      <c r="A651" s="749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418"/>
      <c r="W651" s="5"/>
      <c r="X651" s="5"/>
      <c r="Y651" s="5"/>
      <c r="Z651" s="5"/>
    </row>
    <row r="652" ht="14.25" customHeight="1">
      <c r="A652" s="749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418"/>
      <c r="W652" s="5"/>
      <c r="X652" s="5"/>
      <c r="Y652" s="5"/>
      <c r="Z652" s="5"/>
    </row>
    <row r="653" ht="14.25" customHeight="1">
      <c r="A653" s="749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418"/>
      <c r="W653" s="5"/>
      <c r="X653" s="5"/>
      <c r="Y653" s="5"/>
      <c r="Z653" s="5"/>
    </row>
    <row r="654" ht="14.25" customHeight="1">
      <c r="A654" s="749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418"/>
      <c r="W654" s="5"/>
      <c r="X654" s="5"/>
      <c r="Y654" s="5"/>
      <c r="Z654" s="5"/>
    </row>
    <row r="655" ht="14.25" customHeight="1">
      <c r="A655" s="749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418"/>
      <c r="W655" s="5"/>
      <c r="X655" s="5"/>
      <c r="Y655" s="5"/>
      <c r="Z655" s="5"/>
    </row>
    <row r="656" ht="14.25" customHeight="1">
      <c r="A656" s="749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418"/>
      <c r="W656" s="5"/>
      <c r="X656" s="5"/>
      <c r="Y656" s="5"/>
      <c r="Z656" s="5"/>
    </row>
    <row r="657" ht="14.25" customHeight="1">
      <c r="A657" s="749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418"/>
      <c r="W657" s="5"/>
      <c r="X657" s="5"/>
      <c r="Y657" s="5"/>
      <c r="Z657" s="5"/>
    </row>
    <row r="658" ht="14.25" customHeight="1">
      <c r="A658" s="749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418"/>
      <c r="W658" s="5"/>
      <c r="X658" s="5"/>
      <c r="Y658" s="5"/>
      <c r="Z658" s="5"/>
    </row>
    <row r="659" ht="14.25" customHeight="1">
      <c r="A659" s="749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418"/>
      <c r="W659" s="5"/>
      <c r="X659" s="5"/>
      <c r="Y659" s="5"/>
      <c r="Z659" s="5"/>
    </row>
    <row r="660" ht="14.25" customHeight="1">
      <c r="A660" s="749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418"/>
      <c r="W660" s="5"/>
      <c r="X660" s="5"/>
      <c r="Y660" s="5"/>
      <c r="Z660" s="5"/>
    </row>
    <row r="661" ht="14.25" customHeight="1">
      <c r="A661" s="749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418"/>
      <c r="W661" s="5"/>
      <c r="X661" s="5"/>
      <c r="Y661" s="5"/>
      <c r="Z661" s="5"/>
    </row>
    <row r="662" ht="14.25" customHeight="1">
      <c r="A662" s="749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418"/>
      <c r="W662" s="5"/>
      <c r="X662" s="5"/>
      <c r="Y662" s="5"/>
      <c r="Z662" s="5"/>
    </row>
    <row r="663" ht="14.25" customHeight="1">
      <c r="A663" s="749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418"/>
      <c r="W663" s="5"/>
      <c r="X663" s="5"/>
      <c r="Y663" s="5"/>
      <c r="Z663" s="5"/>
    </row>
    <row r="664" ht="14.25" customHeight="1">
      <c r="A664" s="749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418"/>
      <c r="W664" s="5"/>
      <c r="X664" s="5"/>
      <c r="Y664" s="5"/>
      <c r="Z664" s="5"/>
    </row>
    <row r="665" ht="14.25" customHeight="1">
      <c r="A665" s="749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418"/>
      <c r="W665" s="5"/>
      <c r="X665" s="5"/>
      <c r="Y665" s="5"/>
      <c r="Z665" s="5"/>
    </row>
    <row r="666" ht="14.25" customHeight="1">
      <c r="A666" s="749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418"/>
      <c r="W666" s="5"/>
      <c r="X666" s="5"/>
      <c r="Y666" s="5"/>
      <c r="Z666" s="5"/>
    </row>
    <row r="667" ht="14.25" customHeight="1">
      <c r="A667" s="749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418"/>
      <c r="W667" s="5"/>
      <c r="X667" s="5"/>
      <c r="Y667" s="5"/>
      <c r="Z667" s="5"/>
    </row>
    <row r="668" ht="14.25" customHeight="1">
      <c r="A668" s="749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418"/>
      <c r="W668" s="5"/>
      <c r="X668" s="5"/>
      <c r="Y668" s="5"/>
      <c r="Z668" s="5"/>
    </row>
    <row r="669" ht="14.25" customHeight="1">
      <c r="A669" s="749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418"/>
      <c r="W669" s="5"/>
      <c r="X669" s="5"/>
      <c r="Y669" s="5"/>
      <c r="Z669" s="5"/>
    </row>
    <row r="670" ht="14.25" customHeight="1">
      <c r="A670" s="749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418"/>
      <c r="W670" s="5"/>
      <c r="X670" s="5"/>
      <c r="Y670" s="5"/>
      <c r="Z670" s="5"/>
    </row>
    <row r="671" ht="14.25" customHeight="1">
      <c r="A671" s="749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418"/>
      <c r="W671" s="5"/>
      <c r="X671" s="5"/>
      <c r="Y671" s="5"/>
      <c r="Z671" s="5"/>
    </row>
    <row r="672" ht="14.25" customHeight="1">
      <c r="A672" s="749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418"/>
      <c r="W672" s="5"/>
      <c r="X672" s="5"/>
      <c r="Y672" s="5"/>
      <c r="Z672" s="5"/>
    </row>
    <row r="673" ht="14.25" customHeight="1">
      <c r="A673" s="749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418"/>
      <c r="W673" s="5"/>
      <c r="X673" s="5"/>
      <c r="Y673" s="5"/>
      <c r="Z673" s="5"/>
    </row>
    <row r="674" ht="14.25" customHeight="1">
      <c r="A674" s="749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418"/>
      <c r="W674" s="5"/>
      <c r="X674" s="5"/>
      <c r="Y674" s="5"/>
      <c r="Z674" s="5"/>
    </row>
    <row r="675" ht="14.25" customHeight="1">
      <c r="A675" s="749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418"/>
      <c r="W675" s="5"/>
      <c r="X675" s="5"/>
      <c r="Y675" s="5"/>
      <c r="Z675" s="5"/>
    </row>
    <row r="676" ht="14.25" customHeight="1">
      <c r="A676" s="749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418"/>
      <c r="W676" s="5"/>
      <c r="X676" s="5"/>
      <c r="Y676" s="5"/>
      <c r="Z676" s="5"/>
    </row>
    <row r="677" ht="14.25" customHeight="1">
      <c r="A677" s="749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418"/>
      <c r="W677" s="5"/>
      <c r="X677" s="5"/>
      <c r="Y677" s="5"/>
      <c r="Z677" s="5"/>
    </row>
    <row r="678" ht="14.25" customHeight="1">
      <c r="A678" s="749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418"/>
      <c r="W678" s="5"/>
      <c r="X678" s="5"/>
      <c r="Y678" s="5"/>
      <c r="Z678" s="5"/>
    </row>
    <row r="679" ht="14.25" customHeight="1">
      <c r="A679" s="749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418"/>
      <c r="W679" s="5"/>
      <c r="X679" s="5"/>
      <c r="Y679" s="5"/>
      <c r="Z679" s="5"/>
    </row>
    <row r="680" ht="14.25" customHeight="1">
      <c r="A680" s="749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418"/>
      <c r="W680" s="5"/>
      <c r="X680" s="5"/>
      <c r="Y680" s="5"/>
      <c r="Z680" s="5"/>
    </row>
    <row r="681" ht="14.25" customHeight="1">
      <c r="A681" s="749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418"/>
      <c r="W681" s="5"/>
      <c r="X681" s="5"/>
      <c r="Y681" s="5"/>
      <c r="Z681" s="5"/>
    </row>
    <row r="682" ht="14.25" customHeight="1">
      <c r="A682" s="749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418"/>
      <c r="W682" s="5"/>
      <c r="X682" s="5"/>
      <c r="Y682" s="5"/>
      <c r="Z682" s="5"/>
    </row>
    <row r="683" ht="14.25" customHeight="1">
      <c r="A683" s="749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418"/>
      <c r="W683" s="5"/>
      <c r="X683" s="5"/>
      <c r="Y683" s="5"/>
      <c r="Z683" s="5"/>
    </row>
    <row r="684" ht="14.25" customHeight="1">
      <c r="A684" s="749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418"/>
      <c r="W684" s="5"/>
      <c r="X684" s="5"/>
      <c r="Y684" s="5"/>
      <c r="Z684" s="5"/>
    </row>
    <row r="685" ht="14.25" customHeight="1">
      <c r="A685" s="749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418"/>
      <c r="W685" s="5"/>
      <c r="X685" s="5"/>
      <c r="Y685" s="5"/>
      <c r="Z685" s="5"/>
    </row>
    <row r="686" ht="14.25" customHeight="1">
      <c r="A686" s="749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418"/>
      <c r="W686" s="5"/>
      <c r="X686" s="5"/>
      <c r="Y686" s="5"/>
      <c r="Z686" s="5"/>
    </row>
    <row r="687" ht="14.25" customHeight="1">
      <c r="A687" s="749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418"/>
      <c r="W687" s="5"/>
      <c r="X687" s="5"/>
      <c r="Y687" s="5"/>
      <c r="Z687" s="5"/>
    </row>
    <row r="688" ht="14.25" customHeight="1">
      <c r="A688" s="749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418"/>
      <c r="W688" s="5"/>
      <c r="X688" s="5"/>
      <c r="Y688" s="5"/>
      <c r="Z688" s="5"/>
    </row>
    <row r="689" ht="14.25" customHeight="1">
      <c r="A689" s="749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418"/>
      <c r="W689" s="5"/>
      <c r="X689" s="5"/>
      <c r="Y689" s="5"/>
      <c r="Z689" s="5"/>
    </row>
    <row r="690" ht="14.25" customHeight="1">
      <c r="A690" s="749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418"/>
      <c r="W690" s="5"/>
      <c r="X690" s="5"/>
      <c r="Y690" s="5"/>
      <c r="Z690" s="5"/>
    </row>
    <row r="691" ht="14.25" customHeight="1">
      <c r="A691" s="749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418"/>
      <c r="W691" s="5"/>
      <c r="X691" s="5"/>
      <c r="Y691" s="5"/>
      <c r="Z691" s="5"/>
    </row>
    <row r="692" ht="14.25" customHeight="1">
      <c r="A692" s="749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418"/>
      <c r="W692" s="5"/>
      <c r="X692" s="5"/>
      <c r="Y692" s="5"/>
      <c r="Z692" s="5"/>
    </row>
    <row r="693" ht="14.25" customHeight="1">
      <c r="A693" s="749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418"/>
      <c r="W693" s="5"/>
      <c r="X693" s="5"/>
      <c r="Y693" s="5"/>
      <c r="Z693" s="5"/>
    </row>
    <row r="694" ht="14.25" customHeight="1">
      <c r="A694" s="749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418"/>
      <c r="W694" s="5"/>
      <c r="X694" s="5"/>
      <c r="Y694" s="5"/>
      <c r="Z694" s="5"/>
    </row>
    <row r="695" ht="14.25" customHeight="1">
      <c r="A695" s="749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418"/>
      <c r="W695" s="5"/>
      <c r="X695" s="5"/>
      <c r="Y695" s="5"/>
      <c r="Z695" s="5"/>
    </row>
    <row r="696" ht="14.25" customHeight="1">
      <c r="A696" s="749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418"/>
      <c r="W696" s="5"/>
      <c r="X696" s="5"/>
      <c r="Y696" s="5"/>
      <c r="Z696" s="5"/>
    </row>
    <row r="697" ht="14.25" customHeight="1">
      <c r="A697" s="749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418"/>
      <c r="W697" s="5"/>
      <c r="X697" s="5"/>
      <c r="Y697" s="5"/>
      <c r="Z697" s="5"/>
    </row>
    <row r="698" ht="14.25" customHeight="1">
      <c r="A698" s="749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418"/>
      <c r="W698" s="5"/>
      <c r="X698" s="5"/>
      <c r="Y698" s="5"/>
      <c r="Z698" s="5"/>
    </row>
    <row r="699" ht="14.25" customHeight="1">
      <c r="A699" s="749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418"/>
      <c r="W699" s="5"/>
      <c r="X699" s="5"/>
      <c r="Y699" s="5"/>
      <c r="Z699" s="5"/>
    </row>
    <row r="700" ht="14.25" customHeight="1">
      <c r="A700" s="749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418"/>
      <c r="W700" s="5"/>
      <c r="X700" s="5"/>
      <c r="Y700" s="5"/>
      <c r="Z700" s="5"/>
    </row>
    <row r="701" ht="14.25" customHeight="1">
      <c r="A701" s="749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418"/>
      <c r="W701" s="5"/>
      <c r="X701" s="5"/>
      <c r="Y701" s="5"/>
      <c r="Z701" s="5"/>
    </row>
    <row r="702" ht="14.25" customHeight="1">
      <c r="A702" s="749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418"/>
      <c r="W702" s="5"/>
      <c r="X702" s="5"/>
      <c r="Y702" s="5"/>
      <c r="Z702" s="5"/>
    </row>
    <row r="703" ht="14.25" customHeight="1">
      <c r="A703" s="749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418"/>
      <c r="W703" s="5"/>
      <c r="X703" s="5"/>
      <c r="Y703" s="5"/>
      <c r="Z703" s="5"/>
    </row>
    <row r="704" ht="14.25" customHeight="1">
      <c r="A704" s="749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418"/>
      <c r="W704" s="5"/>
      <c r="X704" s="5"/>
      <c r="Y704" s="5"/>
      <c r="Z704" s="5"/>
    </row>
    <row r="705" ht="14.25" customHeight="1">
      <c r="A705" s="749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418"/>
      <c r="W705" s="5"/>
      <c r="X705" s="5"/>
      <c r="Y705" s="5"/>
      <c r="Z705" s="5"/>
    </row>
    <row r="706" ht="14.25" customHeight="1">
      <c r="A706" s="749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418"/>
      <c r="W706" s="5"/>
      <c r="X706" s="5"/>
      <c r="Y706" s="5"/>
      <c r="Z706" s="5"/>
    </row>
    <row r="707" ht="14.25" customHeight="1">
      <c r="A707" s="749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418"/>
      <c r="W707" s="5"/>
      <c r="X707" s="5"/>
      <c r="Y707" s="5"/>
      <c r="Z707" s="5"/>
    </row>
    <row r="708" ht="14.25" customHeight="1">
      <c r="A708" s="749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418"/>
      <c r="W708" s="5"/>
      <c r="X708" s="5"/>
      <c r="Y708" s="5"/>
      <c r="Z708" s="5"/>
    </row>
    <row r="709" ht="14.25" customHeight="1">
      <c r="A709" s="749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418"/>
      <c r="W709" s="5"/>
      <c r="X709" s="5"/>
      <c r="Y709" s="5"/>
      <c r="Z709" s="5"/>
    </row>
    <row r="710" ht="14.25" customHeight="1">
      <c r="A710" s="749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418"/>
      <c r="W710" s="5"/>
      <c r="X710" s="5"/>
      <c r="Y710" s="5"/>
      <c r="Z710" s="5"/>
    </row>
    <row r="711" ht="14.25" customHeight="1">
      <c r="A711" s="749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418"/>
      <c r="W711" s="5"/>
      <c r="X711" s="5"/>
      <c r="Y711" s="5"/>
      <c r="Z711" s="5"/>
    </row>
    <row r="712" ht="14.25" customHeight="1">
      <c r="A712" s="749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418"/>
      <c r="W712" s="5"/>
      <c r="X712" s="5"/>
      <c r="Y712" s="5"/>
      <c r="Z712" s="5"/>
    </row>
    <row r="713" ht="14.25" customHeight="1">
      <c r="A713" s="749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418"/>
      <c r="W713" s="5"/>
      <c r="X713" s="5"/>
      <c r="Y713" s="5"/>
      <c r="Z713" s="5"/>
    </row>
    <row r="714" ht="14.25" customHeight="1">
      <c r="A714" s="749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418"/>
      <c r="W714" s="5"/>
      <c r="X714" s="5"/>
      <c r="Y714" s="5"/>
      <c r="Z714" s="5"/>
    </row>
    <row r="715" ht="14.25" customHeight="1">
      <c r="A715" s="749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418"/>
      <c r="W715" s="5"/>
      <c r="X715" s="5"/>
      <c r="Y715" s="5"/>
      <c r="Z715" s="5"/>
    </row>
    <row r="716" ht="14.25" customHeight="1">
      <c r="A716" s="749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418"/>
      <c r="W716" s="5"/>
      <c r="X716" s="5"/>
      <c r="Y716" s="5"/>
      <c r="Z716" s="5"/>
    </row>
    <row r="717" ht="14.25" customHeight="1">
      <c r="A717" s="749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418"/>
      <c r="W717" s="5"/>
      <c r="X717" s="5"/>
      <c r="Y717" s="5"/>
      <c r="Z717" s="5"/>
    </row>
    <row r="718" ht="14.25" customHeight="1">
      <c r="A718" s="749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418"/>
      <c r="W718" s="5"/>
      <c r="X718" s="5"/>
      <c r="Y718" s="5"/>
      <c r="Z718" s="5"/>
    </row>
    <row r="719" ht="14.25" customHeight="1">
      <c r="A719" s="749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418"/>
      <c r="W719" s="5"/>
      <c r="X719" s="5"/>
      <c r="Y719" s="5"/>
      <c r="Z719" s="5"/>
    </row>
    <row r="720" ht="14.25" customHeight="1">
      <c r="A720" s="749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418"/>
      <c r="W720" s="5"/>
      <c r="X720" s="5"/>
      <c r="Y720" s="5"/>
      <c r="Z720" s="5"/>
    </row>
    <row r="721" ht="14.25" customHeight="1">
      <c r="A721" s="749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418"/>
      <c r="W721" s="5"/>
      <c r="X721" s="5"/>
      <c r="Y721" s="5"/>
      <c r="Z721" s="5"/>
    </row>
    <row r="722" ht="14.25" customHeight="1">
      <c r="A722" s="749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418"/>
      <c r="W722" s="5"/>
      <c r="X722" s="5"/>
      <c r="Y722" s="5"/>
      <c r="Z722" s="5"/>
    </row>
    <row r="723" ht="14.25" customHeight="1">
      <c r="A723" s="749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418"/>
      <c r="W723" s="5"/>
      <c r="X723" s="5"/>
      <c r="Y723" s="5"/>
      <c r="Z723" s="5"/>
    </row>
    <row r="724" ht="14.25" customHeight="1">
      <c r="A724" s="749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418"/>
      <c r="W724" s="5"/>
      <c r="X724" s="5"/>
      <c r="Y724" s="5"/>
      <c r="Z724" s="5"/>
    </row>
    <row r="725" ht="14.25" customHeight="1">
      <c r="A725" s="749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418"/>
      <c r="W725" s="5"/>
      <c r="X725" s="5"/>
      <c r="Y725" s="5"/>
      <c r="Z725" s="5"/>
    </row>
    <row r="726" ht="14.25" customHeight="1">
      <c r="A726" s="749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418"/>
      <c r="W726" s="5"/>
      <c r="X726" s="5"/>
      <c r="Y726" s="5"/>
      <c r="Z726" s="5"/>
    </row>
    <row r="727" ht="14.25" customHeight="1">
      <c r="A727" s="749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418"/>
      <c r="W727" s="5"/>
      <c r="X727" s="5"/>
      <c r="Y727" s="5"/>
      <c r="Z727" s="5"/>
    </row>
    <row r="728" ht="14.25" customHeight="1">
      <c r="A728" s="749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418"/>
      <c r="W728" s="5"/>
      <c r="X728" s="5"/>
      <c r="Y728" s="5"/>
      <c r="Z728" s="5"/>
    </row>
    <row r="729" ht="14.25" customHeight="1">
      <c r="A729" s="749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418"/>
      <c r="W729" s="5"/>
      <c r="X729" s="5"/>
      <c r="Y729" s="5"/>
      <c r="Z729" s="5"/>
    </row>
    <row r="730" ht="14.25" customHeight="1">
      <c r="A730" s="749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418"/>
      <c r="W730" s="5"/>
      <c r="X730" s="5"/>
      <c r="Y730" s="5"/>
      <c r="Z730" s="5"/>
    </row>
    <row r="731" ht="14.25" customHeight="1">
      <c r="A731" s="749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418"/>
      <c r="W731" s="5"/>
      <c r="X731" s="5"/>
      <c r="Y731" s="5"/>
      <c r="Z731" s="5"/>
    </row>
    <row r="732" ht="14.25" customHeight="1">
      <c r="A732" s="749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418"/>
      <c r="W732" s="5"/>
      <c r="X732" s="5"/>
      <c r="Y732" s="5"/>
      <c r="Z732" s="5"/>
    </row>
    <row r="733" ht="14.25" customHeight="1">
      <c r="A733" s="749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418"/>
      <c r="W733" s="5"/>
      <c r="X733" s="5"/>
      <c r="Y733" s="5"/>
      <c r="Z733" s="5"/>
    </row>
    <row r="734" ht="14.25" customHeight="1">
      <c r="A734" s="749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418"/>
      <c r="W734" s="5"/>
      <c r="X734" s="5"/>
      <c r="Y734" s="5"/>
      <c r="Z734" s="5"/>
    </row>
    <row r="735" ht="14.25" customHeight="1">
      <c r="A735" s="749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418"/>
      <c r="W735" s="5"/>
      <c r="X735" s="5"/>
      <c r="Y735" s="5"/>
      <c r="Z735" s="5"/>
    </row>
    <row r="736" ht="14.25" customHeight="1">
      <c r="A736" s="749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418"/>
      <c r="W736" s="5"/>
      <c r="X736" s="5"/>
      <c r="Y736" s="5"/>
      <c r="Z736" s="5"/>
    </row>
    <row r="737" ht="14.25" customHeight="1">
      <c r="A737" s="749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418"/>
      <c r="W737" s="5"/>
      <c r="X737" s="5"/>
      <c r="Y737" s="5"/>
      <c r="Z737" s="5"/>
    </row>
    <row r="738" ht="14.25" customHeight="1">
      <c r="A738" s="749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418"/>
      <c r="W738" s="5"/>
      <c r="X738" s="5"/>
      <c r="Y738" s="5"/>
      <c r="Z738" s="5"/>
    </row>
    <row r="739" ht="14.25" customHeight="1">
      <c r="A739" s="749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418"/>
      <c r="W739" s="5"/>
      <c r="X739" s="5"/>
      <c r="Y739" s="5"/>
      <c r="Z739" s="5"/>
    </row>
    <row r="740" ht="14.25" customHeight="1">
      <c r="A740" s="749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418"/>
      <c r="W740" s="5"/>
      <c r="X740" s="5"/>
      <c r="Y740" s="5"/>
      <c r="Z740" s="5"/>
    </row>
    <row r="741" ht="14.25" customHeight="1">
      <c r="A741" s="749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418"/>
      <c r="W741" s="5"/>
      <c r="X741" s="5"/>
      <c r="Y741" s="5"/>
      <c r="Z741" s="5"/>
    </row>
    <row r="742" ht="14.25" customHeight="1">
      <c r="A742" s="749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418"/>
      <c r="W742" s="5"/>
      <c r="X742" s="5"/>
      <c r="Y742" s="5"/>
      <c r="Z742" s="5"/>
    </row>
    <row r="743" ht="14.25" customHeight="1">
      <c r="A743" s="749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418"/>
      <c r="W743" s="5"/>
      <c r="X743" s="5"/>
      <c r="Y743" s="5"/>
      <c r="Z743" s="5"/>
    </row>
    <row r="744" ht="14.25" customHeight="1">
      <c r="A744" s="749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418"/>
      <c r="W744" s="5"/>
      <c r="X744" s="5"/>
      <c r="Y744" s="5"/>
      <c r="Z744" s="5"/>
    </row>
    <row r="745" ht="14.25" customHeight="1">
      <c r="A745" s="749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418"/>
      <c r="W745" s="5"/>
      <c r="X745" s="5"/>
      <c r="Y745" s="5"/>
      <c r="Z745" s="5"/>
    </row>
    <row r="746" ht="14.25" customHeight="1">
      <c r="A746" s="749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418"/>
      <c r="W746" s="5"/>
      <c r="X746" s="5"/>
      <c r="Y746" s="5"/>
      <c r="Z746" s="5"/>
    </row>
    <row r="747" ht="14.25" customHeight="1">
      <c r="A747" s="749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418"/>
      <c r="W747" s="5"/>
      <c r="X747" s="5"/>
      <c r="Y747" s="5"/>
      <c r="Z747" s="5"/>
    </row>
    <row r="748" ht="14.25" customHeight="1">
      <c r="A748" s="749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418"/>
      <c r="W748" s="5"/>
      <c r="X748" s="5"/>
      <c r="Y748" s="5"/>
      <c r="Z748" s="5"/>
    </row>
    <row r="749" ht="14.25" customHeight="1">
      <c r="A749" s="749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418"/>
      <c r="W749" s="5"/>
      <c r="X749" s="5"/>
      <c r="Y749" s="5"/>
      <c r="Z749" s="5"/>
    </row>
    <row r="750" ht="14.25" customHeight="1">
      <c r="A750" s="749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418"/>
      <c r="W750" s="5"/>
      <c r="X750" s="5"/>
      <c r="Y750" s="5"/>
      <c r="Z750" s="5"/>
    </row>
    <row r="751" ht="14.25" customHeight="1">
      <c r="A751" s="749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418"/>
      <c r="W751" s="5"/>
      <c r="X751" s="5"/>
      <c r="Y751" s="5"/>
      <c r="Z751" s="5"/>
    </row>
    <row r="752" ht="14.25" customHeight="1">
      <c r="A752" s="749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418"/>
      <c r="W752" s="5"/>
      <c r="X752" s="5"/>
      <c r="Y752" s="5"/>
      <c r="Z752" s="5"/>
    </row>
    <row r="753" ht="14.25" customHeight="1">
      <c r="A753" s="749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418"/>
      <c r="W753" s="5"/>
      <c r="X753" s="5"/>
      <c r="Y753" s="5"/>
      <c r="Z753" s="5"/>
    </row>
    <row r="754" ht="14.25" customHeight="1">
      <c r="A754" s="749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418"/>
      <c r="W754" s="5"/>
      <c r="X754" s="5"/>
      <c r="Y754" s="5"/>
      <c r="Z754" s="5"/>
    </row>
    <row r="755" ht="14.25" customHeight="1">
      <c r="A755" s="749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418"/>
      <c r="W755" s="5"/>
      <c r="X755" s="5"/>
      <c r="Y755" s="5"/>
      <c r="Z755" s="5"/>
    </row>
    <row r="756" ht="14.25" customHeight="1">
      <c r="A756" s="749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418"/>
      <c r="W756" s="5"/>
      <c r="X756" s="5"/>
      <c r="Y756" s="5"/>
      <c r="Z756" s="5"/>
    </row>
    <row r="757" ht="14.25" customHeight="1">
      <c r="A757" s="749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418"/>
      <c r="W757" s="5"/>
      <c r="X757" s="5"/>
      <c r="Y757" s="5"/>
      <c r="Z757" s="5"/>
    </row>
    <row r="758" ht="14.25" customHeight="1">
      <c r="A758" s="749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418"/>
      <c r="W758" s="5"/>
      <c r="X758" s="5"/>
      <c r="Y758" s="5"/>
      <c r="Z758" s="5"/>
    </row>
    <row r="759" ht="14.25" customHeight="1">
      <c r="A759" s="749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418"/>
      <c r="W759" s="5"/>
      <c r="X759" s="5"/>
      <c r="Y759" s="5"/>
      <c r="Z759" s="5"/>
    </row>
    <row r="760" ht="14.25" customHeight="1">
      <c r="A760" s="749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418"/>
      <c r="W760" s="5"/>
      <c r="X760" s="5"/>
      <c r="Y760" s="5"/>
      <c r="Z760" s="5"/>
    </row>
    <row r="761" ht="14.25" customHeight="1">
      <c r="A761" s="749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418"/>
      <c r="W761" s="5"/>
      <c r="X761" s="5"/>
      <c r="Y761" s="5"/>
      <c r="Z761" s="5"/>
    </row>
    <row r="762" ht="14.25" customHeight="1">
      <c r="A762" s="749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418"/>
      <c r="W762" s="5"/>
      <c r="X762" s="5"/>
      <c r="Y762" s="5"/>
      <c r="Z762" s="5"/>
    </row>
    <row r="763" ht="14.25" customHeight="1">
      <c r="A763" s="749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418"/>
      <c r="W763" s="5"/>
      <c r="X763" s="5"/>
      <c r="Y763" s="5"/>
      <c r="Z763" s="5"/>
    </row>
    <row r="764" ht="14.25" customHeight="1">
      <c r="A764" s="749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418"/>
      <c r="W764" s="5"/>
      <c r="X764" s="5"/>
      <c r="Y764" s="5"/>
      <c r="Z764" s="5"/>
    </row>
    <row r="765" ht="14.25" customHeight="1">
      <c r="A765" s="749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418"/>
      <c r="W765" s="5"/>
      <c r="X765" s="5"/>
      <c r="Y765" s="5"/>
      <c r="Z765" s="5"/>
    </row>
    <row r="766" ht="14.25" customHeight="1">
      <c r="A766" s="749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418"/>
      <c r="W766" s="5"/>
      <c r="X766" s="5"/>
      <c r="Y766" s="5"/>
      <c r="Z766" s="5"/>
    </row>
    <row r="767" ht="14.25" customHeight="1">
      <c r="A767" s="749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418"/>
      <c r="W767" s="5"/>
      <c r="X767" s="5"/>
      <c r="Y767" s="5"/>
      <c r="Z767" s="5"/>
    </row>
    <row r="768" ht="14.25" customHeight="1">
      <c r="A768" s="749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418"/>
      <c r="W768" s="5"/>
      <c r="X768" s="5"/>
      <c r="Y768" s="5"/>
      <c r="Z768" s="5"/>
    </row>
    <row r="769" ht="14.25" customHeight="1">
      <c r="A769" s="749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418"/>
      <c r="W769" s="5"/>
      <c r="X769" s="5"/>
      <c r="Y769" s="5"/>
      <c r="Z769" s="5"/>
    </row>
    <row r="770" ht="14.25" customHeight="1">
      <c r="A770" s="749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418"/>
      <c r="W770" s="5"/>
      <c r="X770" s="5"/>
      <c r="Y770" s="5"/>
      <c r="Z770" s="5"/>
    </row>
    <row r="771" ht="14.25" customHeight="1">
      <c r="A771" s="749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418"/>
      <c r="W771" s="5"/>
      <c r="X771" s="5"/>
      <c r="Y771" s="5"/>
      <c r="Z771" s="5"/>
    </row>
    <row r="772" ht="14.25" customHeight="1">
      <c r="A772" s="749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418"/>
      <c r="W772" s="5"/>
      <c r="X772" s="5"/>
      <c r="Y772" s="5"/>
      <c r="Z772" s="5"/>
    </row>
    <row r="773" ht="14.25" customHeight="1">
      <c r="A773" s="749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418"/>
      <c r="W773" s="5"/>
      <c r="X773" s="5"/>
      <c r="Y773" s="5"/>
      <c r="Z773" s="5"/>
    </row>
    <row r="774" ht="14.25" customHeight="1">
      <c r="A774" s="749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418"/>
      <c r="W774" s="5"/>
      <c r="X774" s="5"/>
      <c r="Y774" s="5"/>
      <c r="Z774" s="5"/>
    </row>
    <row r="775" ht="14.25" customHeight="1">
      <c r="A775" s="749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418"/>
      <c r="W775" s="5"/>
      <c r="X775" s="5"/>
      <c r="Y775" s="5"/>
      <c r="Z775" s="5"/>
    </row>
    <row r="776" ht="14.25" customHeight="1">
      <c r="A776" s="749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418"/>
      <c r="W776" s="5"/>
      <c r="X776" s="5"/>
      <c r="Y776" s="5"/>
      <c r="Z776" s="5"/>
    </row>
    <row r="777" ht="14.25" customHeight="1">
      <c r="A777" s="749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418"/>
      <c r="W777" s="5"/>
      <c r="X777" s="5"/>
      <c r="Y777" s="5"/>
      <c r="Z777" s="5"/>
    </row>
    <row r="778" ht="14.25" customHeight="1">
      <c r="A778" s="749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418"/>
      <c r="W778" s="5"/>
      <c r="X778" s="5"/>
      <c r="Y778" s="5"/>
      <c r="Z778" s="5"/>
    </row>
    <row r="779" ht="14.25" customHeight="1">
      <c r="A779" s="749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418"/>
      <c r="W779" s="5"/>
      <c r="X779" s="5"/>
      <c r="Y779" s="5"/>
      <c r="Z779" s="5"/>
    </row>
    <row r="780" ht="14.25" customHeight="1">
      <c r="A780" s="749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418"/>
      <c r="W780" s="5"/>
      <c r="X780" s="5"/>
      <c r="Y780" s="5"/>
      <c r="Z780" s="5"/>
    </row>
    <row r="781" ht="14.25" customHeight="1">
      <c r="A781" s="749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418"/>
      <c r="W781" s="5"/>
      <c r="X781" s="5"/>
      <c r="Y781" s="5"/>
      <c r="Z781" s="5"/>
    </row>
    <row r="782" ht="14.25" customHeight="1">
      <c r="A782" s="749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418"/>
      <c r="W782" s="5"/>
      <c r="X782" s="5"/>
      <c r="Y782" s="5"/>
      <c r="Z782" s="5"/>
    </row>
    <row r="783" ht="14.25" customHeight="1">
      <c r="A783" s="749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418"/>
      <c r="W783" s="5"/>
      <c r="X783" s="5"/>
      <c r="Y783" s="5"/>
      <c r="Z783" s="5"/>
    </row>
    <row r="784" ht="14.25" customHeight="1">
      <c r="A784" s="749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418"/>
      <c r="W784" s="5"/>
      <c r="X784" s="5"/>
      <c r="Y784" s="5"/>
      <c r="Z784" s="5"/>
    </row>
    <row r="785" ht="14.25" customHeight="1">
      <c r="A785" s="749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418"/>
      <c r="W785" s="5"/>
      <c r="X785" s="5"/>
      <c r="Y785" s="5"/>
      <c r="Z785" s="5"/>
    </row>
    <row r="786" ht="14.25" customHeight="1">
      <c r="A786" s="749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418"/>
      <c r="W786" s="5"/>
      <c r="X786" s="5"/>
      <c r="Y786" s="5"/>
      <c r="Z786" s="5"/>
    </row>
    <row r="787" ht="14.25" customHeight="1">
      <c r="A787" s="749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418"/>
      <c r="W787" s="5"/>
      <c r="X787" s="5"/>
      <c r="Y787" s="5"/>
      <c r="Z787" s="5"/>
    </row>
    <row r="788" ht="14.25" customHeight="1">
      <c r="A788" s="749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418"/>
      <c r="W788" s="5"/>
      <c r="X788" s="5"/>
      <c r="Y788" s="5"/>
      <c r="Z788" s="5"/>
    </row>
    <row r="789" ht="14.25" customHeight="1">
      <c r="A789" s="749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418"/>
      <c r="W789" s="5"/>
      <c r="X789" s="5"/>
      <c r="Y789" s="5"/>
      <c r="Z789" s="5"/>
    </row>
    <row r="790" ht="14.25" customHeight="1">
      <c r="A790" s="749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418"/>
      <c r="W790" s="5"/>
      <c r="X790" s="5"/>
      <c r="Y790" s="5"/>
      <c r="Z790" s="5"/>
    </row>
    <row r="791" ht="14.25" customHeight="1">
      <c r="A791" s="749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418"/>
      <c r="W791" s="5"/>
      <c r="X791" s="5"/>
      <c r="Y791" s="5"/>
      <c r="Z791" s="5"/>
    </row>
    <row r="792" ht="14.25" customHeight="1">
      <c r="A792" s="749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418"/>
      <c r="W792" s="5"/>
      <c r="X792" s="5"/>
      <c r="Y792" s="5"/>
      <c r="Z792" s="5"/>
    </row>
    <row r="793" ht="14.25" customHeight="1">
      <c r="A793" s="749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418"/>
      <c r="W793" s="5"/>
      <c r="X793" s="5"/>
      <c r="Y793" s="5"/>
      <c r="Z793" s="5"/>
    </row>
    <row r="794" ht="14.25" customHeight="1">
      <c r="A794" s="749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418"/>
      <c r="W794" s="5"/>
      <c r="X794" s="5"/>
      <c r="Y794" s="5"/>
      <c r="Z794" s="5"/>
    </row>
    <row r="795" ht="14.25" customHeight="1">
      <c r="A795" s="749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418"/>
      <c r="W795" s="5"/>
      <c r="X795" s="5"/>
      <c r="Y795" s="5"/>
      <c r="Z795" s="5"/>
    </row>
    <row r="796" ht="14.25" customHeight="1">
      <c r="A796" s="749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418"/>
      <c r="W796" s="5"/>
      <c r="X796" s="5"/>
      <c r="Y796" s="5"/>
      <c r="Z796" s="5"/>
    </row>
    <row r="797" ht="14.25" customHeight="1">
      <c r="A797" s="749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418"/>
      <c r="W797" s="5"/>
      <c r="X797" s="5"/>
      <c r="Y797" s="5"/>
      <c r="Z797" s="5"/>
    </row>
    <row r="798" ht="14.25" customHeight="1">
      <c r="A798" s="749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418"/>
      <c r="W798" s="5"/>
      <c r="X798" s="5"/>
      <c r="Y798" s="5"/>
      <c r="Z798" s="5"/>
    </row>
    <row r="799" ht="14.25" customHeight="1">
      <c r="A799" s="749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418"/>
      <c r="W799" s="5"/>
      <c r="X799" s="5"/>
      <c r="Y799" s="5"/>
      <c r="Z799" s="5"/>
    </row>
    <row r="800" ht="14.25" customHeight="1">
      <c r="A800" s="749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418"/>
      <c r="W800" s="5"/>
      <c r="X800" s="5"/>
      <c r="Y800" s="5"/>
      <c r="Z800" s="5"/>
    </row>
    <row r="801" ht="14.25" customHeight="1">
      <c r="A801" s="749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418"/>
      <c r="W801" s="5"/>
      <c r="X801" s="5"/>
      <c r="Y801" s="5"/>
      <c r="Z801" s="5"/>
    </row>
    <row r="802" ht="14.25" customHeight="1">
      <c r="A802" s="749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418"/>
      <c r="W802" s="5"/>
      <c r="X802" s="5"/>
      <c r="Y802" s="5"/>
      <c r="Z802" s="5"/>
    </row>
    <row r="803" ht="14.25" customHeight="1">
      <c r="A803" s="749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418"/>
      <c r="W803" s="5"/>
      <c r="X803" s="5"/>
      <c r="Y803" s="5"/>
      <c r="Z803" s="5"/>
    </row>
    <row r="804" ht="14.25" customHeight="1">
      <c r="A804" s="749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418"/>
      <c r="W804" s="5"/>
      <c r="X804" s="5"/>
      <c r="Y804" s="5"/>
      <c r="Z804" s="5"/>
    </row>
    <row r="805" ht="14.25" customHeight="1">
      <c r="A805" s="749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418"/>
      <c r="W805" s="5"/>
      <c r="X805" s="5"/>
      <c r="Y805" s="5"/>
      <c r="Z805" s="5"/>
    </row>
    <row r="806" ht="14.25" customHeight="1">
      <c r="A806" s="749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418"/>
      <c r="W806" s="5"/>
      <c r="X806" s="5"/>
      <c r="Y806" s="5"/>
      <c r="Z806" s="5"/>
    </row>
    <row r="807" ht="14.25" customHeight="1">
      <c r="A807" s="749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418"/>
      <c r="W807" s="5"/>
      <c r="X807" s="5"/>
      <c r="Y807" s="5"/>
      <c r="Z807" s="5"/>
    </row>
    <row r="808" ht="14.25" customHeight="1">
      <c r="A808" s="749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418"/>
      <c r="W808" s="5"/>
      <c r="X808" s="5"/>
      <c r="Y808" s="5"/>
      <c r="Z808" s="5"/>
    </row>
    <row r="809" ht="14.25" customHeight="1">
      <c r="A809" s="749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418"/>
      <c r="W809" s="5"/>
      <c r="X809" s="5"/>
      <c r="Y809" s="5"/>
      <c r="Z809" s="5"/>
    </row>
    <row r="810" ht="14.25" customHeight="1">
      <c r="A810" s="749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418"/>
      <c r="W810" s="5"/>
      <c r="X810" s="5"/>
      <c r="Y810" s="5"/>
      <c r="Z810" s="5"/>
    </row>
    <row r="811" ht="14.25" customHeight="1">
      <c r="A811" s="749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418"/>
      <c r="W811" s="5"/>
      <c r="X811" s="5"/>
      <c r="Y811" s="5"/>
      <c r="Z811" s="5"/>
    </row>
    <row r="812" ht="14.25" customHeight="1">
      <c r="A812" s="749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418"/>
      <c r="W812" s="5"/>
      <c r="X812" s="5"/>
      <c r="Y812" s="5"/>
      <c r="Z812" s="5"/>
    </row>
    <row r="813" ht="14.25" customHeight="1">
      <c r="A813" s="749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418"/>
      <c r="W813" s="5"/>
      <c r="X813" s="5"/>
      <c r="Y813" s="5"/>
      <c r="Z813" s="5"/>
    </row>
    <row r="814" ht="14.25" customHeight="1">
      <c r="A814" s="749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418"/>
      <c r="W814" s="5"/>
      <c r="X814" s="5"/>
      <c r="Y814" s="5"/>
      <c r="Z814" s="5"/>
    </row>
    <row r="815" ht="14.25" customHeight="1">
      <c r="A815" s="749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418"/>
      <c r="W815" s="5"/>
      <c r="X815" s="5"/>
      <c r="Y815" s="5"/>
      <c r="Z815" s="5"/>
    </row>
    <row r="816" ht="14.25" customHeight="1">
      <c r="A816" s="749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418"/>
      <c r="W816" s="5"/>
      <c r="X816" s="5"/>
      <c r="Y816" s="5"/>
      <c r="Z816" s="5"/>
    </row>
    <row r="817" ht="14.25" customHeight="1">
      <c r="A817" s="749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418"/>
      <c r="W817" s="5"/>
      <c r="X817" s="5"/>
      <c r="Y817" s="5"/>
      <c r="Z817" s="5"/>
    </row>
    <row r="818" ht="14.25" customHeight="1">
      <c r="A818" s="749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418"/>
      <c r="W818" s="5"/>
      <c r="X818" s="5"/>
      <c r="Y818" s="5"/>
      <c r="Z818" s="5"/>
    </row>
    <row r="819" ht="14.25" customHeight="1">
      <c r="A819" s="749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418"/>
      <c r="W819" s="5"/>
      <c r="X819" s="5"/>
      <c r="Y819" s="5"/>
      <c r="Z819" s="5"/>
    </row>
    <row r="820" ht="14.25" customHeight="1">
      <c r="A820" s="749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418"/>
      <c r="W820" s="5"/>
      <c r="X820" s="5"/>
      <c r="Y820" s="5"/>
      <c r="Z820" s="5"/>
    </row>
    <row r="821" ht="14.25" customHeight="1">
      <c r="A821" s="749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418"/>
      <c r="W821" s="5"/>
      <c r="X821" s="5"/>
      <c r="Y821" s="5"/>
      <c r="Z821" s="5"/>
    </row>
    <row r="822" ht="14.25" customHeight="1">
      <c r="A822" s="749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418"/>
      <c r="W822" s="5"/>
      <c r="X822" s="5"/>
      <c r="Y822" s="5"/>
      <c r="Z822" s="5"/>
    </row>
    <row r="823" ht="14.25" customHeight="1">
      <c r="A823" s="749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418"/>
      <c r="W823" s="5"/>
      <c r="X823" s="5"/>
      <c r="Y823" s="5"/>
      <c r="Z823" s="5"/>
    </row>
    <row r="824" ht="14.25" customHeight="1">
      <c r="A824" s="749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418"/>
      <c r="W824" s="5"/>
      <c r="X824" s="5"/>
      <c r="Y824" s="5"/>
      <c r="Z824" s="5"/>
    </row>
    <row r="825" ht="14.25" customHeight="1">
      <c r="A825" s="749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418"/>
      <c r="W825" s="5"/>
      <c r="X825" s="5"/>
      <c r="Y825" s="5"/>
      <c r="Z825" s="5"/>
    </row>
    <row r="826" ht="14.25" customHeight="1">
      <c r="A826" s="749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418"/>
      <c r="W826" s="5"/>
      <c r="X826" s="5"/>
      <c r="Y826" s="5"/>
      <c r="Z826" s="5"/>
    </row>
    <row r="827" ht="14.25" customHeight="1">
      <c r="A827" s="749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418"/>
      <c r="W827" s="5"/>
      <c r="X827" s="5"/>
      <c r="Y827" s="5"/>
      <c r="Z827" s="5"/>
    </row>
    <row r="828" ht="14.25" customHeight="1">
      <c r="A828" s="749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418"/>
      <c r="W828" s="5"/>
      <c r="X828" s="5"/>
      <c r="Y828" s="5"/>
      <c r="Z828" s="5"/>
    </row>
    <row r="829" ht="14.25" customHeight="1">
      <c r="A829" s="749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418"/>
      <c r="W829" s="5"/>
      <c r="X829" s="5"/>
      <c r="Y829" s="5"/>
      <c r="Z829" s="5"/>
    </row>
    <row r="830" ht="14.25" customHeight="1">
      <c r="A830" s="749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418"/>
      <c r="W830" s="5"/>
      <c r="X830" s="5"/>
      <c r="Y830" s="5"/>
      <c r="Z830" s="5"/>
    </row>
    <row r="831" ht="14.25" customHeight="1">
      <c r="A831" s="749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418"/>
      <c r="W831" s="5"/>
      <c r="X831" s="5"/>
      <c r="Y831" s="5"/>
      <c r="Z831" s="5"/>
    </row>
    <row r="832" ht="14.25" customHeight="1">
      <c r="A832" s="749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418"/>
      <c r="W832" s="5"/>
      <c r="X832" s="5"/>
      <c r="Y832" s="5"/>
      <c r="Z832" s="5"/>
    </row>
    <row r="833" ht="14.25" customHeight="1">
      <c r="A833" s="749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418"/>
      <c r="W833" s="5"/>
      <c r="X833" s="5"/>
      <c r="Y833" s="5"/>
      <c r="Z833" s="5"/>
    </row>
    <row r="834" ht="14.25" customHeight="1">
      <c r="A834" s="749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418"/>
      <c r="W834" s="5"/>
      <c r="X834" s="5"/>
      <c r="Y834" s="5"/>
      <c r="Z834" s="5"/>
    </row>
    <row r="835" ht="14.25" customHeight="1">
      <c r="A835" s="749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418"/>
      <c r="W835" s="5"/>
      <c r="X835" s="5"/>
      <c r="Y835" s="5"/>
      <c r="Z835" s="5"/>
    </row>
    <row r="836" ht="14.25" customHeight="1">
      <c r="A836" s="749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418"/>
      <c r="W836" s="5"/>
      <c r="X836" s="5"/>
      <c r="Y836" s="5"/>
      <c r="Z836" s="5"/>
    </row>
    <row r="837" ht="14.25" customHeight="1">
      <c r="A837" s="749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418"/>
      <c r="W837" s="5"/>
      <c r="X837" s="5"/>
      <c r="Y837" s="5"/>
      <c r="Z837" s="5"/>
    </row>
    <row r="838" ht="14.25" customHeight="1">
      <c r="A838" s="749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418"/>
      <c r="W838" s="5"/>
      <c r="X838" s="5"/>
      <c r="Y838" s="5"/>
      <c r="Z838" s="5"/>
    </row>
    <row r="839" ht="14.25" customHeight="1">
      <c r="A839" s="749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418"/>
      <c r="W839" s="5"/>
      <c r="X839" s="5"/>
      <c r="Y839" s="5"/>
      <c r="Z839" s="5"/>
    </row>
    <row r="840" ht="14.25" customHeight="1">
      <c r="A840" s="749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418"/>
      <c r="W840" s="5"/>
      <c r="X840" s="5"/>
      <c r="Y840" s="5"/>
      <c r="Z840" s="5"/>
    </row>
    <row r="841" ht="14.25" customHeight="1">
      <c r="A841" s="749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418"/>
      <c r="W841" s="5"/>
      <c r="X841" s="5"/>
      <c r="Y841" s="5"/>
      <c r="Z841" s="5"/>
    </row>
    <row r="842" ht="14.25" customHeight="1">
      <c r="A842" s="749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418"/>
      <c r="W842" s="5"/>
      <c r="X842" s="5"/>
      <c r="Y842" s="5"/>
      <c r="Z842" s="5"/>
    </row>
    <row r="843" ht="14.25" customHeight="1">
      <c r="A843" s="749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418"/>
      <c r="W843" s="5"/>
      <c r="X843" s="5"/>
      <c r="Y843" s="5"/>
      <c r="Z843" s="5"/>
    </row>
    <row r="844" ht="14.25" customHeight="1">
      <c r="A844" s="749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418"/>
      <c r="W844" s="5"/>
      <c r="X844" s="5"/>
      <c r="Y844" s="5"/>
      <c r="Z844" s="5"/>
    </row>
    <row r="845" ht="14.25" customHeight="1">
      <c r="A845" s="749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418"/>
      <c r="W845" s="5"/>
      <c r="X845" s="5"/>
      <c r="Y845" s="5"/>
      <c r="Z845" s="5"/>
    </row>
    <row r="846" ht="14.25" customHeight="1">
      <c r="A846" s="749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418"/>
      <c r="W846" s="5"/>
      <c r="X846" s="5"/>
      <c r="Y846" s="5"/>
      <c r="Z846" s="5"/>
    </row>
    <row r="847" ht="14.25" customHeight="1">
      <c r="A847" s="749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418"/>
      <c r="W847" s="5"/>
      <c r="X847" s="5"/>
      <c r="Y847" s="5"/>
      <c r="Z847" s="5"/>
    </row>
    <row r="848" ht="14.25" customHeight="1">
      <c r="A848" s="749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418"/>
      <c r="W848" s="5"/>
      <c r="X848" s="5"/>
      <c r="Y848" s="5"/>
      <c r="Z848" s="5"/>
    </row>
    <row r="849" ht="14.25" customHeight="1">
      <c r="A849" s="749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418"/>
      <c r="W849" s="5"/>
      <c r="X849" s="5"/>
      <c r="Y849" s="5"/>
      <c r="Z849" s="5"/>
    </row>
    <row r="850" ht="14.25" customHeight="1">
      <c r="A850" s="749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418"/>
      <c r="W850" s="5"/>
      <c r="X850" s="5"/>
      <c r="Y850" s="5"/>
      <c r="Z850" s="5"/>
    </row>
    <row r="851" ht="14.25" customHeight="1">
      <c r="A851" s="749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418"/>
      <c r="W851" s="5"/>
      <c r="X851" s="5"/>
      <c r="Y851" s="5"/>
      <c r="Z851" s="5"/>
    </row>
    <row r="852" ht="14.25" customHeight="1">
      <c r="A852" s="749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418"/>
      <c r="W852" s="5"/>
      <c r="X852" s="5"/>
      <c r="Y852" s="5"/>
      <c r="Z852" s="5"/>
    </row>
    <row r="853" ht="14.25" customHeight="1">
      <c r="A853" s="749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418"/>
      <c r="W853" s="5"/>
      <c r="X853" s="5"/>
      <c r="Y853" s="5"/>
      <c r="Z853" s="5"/>
    </row>
    <row r="854" ht="14.25" customHeight="1">
      <c r="A854" s="749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418"/>
      <c r="W854" s="5"/>
      <c r="X854" s="5"/>
      <c r="Y854" s="5"/>
      <c r="Z854" s="5"/>
    </row>
    <row r="855" ht="14.25" customHeight="1">
      <c r="A855" s="749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418"/>
      <c r="W855" s="5"/>
      <c r="X855" s="5"/>
      <c r="Y855" s="5"/>
      <c r="Z855" s="5"/>
    </row>
    <row r="856" ht="14.25" customHeight="1">
      <c r="A856" s="749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418"/>
      <c r="W856" s="5"/>
      <c r="X856" s="5"/>
      <c r="Y856" s="5"/>
      <c r="Z856" s="5"/>
    </row>
    <row r="857" ht="14.25" customHeight="1">
      <c r="A857" s="749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418"/>
      <c r="W857" s="5"/>
      <c r="X857" s="5"/>
      <c r="Y857" s="5"/>
      <c r="Z857" s="5"/>
    </row>
    <row r="858" ht="14.25" customHeight="1">
      <c r="A858" s="749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418"/>
      <c r="W858" s="5"/>
      <c r="X858" s="5"/>
      <c r="Y858" s="5"/>
      <c r="Z858" s="5"/>
    </row>
    <row r="859" ht="14.25" customHeight="1">
      <c r="A859" s="749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418"/>
      <c r="W859" s="5"/>
      <c r="X859" s="5"/>
      <c r="Y859" s="5"/>
      <c r="Z859" s="5"/>
    </row>
    <row r="860" ht="14.25" customHeight="1">
      <c r="A860" s="749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418"/>
      <c r="W860" s="5"/>
      <c r="X860" s="5"/>
      <c r="Y860" s="5"/>
      <c r="Z860" s="5"/>
    </row>
    <row r="861" ht="14.25" customHeight="1">
      <c r="A861" s="749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418"/>
      <c r="W861" s="5"/>
      <c r="X861" s="5"/>
      <c r="Y861" s="5"/>
      <c r="Z861" s="5"/>
    </row>
    <row r="862" ht="14.25" customHeight="1">
      <c r="A862" s="749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418"/>
      <c r="W862" s="5"/>
      <c r="X862" s="5"/>
      <c r="Y862" s="5"/>
      <c r="Z862" s="5"/>
    </row>
    <row r="863" ht="14.25" customHeight="1">
      <c r="A863" s="749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418"/>
      <c r="W863" s="5"/>
      <c r="X863" s="5"/>
      <c r="Y863" s="5"/>
      <c r="Z863" s="5"/>
    </row>
    <row r="864" ht="14.25" customHeight="1">
      <c r="A864" s="749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418"/>
      <c r="W864" s="5"/>
      <c r="X864" s="5"/>
      <c r="Y864" s="5"/>
      <c r="Z864" s="5"/>
    </row>
    <row r="865" ht="14.25" customHeight="1">
      <c r="A865" s="749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418"/>
      <c r="W865" s="5"/>
      <c r="X865" s="5"/>
      <c r="Y865" s="5"/>
      <c r="Z865" s="5"/>
    </row>
    <row r="866" ht="14.25" customHeight="1">
      <c r="A866" s="749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418"/>
      <c r="W866" s="5"/>
      <c r="X866" s="5"/>
      <c r="Y866" s="5"/>
      <c r="Z866" s="5"/>
    </row>
    <row r="867" ht="14.25" customHeight="1">
      <c r="A867" s="749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418"/>
      <c r="W867" s="5"/>
      <c r="X867" s="5"/>
      <c r="Y867" s="5"/>
      <c r="Z867" s="5"/>
    </row>
    <row r="868" ht="14.25" customHeight="1">
      <c r="A868" s="749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418"/>
      <c r="W868" s="5"/>
      <c r="X868" s="5"/>
      <c r="Y868" s="5"/>
      <c r="Z868" s="5"/>
    </row>
    <row r="869" ht="14.25" customHeight="1">
      <c r="A869" s="749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418"/>
      <c r="W869" s="5"/>
      <c r="X869" s="5"/>
      <c r="Y869" s="5"/>
      <c r="Z869" s="5"/>
    </row>
    <row r="870" ht="14.25" customHeight="1">
      <c r="A870" s="749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418"/>
      <c r="W870" s="5"/>
      <c r="X870" s="5"/>
      <c r="Y870" s="5"/>
      <c r="Z870" s="5"/>
    </row>
    <row r="871" ht="14.25" customHeight="1">
      <c r="A871" s="749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418"/>
      <c r="W871" s="5"/>
      <c r="X871" s="5"/>
      <c r="Y871" s="5"/>
      <c r="Z871" s="5"/>
    </row>
    <row r="872" ht="14.25" customHeight="1">
      <c r="A872" s="749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418"/>
      <c r="W872" s="5"/>
      <c r="X872" s="5"/>
      <c r="Y872" s="5"/>
      <c r="Z872" s="5"/>
    </row>
    <row r="873" ht="14.25" customHeight="1">
      <c r="A873" s="749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418"/>
      <c r="W873" s="5"/>
      <c r="X873" s="5"/>
      <c r="Y873" s="5"/>
      <c r="Z873" s="5"/>
    </row>
    <row r="874" ht="14.25" customHeight="1">
      <c r="A874" s="749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418"/>
      <c r="W874" s="5"/>
      <c r="X874" s="5"/>
      <c r="Y874" s="5"/>
      <c r="Z874" s="5"/>
    </row>
    <row r="875" ht="14.25" customHeight="1">
      <c r="A875" s="749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418"/>
      <c r="W875" s="5"/>
      <c r="X875" s="5"/>
      <c r="Y875" s="5"/>
      <c r="Z875" s="5"/>
    </row>
    <row r="876" ht="14.25" customHeight="1">
      <c r="A876" s="749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418"/>
      <c r="W876" s="5"/>
      <c r="X876" s="5"/>
      <c r="Y876" s="5"/>
      <c r="Z876" s="5"/>
    </row>
    <row r="877" ht="14.25" customHeight="1">
      <c r="A877" s="749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418"/>
      <c r="W877" s="5"/>
      <c r="X877" s="5"/>
      <c r="Y877" s="5"/>
      <c r="Z877" s="5"/>
    </row>
    <row r="878" ht="14.25" customHeight="1">
      <c r="A878" s="749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418"/>
      <c r="W878" s="5"/>
      <c r="X878" s="5"/>
      <c r="Y878" s="5"/>
      <c r="Z878" s="5"/>
    </row>
    <row r="879" ht="14.25" customHeight="1">
      <c r="A879" s="749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418"/>
      <c r="W879" s="5"/>
      <c r="X879" s="5"/>
      <c r="Y879" s="5"/>
      <c r="Z879" s="5"/>
    </row>
    <row r="880" ht="14.25" customHeight="1">
      <c r="A880" s="749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418"/>
      <c r="W880" s="5"/>
      <c r="X880" s="5"/>
      <c r="Y880" s="5"/>
      <c r="Z880" s="5"/>
    </row>
    <row r="881" ht="14.25" customHeight="1">
      <c r="A881" s="749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418"/>
      <c r="W881" s="5"/>
      <c r="X881" s="5"/>
      <c r="Y881" s="5"/>
      <c r="Z881" s="5"/>
    </row>
    <row r="882" ht="14.25" customHeight="1">
      <c r="A882" s="749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418"/>
      <c r="W882" s="5"/>
      <c r="X882" s="5"/>
      <c r="Y882" s="5"/>
      <c r="Z882" s="5"/>
    </row>
    <row r="883" ht="14.25" customHeight="1">
      <c r="A883" s="749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418"/>
      <c r="W883" s="5"/>
      <c r="X883" s="5"/>
      <c r="Y883" s="5"/>
      <c r="Z883" s="5"/>
    </row>
    <row r="884" ht="14.25" customHeight="1">
      <c r="A884" s="749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418"/>
      <c r="W884" s="5"/>
      <c r="X884" s="5"/>
      <c r="Y884" s="5"/>
      <c r="Z884" s="5"/>
    </row>
    <row r="885" ht="14.25" customHeight="1">
      <c r="A885" s="749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418"/>
      <c r="W885" s="5"/>
      <c r="X885" s="5"/>
      <c r="Y885" s="5"/>
      <c r="Z885" s="5"/>
    </row>
    <row r="886" ht="14.25" customHeight="1">
      <c r="A886" s="749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418"/>
      <c r="W886" s="5"/>
      <c r="X886" s="5"/>
      <c r="Y886" s="5"/>
      <c r="Z886" s="5"/>
    </row>
    <row r="887" ht="14.25" customHeight="1">
      <c r="A887" s="749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418"/>
      <c r="W887" s="5"/>
      <c r="X887" s="5"/>
      <c r="Y887" s="5"/>
      <c r="Z887" s="5"/>
    </row>
    <row r="888" ht="14.25" customHeight="1">
      <c r="A888" s="749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418"/>
      <c r="W888" s="5"/>
      <c r="X888" s="5"/>
      <c r="Y888" s="5"/>
      <c r="Z888" s="5"/>
    </row>
    <row r="889" ht="14.25" customHeight="1">
      <c r="A889" s="749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418"/>
      <c r="W889" s="5"/>
      <c r="X889" s="5"/>
      <c r="Y889" s="5"/>
      <c r="Z889" s="5"/>
    </row>
    <row r="890" ht="14.25" customHeight="1">
      <c r="A890" s="749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418"/>
      <c r="W890" s="5"/>
      <c r="X890" s="5"/>
      <c r="Y890" s="5"/>
      <c r="Z890" s="5"/>
    </row>
    <row r="891" ht="14.25" customHeight="1">
      <c r="A891" s="749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418"/>
      <c r="W891" s="5"/>
      <c r="X891" s="5"/>
      <c r="Y891" s="5"/>
      <c r="Z891" s="5"/>
    </row>
    <row r="892" ht="14.25" customHeight="1">
      <c r="A892" s="749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418"/>
      <c r="W892" s="5"/>
      <c r="X892" s="5"/>
      <c r="Y892" s="5"/>
      <c r="Z892" s="5"/>
    </row>
    <row r="893" ht="14.25" customHeight="1">
      <c r="A893" s="749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418"/>
      <c r="W893" s="5"/>
      <c r="X893" s="5"/>
      <c r="Y893" s="5"/>
      <c r="Z893" s="5"/>
    </row>
    <row r="894" ht="14.25" customHeight="1">
      <c r="A894" s="749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418"/>
      <c r="W894" s="5"/>
      <c r="X894" s="5"/>
      <c r="Y894" s="5"/>
      <c r="Z894" s="5"/>
    </row>
    <row r="895" ht="14.25" customHeight="1">
      <c r="A895" s="749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418"/>
      <c r="W895" s="5"/>
      <c r="X895" s="5"/>
      <c r="Y895" s="5"/>
      <c r="Z895" s="5"/>
    </row>
    <row r="896" ht="14.25" customHeight="1">
      <c r="A896" s="749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418"/>
      <c r="W896" s="5"/>
      <c r="X896" s="5"/>
      <c r="Y896" s="5"/>
      <c r="Z896" s="5"/>
    </row>
    <row r="897" ht="14.25" customHeight="1">
      <c r="A897" s="749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418"/>
      <c r="W897" s="5"/>
      <c r="X897" s="5"/>
      <c r="Y897" s="5"/>
      <c r="Z897" s="5"/>
    </row>
    <row r="898" ht="14.25" customHeight="1">
      <c r="A898" s="749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418"/>
      <c r="W898" s="5"/>
      <c r="X898" s="5"/>
      <c r="Y898" s="5"/>
      <c r="Z898" s="5"/>
    </row>
    <row r="899" ht="14.25" customHeight="1">
      <c r="A899" s="749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418"/>
      <c r="W899" s="5"/>
      <c r="X899" s="5"/>
      <c r="Y899" s="5"/>
      <c r="Z899" s="5"/>
    </row>
    <row r="900" ht="14.25" customHeight="1">
      <c r="A900" s="749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418"/>
      <c r="W900" s="5"/>
      <c r="X900" s="5"/>
      <c r="Y900" s="5"/>
      <c r="Z900" s="5"/>
    </row>
    <row r="901" ht="14.25" customHeight="1">
      <c r="A901" s="749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418"/>
      <c r="W901" s="5"/>
      <c r="X901" s="5"/>
      <c r="Y901" s="5"/>
      <c r="Z901" s="5"/>
    </row>
    <row r="902" ht="14.25" customHeight="1">
      <c r="A902" s="749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418"/>
      <c r="W902" s="5"/>
      <c r="X902" s="5"/>
      <c r="Y902" s="5"/>
      <c r="Z902" s="5"/>
    </row>
    <row r="903" ht="14.25" customHeight="1">
      <c r="A903" s="749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418"/>
      <c r="W903" s="5"/>
      <c r="X903" s="5"/>
      <c r="Y903" s="5"/>
      <c r="Z903" s="5"/>
    </row>
    <row r="904" ht="14.25" customHeight="1">
      <c r="A904" s="749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418"/>
      <c r="W904" s="5"/>
      <c r="X904" s="5"/>
      <c r="Y904" s="5"/>
      <c r="Z904" s="5"/>
    </row>
    <row r="905" ht="14.25" customHeight="1">
      <c r="A905" s="749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418"/>
      <c r="W905" s="5"/>
      <c r="X905" s="5"/>
      <c r="Y905" s="5"/>
      <c r="Z905" s="5"/>
    </row>
    <row r="906" ht="14.25" customHeight="1">
      <c r="A906" s="749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418"/>
      <c r="W906" s="5"/>
      <c r="X906" s="5"/>
      <c r="Y906" s="5"/>
      <c r="Z906" s="5"/>
    </row>
    <row r="907" ht="14.25" customHeight="1">
      <c r="A907" s="749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418"/>
      <c r="W907" s="5"/>
      <c r="X907" s="5"/>
      <c r="Y907" s="5"/>
      <c r="Z907" s="5"/>
    </row>
    <row r="908" ht="14.25" customHeight="1">
      <c r="A908" s="749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418"/>
      <c r="W908" s="5"/>
      <c r="X908" s="5"/>
      <c r="Y908" s="5"/>
      <c r="Z908" s="5"/>
    </row>
    <row r="909" ht="14.25" customHeight="1">
      <c r="A909" s="749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418"/>
      <c r="W909" s="5"/>
      <c r="X909" s="5"/>
      <c r="Y909" s="5"/>
      <c r="Z909" s="5"/>
    </row>
    <row r="910" ht="14.25" customHeight="1">
      <c r="A910" s="749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418"/>
      <c r="W910" s="5"/>
      <c r="X910" s="5"/>
      <c r="Y910" s="5"/>
      <c r="Z910" s="5"/>
    </row>
    <row r="911" ht="14.25" customHeight="1">
      <c r="A911" s="749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418"/>
      <c r="W911" s="5"/>
      <c r="X911" s="5"/>
      <c r="Y911" s="5"/>
      <c r="Z911" s="5"/>
    </row>
    <row r="912" ht="14.25" customHeight="1">
      <c r="A912" s="749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418"/>
      <c r="W912" s="5"/>
      <c r="X912" s="5"/>
      <c r="Y912" s="5"/>
      <c r="Z912" s="5"/>
    </row>
    <row r="913" ht="14.25" customHeight="1">
      <c r="A913" s="749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418"/>
      <c r="W913" s="5"/>
      <c r="X913" s="5"/>
      <c r="Y913" s="5"/>
      <c r="Z913" s="5"/>
    </row>
    <row r="914" ht="14.25" customHeight="1">
      <c r="A914" s="749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418"/>
      <c r="W914" s="5"/>
      <c r="X914" s="5"/>
      <c r="Y914" s="5"/>
      <c r="Z914" s="5"/>
    </row>
    <row r="915" ht="14.25" customHeight="1">
      <c r="A915" s="749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418"/>
      <c r="W915" s="5"/>
      <c r="X915" s="5"/>
      <c r="Y915" s="5"/>
      <c r="Z915" s="5"/>
    </row>
    <row r="916" ht="14.25" customHeight="1">
      <c r="A916" s="749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418"/>
      <c r="W916" s="5"/>
      <c r="X916" s="5"/>
      <c r="Y916" s="5"/>
      <c r="Z916" s="5"/>
    </row>
    <row r="917" ht="14.25" customHeight="1">
      <c r="A917" s="749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418"/>
      <c r="W917" s="5"/>
      <c r="X917" s="5"/>
      <c r="Y917" s="5"/>
      <c r="Z917" s="5"/>
    </row>
    <row r="918" ht="14.25" customHeight="1">
      <c r="A918" s="749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418"/>
      <c r="W918" s="5"/>
      <c r="X918" s="5"/>
      <c r="Y918" s="5"/>
      <c r="Z918" s="5"/>
    </row>
    <row r="919" ht="14.25" customHeight="1">
      <c r="A919" s="749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418"/>
      <c r="W919" s="5"/>
      <c r="X919" s="5"/>
      <c r="Y919" s="5"/>
      <c r="Z919" s="5"/>
    </row>
    <row r="920" ht="14.25" customHeight="1">
      <c r="A920" s="749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418"/>
      <c r="W920" s="5"/>
      <c r="X920" s="5"/>
      <c r="Y920" s="5"/>
      <c r="Z920" s="5"/>
    </row>
    <row r="921" ht="14.25" customHeight="1">
      <c r="A921" s="749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418"/>
      <c r="W921" s="5"/>
      <c r="X921" s="5"/>
      <c r="Y921" s="5"/>
      <c r="Z921" s="5"/>
    </row>
    <row r="922" ht="14.25" customHeight="1">
      <c r="A922" s="749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418"/>
      <c r="W922" s="5"/>
      <c r="X922" s="5"/>
      <c r="Y922" s="5"/>
      <c r="Z922" s="5"/>
    </row>
    <row r="923" ht="14.25" customHeight="1">
      <c r="A923" s="749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418"/>
      <c r="W923" s="5"/>
      <c r="X923" s="5"/>
      <c r="Y923" s="5"/>
      <c r="Z923" s="5"/>
    </row>
    <row r="924" ht="14.25" customHeight="1">
      <c r="A924" s="749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418"/>
      <c r="W924" s="5"/>
      <c r="X924" s="5"/>
      <c r="Y924" s="5"/>
      <c r="Z924" s="5"/>
    </row>
    <row r="925" ht="14.25" customHeight="1">
      <c r="A925" s="749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418"/>
      <c r="W925" s="5"/>
      <c r="X925" s="5"/>
      <c r="Y925" s="5"/>
      <c r="Z925" s="5"/>
    </row>
    <row r="926" ht="14.25" customHeight="1">
      <c r="A926" s="749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418"/>
      <c r="W926" s="5"/>
      <c r="X926" s="5"/>
      <c r="Y926" s="5"/>
      <c r="Z926" s="5"/>
    </row>
    <row r="927" ht="14.25" customHeight="1">
      <c r="A927" s="749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418"/>
      <c r="W927" s="5"/>
      <c r="X927" s="5"/>
      <c r="Y927" s="5"/>
      <c r="Z927" s="5"/>
    </row>
    <row r="928" ht="14.25" customHeight="1">
      <c r="A928" s="749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418"/>
      <c r="W928" s="5"/>
      <c r="X928" s="5"/>
      <c r="Y928" s="5"/>
      <c r="Z928" s="5"/>
    </row>
    <row r="929" ht="14.25" customHeight="1">
      <c r="A929" s="749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418"/>
      <c r="W929" s="5"/>
      <c r="X929" s="5"/>
      <c r="Y929" s="5"/>
      <c r="Z929" s="5"/>
    </row>
    <row r="930" ht="14.25" customHeight="1">
      <c r="A930" s="749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418"/>
      <c r="W930" s="5"/>
      <c r="X930" s="5"/>
      <c r="Y930" s="5"/>
      <c r="Z930" s="5"/>
    </row>
    <row r="931" ht="14.25" customHeight="1">
      <c r="A931" s="749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418"/>
      <c r="W931" s="5"/>
      <c r="X931" s="5"/>
      <c r="Y931" s="5"/>
      <c r="Z931" s="5"/>
    </row>
    <row r="932" ht="14.25" customHeight="1">
      <c r="A932" s="749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418"/>
      <c r="W932" s="5"/>
      <c r="X932" s="5"/>
      <c r="Y932" s="5"/>
      <c r="Z932" s="5"/>
    </row>
    <row r="933" ht="14.25" customHeight="1">
      <c r="A933" s="749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418"/>
      <c r="W933" s="5"/>
      <c r="X933" s="5"/>
      <c r="Y933" s="5"/>
      <c r="Z933" s="5"/>
    </row>
    <row r="934" ht="14.25" customHeight="1">
      <c r="A934" s="749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418"/>
      <c r="W934" s="5"/>
      <c r="X934" s="5"/>
      <c r="Y934" s="5"/>
      <c r="Z934" s="5"/>
    </row>
    <row r="935" ht="14.25" customHeight="1">
      <c r="A935" s="749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418"/>
      <c r="W935" s="5"/>
      <c r="X935" s="5"/>
      <c r="Y935" s="5"/>
      <c r="Z935" s="5"/>
    </row>
    <row r="936" ht="14.25" customHeight="1">
      <c r="A936" s="749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418"/>
      <c r="W936" s="5"/>
      <c r="X936" s="5"/>
      <c r="Y936" s="5"/>
      <c r="Z936" s="5"/>
    </row>
    <row r="937" ht="14.25" customHeight="1">
      <c r="A937" s="749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418"/>
      <c r="W937" s="5"/>
      <c r="X937" s="5"/>
      <c r="Y937" s="5"/>
      <c r="Z937" s="5"/>
    </row>
    <row r="938" ht="14.25" customHeight="1">
      <c r="A938" s="749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418"/>
      <c r="W938" s="5"/>
      <c r="X938" s="5"/>
      <c r="Y938" s="5"/>
      <c r="Z938" s="5"/>
    </row>
    <row r="939" ht="14.25" customHeight="1">
      <c r="A939" s="749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418"/>
      <c r="W939" s="5"/>
      <c r="X939" s="5"/>
      <c r="Y939" s="5"/>
      <c r="Z939" s="5"/>
    </row>
    <row r="940" ht="14.25" customHeight="1">
      <c r="A940" s="749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418"/>
      <c r="W940" s="5"/>
      <c r="X940" s="5"/>
      <c r="Y940" s="5"/>
      <c r="Z940" s="5"/>
    </row>
    <row r="941" ht="14.25" customHeight="1">
      <c r="A941" s="749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418"/>
      <c r="W941" s="5"/>
      <c r="X941" s="5"/>
      <c r="Y941" s="5"/>
      <c r="Z941" s="5"/>
    </row>
    <row r="942" ht="14.25" customHeight="1">
      <c r="A942" s="749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418"/>
      <c r="W942" s="5"/>
      <c r="X942" s="5"/>
      <c r="Y942" s="5"/>
      <c r="Z942" s="5"/>
    </row>
    <row r="943" ht="14.25" customHeight="1">
      <c r="A943" s="749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418"/>
      <c r="W943" s="5"/>
      <c r="X943" s="5"/>
      <c r="Y943" s="5"/>
      <c r="Z943" s="5"/>
    </row>
    <row r="944" ht="14.25" customHeight="1">
      <c r="A944" s="749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418"/>
      <c r="W944" s="5"/>
      <c r="X944" s="5"/>
      <c r="Y944" s="5"/>
      <c r="Z944" s="5"/>
    </row>
    <row r="945" ht="14.25" customHeight="1">
      <c r="A945" s="749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418"/>
      <c r="W945" s="5"/>
      <c r="X945" s="5"/>
      <c r="Y945" s="5"/>
      <c r="Z945" s="5"/>
    </row>
    <row r="946" ht="14.25" customHeight="1">
      <c r="A946" s="749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418"/>
      <c r="W946" s="5"/>
      <c r="X946" s="5"/>
      <c r="Y946" s="5"/>
      <c r="Z946" s="5"/>
    </row>
    <row r="947" ht="14.25" customHeight="1">
      <c r="A947" s="749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418"/>
      <c r="W947" s="5"/>
      <c r="X947" s="5"/>
      <c r="Y947" s="5"/>
      <c r="Z947" s="5"/>
    </row>
    <row r="948" ht="14.25" customHeight="1">
      <c r="A948" s="749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418"/>
      <c r="W948" s="5"/>
      <c r="X948" s="5"/>
      <c r="Y948" s="5"/>
      <c r="Z948" s="5"/>
    </row>
    <row r="949" ht="14.25" customHeight="1">
      <c r="A949" s="749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418"/>
      <c r="W949" s="5"/>
      <c r="X949" s="5"/>
      <c r="Y949" s="5"/>
      <c r="Z949" s="5"/>
    </row>
    <row r="950" ht="14.25" customHeight="1">
      <c r="A950" s="749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418"/>
      <c r="W950" s="5"/>
      <c r="X950" s="5"/>
      <c r="Y950" s="5"/>
      <c r="Z950" s="5"/>
    </row>
    <row r="951" ht="14.25" customHeight="1">
      <c r="A951" s="749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418"/>
      <c r="W951" s="5"/>
      <c r="X951" s="5"/>
      <c r="Y951" s="5"/>
      <c r="Z951" s="5"/>
    </row>
    <row r="952" ht="14.25" customHeight="1">
      <c r="A952" s="749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418"/>
      <c r="W952" s="5"/>
      <c r="X952" s="5"/>
      <c r="Y952" s="5"/>
      <c r="Z952" s="5"/>
    </row>
    <row r="953" ht="14.25" customHeight="1">
      <c r="A953" s="749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418"/>
      <c r="W953" s="5"/>
      <c r="X953" s="5"/>
      <c r="Y953" s="5"/>
      <c r="Z953" s="5"/>
    </row>
    <row r="954" ht="14.25" customHeight="1">
      <c r="A954" s="749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418"/>
      <c r="W954" s="5"/>
      <c r="X954" s="5"/>
      <c r="Y954" s="5"/>
      <c r="Z954" s="5"/>
    </row>
    <row r="955" ht="14.25" customHeight="1">
      <c r="A955" s="749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418"/>
      <c r="W955" s="5"/>
      <c r="X955" s="5"/>
      <c r="Y955" s="5"/>
      <c r="Z955" s="5"/>
    </row>
    <row r="956" ht="14.25" customHeight="1">
      <c r="A956" s="749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418"/>
      <c r="W956" s="5"/>
      <c r="X956" s="5"/>
      <c r="Y956" s="5"/>
      <c r="Z956" s="5"/>
    </row>
    <row r="957" ht="14.25" customHeight="1">
      <c r="A957" s="749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418"/>
      <c r="W957" s="5"/>
      <c r="X957" s="5"/>
      <c r="Y957" s="5"/>
      <c r="Z957" s="5"/>
    </row>
    <row r="958" ht="14.25" customHeight="1">
      <c r="A958" s="749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418"/>
      <c r="W958" s="5"/>
      <c r="X958" s="5"/>
      <c r="Y958" s="5"/>
      <c r="Z958" s="5"/>
    </row>
    <row r="959" ht="14.25" customHeight="1">
      <c r="A959" s="749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418"/>
      <c r="W959" s="5"/>
      <c r="X959" s="5"/>
      <c r="Y959" s="5"/>
      <c r="Z959" s="5"/>
    </row>
    <row r="960" ht="14.25" customHeight="1">
      <c r="A960" s="749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418"/>
      <c r="W960" s="5"/>
      <c r="X960" s="5"/>
      <c r="Y960" s="5"/>
      <c r="Z960" s="5"/>
    </row>
    <row r="961" ht="14.25" customHeight="1">
      <c r="A961" s="749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418"/>
      <c r="W961" s="5"/>
      <c r="X961" s="5"/>
      <c r="Y961" s="5"/>
      <c r="Z961" s="5"/>
    </row>
    <row r="962" ht="14.25" customHeight="1">
      <c r="A962" s="749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418"/>
      <c r="W962" s="5"/>
      <c r="X962" s="5"/>
      <c r="Y962" s="5"/>
      <c r="Z962" s="5"/>
    </row>
    <row r="963" ht="14.25" customHeight="1">
      <c r="A963" s="749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418"/>
      <c r="W963" s="5"/>
      <c r="X963" s="5"/>
      <c r="Y963" s="5"/>
      <c r="Z963" s="5"/>
    </row>
    <row r="964" ht="14.25" customHeight="1">
      <c r="A964" s="749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418"/>
      <c r="W964" s="5"/>
      <c r="X964" s="5"/>
      <c r="Y964" s="5"/>
      <c r="Z964" s="5"/>
    </row>
    <row r="965" ht="14.25" customHeight="1">
      <c r="A965" s="749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418"/>
      <c r="W965" s="5"/>
      <c r="X965" s="5"/>
      <c r="Y965" s="5"/>
      <c r="Z965" s="5"/>
    </row>
    <row r="966" ht="14.25" customHeight="1">
      <c r="A966" s="749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418"/>
      <c r="W966" s="5"/>
      <c r="X966" s="5"/>
      <c r="Y966" s="5"/>
      <c r="Z966" s="5"/>
    </row>
    <row r="967" ht="14.25" customHeight="1">
      <c r="A967" s="749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418"/>
      <c r="W967" s="5"/>
      <c r="X967" s="5"/>
      <c r="Y967" s="5"/>
      <c r="Z967" s="5"/>
    </row>
    <row r="968" ht="14.25" customHeight="1">
      <c r="A968" s="749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418"/>
      <c r="W968" s="5"/>
      <c r="X968" s="5"/>
      <c r="Y968" s="5"/>
      <c r="Z968" s="5"/>
    </row>
    <row r="969" ht="14.25" customHeight="1">
      <c r="A969" s="749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418"/>
      <c r="W969" s="5"/>
      <c r="X969" s="5"/>
      <c r="Y969" s="5"/>
      <c r="Z969" s="5"/>
    </row>
    <row r="970" ht="14.25" customHeight="1">
      <c r="A970" s="749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418"/>
      <c r="W970" s="5"/>
      <c r="X970" s="5"/>
      <c r="Y970" s="5"/>
      <c r="Z970" s="5"/>
    </row>
    <row r="971" ht="14.25" customHeight="1">
      <c r="A971" s="749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418"/>
      <c r="W971" s="5"/>
      <c r="X971" s="5"/>
      <c r="Y971" s="5"/>
      <c r="Z971" s="5"/>
    </row>
    <row r="972" ht="14.25" customHeight="1">
      <c r="A972" s="749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418"/>
      <c r="W972" s="5"/>
      <c r="X972" s="5"/>
      <c r="Y972" s="5"/>
      <c r="Z972" s="5"/>
    </row>
    <row r="973" ht="14.25" customHeight="1">
      <c r="A973" s="749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418"/>
      <c r="W973" s="5"/>
      <c r="X973" s="5"/>
      <c r="Y973" s="5"/>
      <c r="Z973" s="5"/>
    </row>
    <row r="974" ht="14.25" customHeight="1">
      <c r="A974" s="749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418"/>
      <c r="W974" s="5"/>
      <c r="X974" s="5"/>
      <c r="Y974" s="5"/>
      <c r="Z974" s="5"/>
    </row>
    <row r="975" ht="14.25" customHeight="1">
      <c r="A975" s="749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418"/>
      <c r="W975" s="5"/>
      <c r="X975" s="5"/>
      <c r="Y975" s="5"/>
      <c r="Z975" s="5"/>
    </row>
    <row r="976" ht="14.25" customHeight="1">
      <c r="A976" s="749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418"/>
      <c r="W976" s="5"/>
      <c r="X976" s="5"/>
      <c r="Y976" s="5"/>
      <c r="Z976" s="5"/>
    </row>
    <row r="977" ht="14.25" customHeight="1">
      <c r="A977" s="749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418"/>
      <c r="W977" s="5"/>
      <c r="X977" s="5"/>
      <c r="Y977" s="5"/>
      <c r="Z977" s="5"/>
    </row>
    <row r="978" ht="14.25" customHeight="1">
      <c r="A978" s="749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418"/>
      <c r="W978" s="5"/>
      <c r="X978" s="5"/>
      <c r="Y978" s="5"/>
      <c r="Z978" s="5"/>
    </row>
    <row r="979" ht="14.25" customHeight="1">
      <c r="A979" s="749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418"/>
      <c r="W979" s="5"/>
      <c r="X979" s="5"/>
      <c r="Y979" s="5"/>
      <c r="Z979" s="5"/>
    </row>
    <row r="980" ht="14.25" customHeight="1">
      <c r="A980" s="749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418"/>
      <c r="W980" s="5"/>
      <c r="X980" s="5"/>
      <c r="Y980" s="5"/>
      <c r="Z980" s="5"/>
    </row>
    <row r="981" ht="14.25" customHeight="1">
      <c r="A981" s="749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418"/>
      <c r="W981" s="5"/>
      <c r="X981" s="5"/>
      <c r="Y981" s="5"/>
      <c r="Z981" s="5"/>
    </row>
    <row r="982" ht="14.25" customHeight="1">
      <c r="A982" s="749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418"/>
      <c r="W982" s="5"/>
      <c r="X982" s="5"/>
      <c r="Y982" s="5"/>
      <c r="Z982" s="5"/>
    </row>
    <row r="983" ht="14.25" customHeight="1">
      <c r="A983" s="749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418"/>
      <c r="W983" s="5"/>
      <c r="X983" s="5"/>
      <c r="Y983" s="5"/>
      <c r="Z983" s="5"/>
    </row>
    <row r="984" ht="14.25" customHeight="1">
      <c r="A984" s="749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418"/>
      <c r="W984" s="5"/>
      <c r="X984" s="5"/>
      <c r="Y984" s="5"/>
      <c r="Z984" s="5"/>
    </row>
    <row r="985" ht="14.25" customHeight="1">
      <c r="A985" s="749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418"/>
      <c r="W985" s="5"/>
      <c r="X985" s="5"/>
      <c r="Y985" s="5"/>
      <c r="Z985" s="5"/>
    </row>
    <row r="986" ht="14.25" customHeight="1">
      <c r="A986" s="749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418"/>
      <c r="W986" s="5"/>
      <c r="X986" s="5"/>
      <c r="Y986" s="5"/>
      <c r="Z986" s="5"/>
    </row>
    <row r="987" ht="14.25" customHeight="1">
      <c r="A987" s="749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418"/>
      <c r="W987" s="5"/>
      <c r="X987" s="5"/>
      <c r="Y987" s="5"/>
      <c r="Z987" s="5"/>
    </row>
    <row r="988" ht="14.25" customHeight="1">
      <c r="A988" s="749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418"/>
      <c r="W988" s="5"/>
      <c r="X988" s="5"/>
      <c r="Y988" s="5"/>
      <c r="Z988" s="5"/>
    </row>
    <row r="989" ht="14.25" customHeight="1">
      <c r="A989" s="749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418"/>
      <c r="W989" s="5"/>
      <c r="X989" s="5"/>
      <c r="Y989" s="5"/>
      <c r="Z989" s="5"/>
    </row>
    <row r="990" ht="14.25" customHeight="1">
      <c r="A990" s="749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418"/>
      <c r="W990" s="5"/>
      <c r="X990" s="5"/>
      <c r="Y990" s="5"/>
      <c r="Z990" s="5"/>
    </row>
    <row r="991" ht="14.25" customHeight="1">
      <c r="A991" s="749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418"/>
      <c r="W991" s="5"/>
      <c r="X991" s="5"/>
      <c r="Y991" s="5"/>
      <c r="Z991" s="5"/>
    </row>
    <row r="992" ht="14.25" customHeight="1">
      <c r="A992" s="749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418"/>
      <c r="W992" s="5"/>
      <c r="X992" s="5"/>
      <c r="Y992" s="5"/>
      <c r="Z992" s="5"/>
    </row>
    <row r="993" ht="14.25" customHeight="1">
      <c r="A993" s="749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418"/>
      <c r="W993" s="5"/>
      <c r="X993" s="5"/>
      <c r="Y993" s="5"/>
      <c r="Z993" s="5"/>
    </row>
    <row r="994" ht="14.25" customHeight="1">
      <c r="A994" s="749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418"/>
      <c r="W994" s="5"/>
      <c r="X994" s="5"/>
      <c r="Y994" s="5"/>
      <c r="Z994" s="5"/>
    </row>
    <row r="995" ht="14.25" customHeight="1">
      <c r="A995" s="749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418"/>
      <c r="W995" s="5"/>
      <c r="X995" s="5"/>
      <c r="Y995" s="5"/>
      <c r="Z995" s="5"/>
    </row>
    <row r="996" ht="14.25" customHeight="1">
      <c r="A996" s="749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418"/>
      <c r="W996" s="5"/>
      <c r="X996" s="5"/>
      <c r="Y996" s="5"/>
      <c r="Z996" s="5"/>
    </row>
    <row r="997" ht="14.25" customHeight="1">
      <c r="A997" s="749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418"/>
      <c r="W997" s="5"/>
      <c r="X997" s="5"/>
      <c r="Y997" s="5"/>
      <c r="Z997" s="5"/>
    </row>
    <row r="998" ht="14.25" customHeight="1">
      <c r="A998" s="749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418"/>
      <c r="W998" s="5"/>
      <c r="X998" s="5"/>
      <c r="Y998" s="5"/>
      <c r="Z998" s="5"/>
    </row>
    <row r="999" ht="14.25" customHeight="1">
      <c r="A999" s="749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418"/>
      <c r="W999" s="5"/>
      <c r="X999" s="5"/>
      <c r="Y999" s="5"/>
      <c r="Z999" s="5"/>
    </row>
    <row r="1000" ht="14.25" customHeight="1">
      <c r="A1000" s="749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418"/>
      <c r="W1000" s="5"/>
      <c r="X1000" s="5"/>
      <c r="Y1000" s="5"/>
      <c r="Z1000" s="5"/>
    </row>
  </sheetData>
  <mergeCells count="224">
    <mergeCell ref="E295:F295"/>
    <mergeCell ref="G295:H295"/>
    <mergeCell ref="I295:J295"/>
    <mergeCell ref="K295:L295"/>
    <mergeCell ref="M295:N295"/>
    <mergeCell ref="O295:P295"/>
    <mergeCell ref="Q295:R295"/>
    <mergeCell ref="C295:D295"/>
    <mergeCell ref="C296:D296"/>
    <mergeCell ref="E296:F296"/>
    <mergeCell ref="G296:H296"/>
    <mergeCell ref="I296:J296"/>
    <mergeCell ref="K296:L296"/>
    <mergeCell ref="M296:N296"/>
    <mergeCell ref="M297:N297"/>
    <mergeCell ref="O297:P297"/>
    <mergeCell ref="O296:P296"/>
    <mergeCell ref="Q296:R296"/>
    <mergeCell ref="E297:F297"/>
    <mergeCell ref="G297:H297"/>
    <mergeCell ref="I297:J297"/>
    <mergeCell ref="K297:L297"/>
    <mergeCell ref="Q297:R297"/>
    <mergeCell ref="O298:P298"/>
    <mergeCell ref="Q298:R298"/>
    <mergeCell ref="C297:D297"/>
    <mergeCell ref="C298:D298"/>
    <mergeCell ref="E298:F298"/>
    <mergeCell ref="G298:H298"/>
    <mergeCell ref="I298:J298"/>
    <mergeCell ref="K298:L298"/>
    <mergeCell ref="M298:N298"/>
    <mergeCell ref="E299:F299"/>
    <mergeCell ref="G299:H299"/>
    <mergeCell ref="I299:J299"/>
    <mergeCell ref="K299:L299"/>
    <mergeCell ref="M299:N299"/>
    <mergeCell ref="O299:P299"/>
    <mergeCell ref="Q299:R299"/>
    <mergeCell ref="C299:D299"/>
    <mergeCell ref="C300:D300"/>
    <mergeCell ref="E300:F300"/>
    <mergeCell ref="G300:H300"/>
    <mergeCell ref="I300:J300"/>
    <mergeCell ref="K300:L300"/>
    <mergeCell ref="M300:N300"/>
    <mergeCell ref="E285:F285"/>
    <mergeCell ref="G285:H285"/>
    <mergeCell ref="I285:J285"/>
    <mergeCell ref="K285:L285"/>
    <mergeCell ref="M285:N285"/>
    <mergeCell ref="O285:P285"/>
    <mergeCell ref="Q285:R285"/>
    <mergeCell ref="C285:D285"/>
    <mergeCell ref="C286:D286"/>
    <mergeCell ref="E286:F286"/>
    <mergeCell ref="G286:H286"/>
    <mergeCell ref="I286:J286"/>
    <mergeCell ref="K286:L286"/>
    <mergeCell ref="M286:N286"/>
    <mergeCell ref="E287:F287"/>
    <mergeCell ref="G287:H287"/>
    <mergeCell ref="I287:J287"/>
    <mergeCell ref="K287:L287"/>
    <mergeCell ref="M287:N287"/>
    <mergeCell ref="O287:P287"/>
    <mergeCell ref="Q287:R287"/>
    <mergeCell ref="O288:P288"/>
    <mergeCell ref="Q288:R288"/>
    <mergeCell ref="C287:D287"/>
    <mergeCell ref="C288:D288"/>
    <mergeCell ref="E288:F288"/>
    <mergeCell ref="G288:H288"/>
    <mergeCell ref="I288:J288"/>
    <mergeCell ref="K288:L288"/>
    <mergeCell ref="M288:N288"/>
    <mergeCell ref="O290:P290"/>
    <mergeCell ref="Q290:R290"/>
    <mergeCell ref="M301:N301"/>
    <mergeCell ref="O301:P301"/>
    <mergeCell ref="O300:P300"/>
    <mergeCell ref="Q300:R300"/>
    <mergeCell ref="C301:D301"/>
    <mergeCell ref="E301:F301"/>
    <mergeCell ref="G301:H301"/>
    <mergeCell ref="I301:J301"/>
    <mergeCell ref="K301:L301"/>
    <mergeCell ref="Q301:R301"/>
    <mergeCell ref="R2:S2"/>
    <mergeCell ref="T2:U2"/>
    <mergeCell ref="A1:U1"/>
    <mergeCell ref="B2:C2"/>
    <mergeCell ref="D2:E2"/>
    <mergeCell ref="F2:G2"/>
    <mergeCell ref="H2:I2"/>
    <mergeCell ref="J2:K2"/>
    <mergeCell ref="L2:M2"/>
    <mergeCell ref="N4:O4"/>
    <mergeCell ref="P4:Q4"/>
    <mergeCell ref="R4:S4"/>
    <mergeCell ref="T4:U4"/>
    <mergeCell ref="N2:O2"/>
    <mergeCell ref="P2:Q2"/>
    <mergeCell ref="D4:E4"/>
    <mergeCell ref="F4:G4"/>
    <mergeCell ref="H4:I4"/>
    <mergeCell ref="J4:K4"/>
    <mergeCell ref="L4:M4"/>
    <mergeCell ref="R5:S5"/>
    <mergeCell ref="T5:U5"/>
    <mergeCell ref="D5:E5"/>
    <mergeCell ref="F5:G5"/>
    <mergeCell ref="H5:I5"/>
    <mergeCell ref="J5:K5"/>
    <mergeCell ref="L5:M5"/>
    <mergeCell ref="N5:O5"/>
    <mergeCell ref="P5:Q5"/>
    <mergeCell ref="A108:U108"/>
    <mergeCell ref="A116:U116"/>
    <mergeCell ref="A132:U132"/>
    <mergeCell ref="A138:U138"/>
    <mergeCell ref="A145:U145"/>
    <mergeCell ref="A150:U150"/>
    <mergeCell ref="A151:U151"/>
    <mergeCell ref="O284:P284"/>
    <mergeCell ref="Q284:R284"/>
    <mergeCell ref="C283:D283"/>
    <mergeCell ref="C284:D284"/>
    <mergeCell ref="E284:F284"/>
    <mergeCell ref="G284:H284"/>
    <mergeCell ref="I284:J284"/>
    <mergeCell ref="K284:L284"/>
    <mergeCell ref="M284:N284"/>
    <mergeCell ref="A154:U154"/>
    <mergeCell ref="A166:U166"/>
    <mergeCell ref="A172:U172"/>
    <mergeCell ref="A173:U173"/>
    <mergeCell ref="A185:U185"/>
    <mergeCell ref="A186:U186"/>
    <mergeCell ref="A188:U188"/>
    <mergeCell ref="A191:U191"/>
    <mergeCell ref="A223:U223"/>
    <mergeCell ref="A232:U232"/>
    <mergeCell ref="A233:U233"/>
    <mergeCell ref="A240:U240"/>
    <mergeCell ref="A244:U244"/>
    <mergeCell ref="A260:U260"/>
    <mergeCell ref="I281:J281"/>
    <mergeCell ref="K281:L281"/>
    <mergeCell ref="I282:J282"/>
    <mergeCell ref="K282:L282"/>
    <mergeCell ref="I283:J283"/>
    <mergeCell ref="K283:L283"/>
    <mergeCell ref="M281:N281"/>
    <mergeCell ref="O281:P281"/>
    <mergeCell ref="M282:N282"/>
    <mergeCell ref="O282:P282"/>
    <mergeCell ref="Q282:R282"/>
    <mergeCell ref="M283:N283"/>
    <mergeCell ref="O283:P283"/>
    <mergeCell ref="Q283:R283"/>
    <mergeCell ref="A263:U263"/>
    <mergeCell ref="A271:U271"/>
    <mergeCell ref="A273:U273"/>
    <mergeCell ref="A279:R279"/>
    <mergeCell ref="A280:A281"/>
    <mergeCell ref="C280:R280"/>
    <mergeCell ref="C281:D281"/>
    <mergeCell ref="Q281:R281"/>
    <mergeCell ref="E281:F281"/>
    <mergeCell ref="G281:H281"/>
    <mergeCell ref="C282:D282"/>
    <mergeCell ref="E282:F282"/>
    <mergeCell ref="G282:H282"/>
    <mergeCell ref="E283:F283"/>
    <mergeCell ref="G283:H283"/>
    <mergeCell ref="O286:P286"/>
    <mergeCell ref="Q286:R286"/>
    <mergeCell ref="E289:F289"/>
    <mergeCell ref="G289:H289"/>
    <mergeCell ref="I289:J289"/>
    <mergeCell ref="K289:L289"/>
    <mergeCell ref="M289:N289"/>
    <mergeCell ref="O289:P289"/>
    <mergeCell ref="Q289:R289"/>
    <mergeCell ref="C289:D289"/>
    <mergeCell ref="C290:D290"/>
    <mergeCell ref="E290:F290"/>
    <mergeCell ref="G290:H290"/>
    <mergeCell ref="I290:J290"/>
    <mergeCell ref="K290:L290"/>
    <mergeCell ref="M290:N290"/>
    <mergeCell ref="E291:F291"/>
    <mergeCell ref="G291:H291"/>
    <mergeCell ref="I291:J291"/>
    <mergeCell ref="K291:L291"/>
    <mergeCell ref="M291:N291"/>
    <mergeCell ref="O291:P291"/>
    <mergeCell ref="Q291:R291"/>
    <mergeCell ref="C291:D291"/>
    <mergeCell ref="C292:D292"/>
    <mergeCell ref="E292:F292"/>
    <mergeCell ref="G292:H292"/>
    <mergeCell ref="I292:J292"/>
    <mergeCell ref="K292:L292"/>
    <mergeCell ref="M292:N292"/>
    <mergeCell ref="M293:N293"/>
    <mergeCell ref="O293:P293"/>
    <mergeCell ref="O292:P292"/>
    <mergeCell ref="Q292:R292"/>
    <mergeCell ref="E293:F293"/>
    <mergeCell ref="G293:H293"/>
    <mergeCell ref="I293:J293"/>
    <mergeCell ref="K293:L293"/>
    <mergeCell ref="Q293:R293"/>
    <mergeCell ref="O294:P294"/>
    <mergeCell ref="Q294:R294"/>
    <mergeCell ref="C293:D293"/>
    <mergeCell ref="C294:D294"/>
    <mergeCell ref="E294:F294"/>
    <mergeCell ref="G294:H294"/>
    <mergeCell ref="I294:J294"/>
    <mergeCell ref="K294:L294"/>
    <mergeCell ref="M294:N294"/>
  </mergeCells>
  <hyperlinks>
    <hyperlink r:id="rId1" ref="A4"/>
    <hyperlink r:id="rId2" ref="A5"/>
    <hyperlink r:id="rId3" ref="A8"/>
    <hyperlink r:id="rId4" ref="A9"/>
    <hyperlink r:id="rId5" ref="V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V17"/>
    <hyperlink r:id="rId14" ref="A18"/>
    <hyperlink r:id="rId15" ref="A19"/>
    <hyperlink r:id="rId16" ref="A20"/>
    <hyperlink r:id="rId17" ref="A21"/>
    <hyperlink r:id="rId18" ref="V21"/>
    <hyperlink r:id="rId19" ref="A22"/>
    <hyperlink r:id="rId20" ref="A23"/>
    <hyperlink r:id="rId21" ref="V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V43"/>
    <hyperlink r:id="rId39" ref="A44"/>
    <hyperlink r:id="rId40" ref="A45"/>
    <hyperlink r:id="rId41" ref="A46"/>
    <hyperlink r:id="rId42" ref="A47"/>
    <hyperlink r:id="rId43" ref="V49"/>
    <hyperlink r:id="rId44" ref="A52"/>
    <hyperlink r:id="rId45" ref="A53"/>
    <hyperlink r:id="rId46" ref="V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V62"/>
    <hyperlink r:id="rId57" ref="A63"/>
    <hyperlink r:id="rId58" ref="V63"/>
    <hyperlink r:id="rId59" ref="A64"/>
    <hyperlink r:id="rId60" ref="V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V72"/>
    <hyperlink r:id="rId69" ref="A77"/>
    <hyperlink r:id="rId70" ref="V77"/>
    <hyperlink r:id="rId71" ref="A82"/>
    <hyperlink r:id="rId72" ref="A87"/>
    <hyperlink r:id="rId73" ref="V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V164"/>
    <hyperlink r:id="rId132" ref="A165"/>
    <hyperlink r:id="rId133" ref="V185"/>
    <hyperlink r:id="rId134" ref="V188"/>
    <hyperlink r:id="rId135" ref="A234"/>
    <hyperlink r:id="rId136" ref="A235"/>
    <hyperlink r:id="rId137" ref="V235"/>
    <hyperlink r:id="rId138" ref="A236"/>
    <hyperlink r:id="rId139" ref="A237"/>
    <hyperlink r:id="rId140" ref="A238"/>
    <hyperlink r:id="rId141" ref="A239"/>
    <hyperlink r:id="rId142" ref="A241"/>
    <hyperlink r:id="rId143" ref="A242"/>
    <hyperlink r:id="rId144" ref="V242"/>
    <hyperlink r:id="rId145" ref="A243"/>
    <hyperlink r:id="rId146" ref="V243"/>
    <hyperlink r:id="rId147" ref="A245"/>
    <hyperlink r:id="rId148" ref="V245"/>
    <hyperlink r:id="rId149" ref="A246"/>
    <hyperlink r:id="rId150" ref="V246"/>
    <hyperlink r:id="rId151" ref="A247"/>
    <hyperlink r:id="rId152" ref="V247"/>
    <hyperlink r:id="rId153" ref="A248"/>
    <hyperlink r:id="rId154" ref="V248"/>
    <hyperlink r:id="rId155" ref="A249"/>
    <hyperlink r:id="rId156" ref="V249"/>
    <hyperlink r:id="rId157" ref="A250"/>
    <hyperlink r:id="rId158" ref="V250"/>
    <hyperlink r:id="rId159" ref="A251"/>
    <hyperlink r:id="rId160" ref="V251"/>
    <hyperlink r:id="rId161" ref="A252"/>
    <hyperlink r:id="rId162" ref="V252"/>
    <hyperlink r:id="rId163" ref="A253"/>
    <hyperlink r:id="rId164" ref="V253"/>
    <hyperlink r:id="rId165" ref="A254"/>
    <hyperlink r:id="rId166" ref="V254"/>
    <hyperlink r:id="rId167" ref="A255"/>
    <hyperlink r:id="rId168" ref="V255"/>
    <hyperlink r:id="rId169" ref="A256"/>
    <hyperlink r:id="rId170" ref="A257"/>
    <hyperlink r:id="rId171" ref="A258"/>
    <hyperlink r:id="rId172" ref="V258"/>
    <hyperlink r:id="rId173" ref="A259"/>
    <hyperlink r:id="rId174" ref="V259"/>
    <hyperlink r:id="rId175" ref="A264"/>
    <hyperlink r:id="rId176" ref="A265"/>
    <hyperlink r:id="rId177" ref="A266"/>
    <hyperlink r:id="rId178" ref="A267"/>
    <hyperlink r:id="rId179" ref="A268"/>
    <hyperlink r:id="rId180" ref="A269"/>
    <hyperlink r:id="rId181" ref="A270"/>
    <hyperlink r:id="rId182" ref="A272"/>
    <hyperlink r:id="rId183" ref="A274"/>
    <hyperlink r:id="rId184" ref="A275"/>
    <hyperlink r:id="rId185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6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64.14"/>
    <col customWidth="1" min="2" max="2" width="9.14"/>
    <col customWidth="1" min="3" max="3" width="10.57"/>
    <col customWidth="1" min="4" max="4" width="6.14"/>
    <col customWidth="1" min="5" max="5" width="10.29"/>
    <col customWidth="1" min="6" max="6" width="6.14"/>
    <col customWidth="1" min="7" max="7" width="10.14"/>
    <col customWidth="1" min="8" max="8" width="5.86"/>
    <col customWidth="1" min="9" max="9" width="11.43"/>
    <col customWidth="1" min="10" max="10" width="6.29"/>
    <col customWidth="1" min="11" max="11" width="9.0"/>
    <col customWidth="1" min="12" max="12" width="6.14"/>
    <col customWidth="1" min="13" max="13" width="9.57"/>
    <col customWidth="1" min="14" max="14" width="6.0"/>
    <col customWidth="1" min="15" max="15" width="10.29"/>
    <col customWidth="1" min="16" max="16" width="6.71"/>
    <col customWidth="1" min="17" max="17" width="10.0"/>
    <col customWidth="1" min="18" max="18" width="36.57"/>
    <col customWidth="1" min="19" max="26" width="10.0"/>
  </cols>
  <sheetData>
    <row r="1" ht="18.0" customHeight="1">
      <c r="A1" s="1" t="s">
        <v>613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  <c r="P1" s="4"/>
      <c r="Q1" s="5"/>
      <c r="R1" s="5"/>
      <c r="S1" s="5"/>
      <c r="T1" s="5"/>
      <c r="U1" s="5"/>
      <c r="V1" s="5"/>
      <c r="W1" s="5"/>
      <c r="X1" s="5"/>
      <c r="Y1" s="5"/>
      <c r="Z1" s="5"/>
    </row>
    <row r="2" ht="23.25" customHeight="1">
      <c r="A2" s="6" t="s">
        <v>1</v>
      </c>
      <c r="B2" s="7" t="s">
        <v>2</v>
      </c>
      <c r="C2" s="3"/>
      <c r="D2" s="8" t="s">
        <v>614</v>
      </c>
      <c r="E2" s="3"/>
      <c r="F2" s="622" t="s">
        <v>615</v>
      </c>
      <c r="G2" s="3"/>
      <c r="H2" s="8" t="s">
        <v>616</v>
      </c>
      <c r="I2" s="3"/>
      <c r="J2" s="622" t="s">
        <v>617</v>
      </c>
      <c r="K2" s="3"/>
      <c r="L2" s="8" t="s">
        <v>618</v>
      </c>
      <c r="M2" s="3"/>
      <c r="N2" s="8" t="s">
        <v>619</v>
      </c>
      <c r="O2" s="3"/>
      <c r="P2" s="4"/>
      <c r="Q2" s="5"/>
      <c r="R2" s="5"/>
      <c r="S2" s="5"/>
      <c r="T2" s="5"/>
      <c r="U2" s="5"/>
      <c r="V2" s="5"/>
      <c r="W2" s="5"/>
      <c r="X2" s="5"/>
      <c r="Y2" s="5"/>
      <c r="Z2" s="5"/>
    </row>
    <row r="3" ht="15.0" customHeight="1">
      <c r="A3" s="9" t="s">
        <v>10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1"/>
      <c r="P3" s="4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customHeight="1">
      <c r="A4" s="12" t="s">
        <v>11</v>
      </c>
      <c r="B4" s="229"/>
      <c r="C4" s="698">
        <v>60436.69</v>
      </c>
      <c r="D4" s="420">
        <v>4189.92</v>
      </c>
      <c r="E4" s="393"/>
      <c r="F4" s="516">
        <v>197.03</v>
      </c>
      <c r="G4" s="393"/>
      <c r="H4" s="663">
        <v>2960.25</v>
      </c>
      <c r="I4" s="393"/>
      <c r="J4" s="516">
        <v>54.94</v>
      </c>
      <c r="K4" s="393"/>
      <c r="L4" s="517">
        <v>509.45</v>
      </c>
      <c r="M4" s="16"/>
      <c r="N4" s="517">
        <v>468.25</v>
      </c>
      <c r="O4" s="16"/>
      <c r="P4" s="4" t="s">
        <v>12</v>
      </c>
      <c r="Q4" s="5"/>
      <c r="R4" s="5"/>
      <c r="S4" s="5"/>
      <c r="T4" s="5"/>
      <c r="U4" s="5"/>
      <c r="V4" s="5"/>
      <c r="W4" s="5"/>
      <c r="X4" s="5"/>
      <c r="Y4" s="5"/>
      <c r="Z4" s="5"/>
    </row>
    <row r="5" ht="15.0" customHeight="1">
      <c r="A5" s="18" t="s">
        <v>13</v>
      </c>
      <c r="B5" s="51"/>
      <c r="C5" s="718">
        <v>52.38</v>
      </c>
      <c r="D5" s="20">
        <v>11.04</v>
      </c>
      <c r="E5" s="21"/>
      <c r="F5" s="22">
        <v>98.08</v>
      </c>
      <c r="G5" s="21"/>
      <c r="H5" s="22">
        <v>0.6</v>
      </c>
      <c r="I5" s="21"/>
      <c r="J5" s="22">
        <v>132.51</v>
      </c>
      <c r="K5" s="21"/>
      <c r="L5" s="22">
        <v>20.79</v>
      </c>
      <c r="M5" s="21"/>
      <c r="N5" s="22">
        <v>15.59</v>
      </c>
      <c r="O5" s="21"/>
      <c r="P5" s="4" t="s">
        <v>12</v>
      </c>
      <c r="Q5" s="5"/>
      <c r="R5" s="5"/>
      <c r="S5" s="5"/>
      <c r="T5" s="5"/>
      <c r="U5" s="5"/>
      <c r="V5" s="5"/>
      <c r="W5" s="5"/>
      <c r="X5" s="5"/>
      <c r="Y5" s="5"/>
      <c r="Z5" s="5"/>
    </row>
    <row r="6" ht="15.0" customHeight="1">
      <c r="A6" s="9" t="s">
        <v>14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1"/>
      <c r="P6" s="4"/>
      <c r="Q6" s="5"/>
      <c r="R6" s="5"/>
      <c r="S6" s="5"/>
      <c r="T6" s="5"/>
      <c r="U6" s="5"/>
      <c r="V6" s="5"/>
      <c r="W6" s="5"/>
      <c r="X6" s="5"/>
      <c r="Y6" s="5"/>
      <c r="Z6" s="5"/>
    </row>
    <row r="7" ht="15.0" customHeight="1">
      <c r="A7" s="346" t="s">
        <v>15</v>
      </c>
      <c r="B7" s="753"/>
      <c r="C7" s="753"/>
      <c r="D7" s="753"/>
      <c r="E7" s="753"/>
      <c r="F7" s="753"/>
      <c r="G7" s="753"/>
      <c r="H7" s="753"/>
      <c r="I7" s="753"/>
      <c r="J7" s="753"/>
      <c r="K7" s="753"/>
      <c r="L7" s="753"/>
      <c r="M7" s="753"/>
      <c r="N7" s="753"/>
      <c r="O7" s="754"/>
      <c r="P7" s="4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625" t="s">
        <v>16</v>
      </c>
      <c r="B8" s="51"/>
      <c r="C8" s="626">
        <v>3165883.0</v>
      </c>
      <c r="D8" s="51"/>
      <c r="E8" s="626">
        <v>46264.0</v>
      </c>
      <c r="F8" s="51"/>
      <c r="G8" s="626">
        <v>19325.0</v>
      </c>
      <c r="H8" s="51"/>
      <c r="I8" s="626">
        <v>1767.0</v>
      </c>
      <c r="J8" s="51"/>
      <c r="K8" s="626">
        <v>7280.0</v>
      </c>
      <c r="L8" s="51"/>
      <c r="M8" s="626">
        <v>10592.0</v>
      </c>
      <c r="N8" s="51"/>
      <c r="O8" s="627">
        <v>7300.0</v>
      </c>
      <c r="P8" s="4" t="s">
        <v>17</v>
      </c>
      <c r="Q8" s="5"/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25" t="s">
        <v>18</v>
      </c>
      <c r="B9" s="26"/>
      <c r="C9" s="30">
        <v>43.8681</v>
      </c>
      <c r="D9" s="26"/>
      <c r="E9" s="30">
        <v>41.09</v>
      </c>
      <c r="F9" s="26"/>
      <c r="G9" s="30">
        <v>43.61</v>
      </c>
      <c r="H9" s="26"/>
      <c r="I9" s="30">
        <v>41.63</v>
      </c>
      <c r="J9" s="26"/>
      <c r="K9" s="30">
        <v>44.12</v>
      </c>
      <c r="L9" s="26"/>
      <c r="M9" s="30">
        <v>37.74</v>
      </c>
      <c r="N9" s="26"/>
      <c r="O9" s="31">
        <v>36.15</v>
      </c>
      <c r="P9" s="29" t="s">
        <v>17</v>
      </c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32" t="s">
        <v>19</v>
      </c>
      <c r="B10" s="33">
        <f t="shared" ref="B10:B16" si="1">C10/$C$8</f>
        <v>0.1366787718</v>
      </c>
      <c r="C10" s="34">
        <v>432709.0</v>
      </c>
      <c r="D10" s="33">
        <f t="shared" ref="D10:D16" si="2">E10/$E$8</f>
        <v>0.1747795262</v>
      </c>
      <c r="E10" s="34">
        <v>8086.0</v>
      </c>
      <c r="F10" s="33">
        <f t="shared" ref="F10:F16" si="3">G10/$G$8</f>
        <v>0.1626390686</v>
      </c>
      <c r="G10" s="34">
        <v>3143.0</v>
      </c>
      <c r="H10" s="33">
        <f t="shared" ref="H10:H16" si="4">I10/$I$8</f>
        <v>0.142614601</v>
      </c>
      <c r="I10" s="34">
        <v>252.0</v>
      </c>
      <c r="J10" s="33">
        <f t="shared" ref="J10:J16" si="5">K10/$K$8</f>
        <v>0.1101648352</v>
      </c>
      <c r="K10" s="34">
        <v>802.0</v>
      </c>
      <c r="L10" s="33">
        <f t="shared" ref="L10:L16" si="6">M10/$M$8</f>
        <v>0.1889161631</v>
      </c>
      <c r="M10" s="34">
        <v>2001.0</v>
      </c>
      <c r="N10" s="33">
        <f t="shared" ref="N10:N16" si="7">O10/$O$8</f>
        <v>0.258630137</v>
      </c>
      <c r="O10" s="35">
        <v>1888.0</v>
      </c>
      <c r="P10" s="4" t="s">
        <v>20</v>
      </c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customHeight="1">
      <c r="A11" s="32" t="s">
        <v>21</v>
      </c>
      <c r="B11" s="33">
        <f t="shared" si="1"/>
        <v>0.1490727863</v>
      </c>
      <c r="C11" s="34">
        <v>471947.0</v>
      </c>
      <c r="D11" s="33">
        <f t="shared" si="2"/>
        <v>0.1333218053</v>
      </c>
      <c r="E11" s="34">
        <v>6168.0</v>
      </c>
      <c r="F11" s="33">
        <f t="shared" si="3"/>
        <v>0.1239844761</v>
      </c>
      <c r="G11" s="34">
        <v>2396.0</v>
      </c>
      <c r="H11" s="33">
        <f t="shared" si="4"/>
        <v>0.1669496321</v>
      </c>
      <c r="I11" s="34">
        <v>295.0</v>
      </c>
      <c r="J11" s="33">
        <f t="shared" si="5"/>
        <v>0.1491758242</v>
      </c>
      <c r="K11" s="34">
        <v>1086.0</v>
      </c>
      <c r="L11" s="33">
        <f t="shared" si="6"/>
        <v>0.1462424471</v>
      </c>
      <c r="M11" s="34">
        <v>1549.0</v>
      </c>
      <c r="N11" s="33">
        <f t="shared" si="7"/>
        <v>0.1153424658</v>
      </c>
      <c r="O11" s="35">
        <v>842.0</v>
      </c>
      <c r="P11" s="4" t="s">
        <v>20</v>
      </c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customHeight="1">
      <c r="A12" s="32" t="s">
        <v>22</v>
      </c>
      <c r="B12" s="33">
        <f t="shared" si="1"/>
        <v>0.2396895274</v>
      </c>
      <c r="C12" s="34">
        <v>758829.0</v>
      </c>
      <c r="D12" s="33">
        <f t="shared" si="2"/>
        <v>0.2567222895</v>
      </c>
      <c r="E12" s="34">
        <v>11877.0</v>
      </c>
      <c r="F12" s="33">
        <f t="shared" si="3"/>
        <v>0.2286157827</v>
      </c>
      <c r="G12" s="34">
        <v>4418.0</v>
      </c>
      <c r="H12" s="33">
        <f t="shared" si="4"/>
        <v>0.2518392756</v>
      </c>
      <c r="I12" s="34">
        <v>445.0</v>
      </c>
      <c r="J12" s="33">
        <f t="shared" si="5"/>
        <v>0.2733516484</v>
      </c>
      <c r="K12" s="34">
        <v>1990.0</v>
      </c>
      <c r="L12" s="33">
        <f t="shared" si="6"/>
        <v>0.298055136</v>
      </c>
      <c r="M12" s="34">
        <v>3157.0</v>
      </c>
      <c r="N12" s="33">
        <f t="shared" si="7"/>
        <v>0.2557534247</v>
      </c>
      <c r="O12" s="35">
        <v>1867.0</v>
      </c>
      <c r="P12" s="4" t="s">
        <v>620</v>
      </c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customHeight="1">
      <c r="A13" s="32" t="s">
        <v>23</v>
      </c>
      <c r="B13" s="33">
        <f t="shared" si="1"/>
        <v>0.2699840771</v>
      </c>
      <c r="C13" s="34">
        <v>854738.0</v>
      </c>
      <c r="D13" s="33">
        <f t="shared" si="2"/>
        <v>0.2656277019</v>
      </c>
      <c r="E13" s="34">
        <v>12289.0</v>
      </c>
      <c r="F13" s="33">
        <f t="shared" si="3"/>
        <v>0.254385511</v>
      </c>
      <c r="G13" s="34">
        <v>4916.0</v>
      </c>
      <c r="H13" s="33">
        <f t="shared" si="4"/>
        <v>0.2874929259</v>
      </c>
      <c r="I13" s="34">
        <v>508.0</v>
      </c>
      <c r="J13" s="33">
        <f t="shared" si="5"/>
        <v>0.2837912088</v>
      </c>
      <c r="K13" s="34">
        <v>2066.0</v>
      </c>
      <c r="L13" s="33">
        <f t="shared" si="6"/>
        <v>0.2653889728</v>
      </c>
      <c r="M13" s="34">
        <v>2811.0</v>
      </c>
      <c r="N13" s="33">
        <f t="shared" si="7"/>
        <v>0.2723287671</v>
      </c>
      <c r="O13" s="35">
        <v>1988.0</v>
      </c>
      <c r="P13" s="4" t="s">
        <v>620</v>
      </c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customHeight="1">
      <c r="A14" s="32" t="s">
        <v>24</v>
      </c>
      <c r="B14" s="33">
        <f t="shared" si="1"/>
        <v>0.1319669741</v>
      </c>
      <c r="C14" s="34">
        <v>417792.0</v>
      </c>
      <c r="D14" s="33">
        <f t="shared" si="2"/>
        <v>0.1292365554</v>
      </c>
      <c r="E14" s="34">
        <v>5979.0</v>
      </c>
      <c r="F14" s="33">
        <f t="shared" si="3"/>
        <v>0.1939456662</v>
      </c>
      <c r="G14" s="34">
        <v>3748.0</v>
      </c>
      <c r="H14" s="33">
        <f t="shared" si="4"/>
        <v>0.08715336729</v>
      </c>
      <c r="I14" s="34">
        <v>154.0</v>
      </c>
      <c r="J14" s="33">
        <f t="shared" si="5"/>
        <v>0.1156593407</v>
      </c>
      <c r="K14" s="34">
        <v>842.0</v>
      </c>
      <c r="L14" s="33">
        <f t="shared" si="6"/>
        <v>0.06967522659</v>
      </c>
      <c r="M14" s="34">
        <v>738.0</v>
      </c>
      <c r="N14" s="33">
        <f t="shared" si="7"/>
        <v>0.06808219178</v>
      </c>
      <c r="O14" s="35">
        <v>497.0</v>
      </c>
      <c r="P14" s="4" t="s">
        <v>620</v>
      </c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customHeight="1">
      <c r="A15" s="32" t="s">
        <v>25</v>
      </c>
      <c r="B15" s="33">
        <f t="shared" si="1"/>
        <v>0.07260786327</v>
      </c>
      <c r="C15" s="34">
        <v>229868.0</v>
      </c>
      <c r="D15" s="33">
        <f t="shared" si="2"/>
        <v>0.04031212174</v>
      </c>
      <c r="E15" s="34">
        <v>1865.0</v>
      </c>
      <c r="F15" s="33">
        <f t="shared" si="3"/>
        <v>0.03642949547</v>
      </c>
      <c r="G15" s="34">
        <v>704.0</v>
      </c>
      <c r="H15" s="33">
        <f t="shared" si="4"/>
        <v>0.06395019808</v>
      </c>
      <c r="I15" s="34">
        <v>113.0</v>
      </c>
      <c r="J15" s="33">
        <f t="shared" si="5"/>
        <v>0.06785714286</v>
      </c>
      <c r="K15" s="34">
        <v>494.0</v>
      </c>
      <c r="L15" s="33">
        <f t="shared" si="6"/>
        <v>0.03172205438</v>
      </c>
      <c r="M15" s="34">
        <v>336.0</v>
      </c>
      <c r="N15" s="33">
        <f t="shared" si="7"/>
        <v>0.0298630137</v>
      </c>
      <c r="O15" s="35">
        <v>218.0</v>
      </c>
      <c r="P15" s="4" t="s">
        <v>620</v>
      </c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customHeight="1">
      <c r="A16" s="36" t="s">
        <v>26</v>
      </c>
      <c r="B16" s="33">
        <f t="shared" si="1"/>
        <v>0.2045748374</v>
      </c>
      <c r="C16" s="34">
        <f>C14+C15</f>
        <v>647660</v>
      </c>
      <c r="D16" s="33">
        <f t="shared" si="2"/>
        <v>0.1695486772</v>
      </c>
      <c r="E16" s="34">
        <f>E14+E15</f>
        <v>7844</v>
      </c>
      <c r="F16" s="33">
        <f t="shared" si="3"/>
        <v>0.2303751617</v>
      </c>
      <c r="G16" s="34">
        <f>G14+G15</f>
        <v>4452</v>
      </c>
      <c r="H16" s="33">
        <f t="shared" si="4"/>
        <v>0.1511035654</v>
      </c>
      <c r="I16" s="34">
        <f>I14+I15</f>
        <v>267</v>
      </c>
      <c r="J16" s="33">
        <f t="shared" si="5"/>
        <v>0.1835164835</v>
      </c>
      <c r="K16" s="34">
        <f>K14+K15</f>
        <v>1336</v>
      </c>
      <c r="L16" s="33">
        <f t="shared" si="6"/>
        <v>0.101397281</v>
      </c>
      <c r="M16" s="34">
        <f>M14+M15</f>
        <v>1074</v>
      </c>
      <c r="N16" s="33">
        <f t="shared" si="7"/>
        <v>0.09794520548</v>
      </c>
      <c r="O16" s="35">
        <f>O14+O15</f>
        <v>715</v>
      </c>
      <c r="P16" s="4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42" t="s">
        <v>27</v>
      </c>
      <c r="B17" s="40">
        <f>C17/C8</f>
        <v>0.1174446434</v>
      </c>
      <c r="C17" s="427">
        <v>371816.0</v>
      </c>
      <c r="D17" s="40">
        <f>E17/E8</f>
        <v>0.1501167214</v>
      </c>
      <c r="E17" s="427">
        <v>6945.0</v>
      </c>
      <c r="F17" s="40">
        <f>G17/G8</f>
        <v>0.1416817594</v>
      </c>
      <c r="G17" s="427">
        <v>2738.0</v>
      </c>
      <c r="H17" s="40">
        <f>I17/I8</f>
        <v>0.1205432937</v>
      </c>
      <c r="I17" s="427">
        <v>213.0</v>
      </c>
      <c r="J17" s="40">
        <f>K17/K8</f>
        <v>0.09299450549</v>
      </c>
      <c r="K17" s="427">
        <v>677.0</v>
      </c>
      <c r="L17" s="40">
        <f>M17/M8</f>
        <v>0.1522847432</v>
      </c>
      <c r="M17" s="427">
        <v>1613.0</v>
      </c>
      <c r="N17" s="40">
        <f>O17/O8</f>
        <v>0.2334246575</v>
      </c>
      <c r="O17" s="364">
        <v>1704.0</v>
      </c>
      <c r="P17" s="29" t="s">
        <v>28</v>
      </c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customHeight="1">
      <c r="A18" s="42" t="s">
        <v>29</v>
      </c>
      <c r="B18" s="40">
        <v>0.1451</v>
      </c>
      <c r="C18" s="44"/>
      <c r="D18" s="40">
        <v>0.18460000000000001</v>
      </c>
      <c r="E18" s="44"/>
      <c r="F18" s="40">
        <v>0.17149999999999999</v>
      </c>
      <c r="G18" s="44"/>
      <c r="H18" s="40">
        <v>0.1517</v>
      </c>
      <c r="I18" s="44"/>
      <c r="J18" s="40">
        <v>0.11720000000000001</v>
      </c>
      <c r="K18" s="44"/>
      <c r="L18" s="40">
        <v>0.19870000000000002</v>
      </c>
      <c r="M18" s="44"/>
      <c r="N18" s="40">
        <v>0.2738</v>
      </c>
      <c r="O18" s="44"/>
      <c r="P18" s="4" t="s">
        <v>30</v>
      </c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customHeight="1">
      <c r="A19" s="42" t="s">
        <v>31</v>
      </c>
      <c r="B19" s="40">
        <v>0.2046</v>
      </c>
      <c r="C19" s="44"/>
      <c r="D19" s="40">
        <v>0.16949999999999998</v>
      </c>
      <c r="E19" s="44"/>
      <c r="F19" s="40">
        <v>0.2304</v>
      </c>
      <c r="G19" s="44"/>
      <c r="H19" s="40">
        <v>0.15109999999999998</v>
      </c>
      <c r="I19" s="44"/>
      <c r="J19" s="40">
        <v>0.18350000000000002</v>
      </c>
      <c r="K19" s="44"/>
      <c r="L19" s="40">
        <v>0.1014</v>
      </c>
      <c r="M19" s="44"/>
      <c r="N19" s="40">
        <v>0.09789999999999999</v>
      </c>
      <c r="O19" s="44"/>
      <c r="P19" s="4" t="s">
        <v>30</v>
      </c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customHeight="1">
      <c r="A20" s="42" t="s">
        <v>32</v>
      </c>
      <c r="B20" s="40">
        <f>C15/C16</f>
        <v>0.3549207918</v>
      </c>
      <c r="C20" s="44"/>
      <c r="D20" s="40">
        <v>0.2378</v>
      </c>
      <c r="E20" s="44"/>
      <c r="F20" s="40">
        <v>0.15810000000000002</v>
      </c>
      <c r="G20" s="44"/>
      <c r="H20" s="40">
        <v>0.4232</v>
      </c>
      <c r="I20" s="44"/>
      <c r="J20" s="40">
        <v>0.36979999999999996</v>
      </c>
      <c r="K20" s="44"/>
      <c r="L20" s="40">
        <v>0.3128</v>
      </c>
      <c r="M20" s="44"/>
      <c r="N20" s="40">
        <v>0.3049</v>
      </c>
      <c r="O20" s="44"/>
      <c r="P20" s="4" t="s">
        <v>30</v>
      </c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customHeight="1">
      <c r="A21" s="42" t="s">
        <v>33</v>
      </c>
      <c r="B21" s="40">
        <v>0.5378000000000001</v>
      </c>
      <c r="C21" s="44"/>
      <c r="D21" s="40">
        <v>0.5483</v>
      </c>
      <c r="E21" s="44"/>
      <c r="F21" s="40">
        <v>0.6718999999999999</v>
      </c>
      <c r="G21" s="44"/>
      <c r="H21" s="40">
        <v>0.4343</v>
      </c>
      <c r="I21" s="44"/>
      <c r="J21" s="40">
        <v>0.43</v>
      </c>
      <c r="K21" s="44"/>
      <c r="L21" s="40">
        <v>0.4288</v>
      </c>
      <c r="M21" s="44"/>
      <c r="N21" s="40">
        <v>0.5918</v>
      </c>
      <c r="O21" s="44"/>
      <c r="P21" s="29" t="s">
        <v>30</v>
      </c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45" t="s">
        <v>34</v>
      </c>
      <c r="B22" s="33">
        <f t="shared" ref="B22:B23" si="8">C22/$C$8</f>
        <v>0.8780953055</v>
      </c>
      <c r="C22" s="34">
        <v>2779947.0</v>
      </c>
      <c r="D22" s="33">
        <f t="shared" ref="D22:D23" si="9">E22/$E$8</f>
        <v>0.9139936019</v>
      </c>
      <c r="E22" s="34">
        <v>42285.0</v>
      </c>
      <c r="F22" s="33">
        <f t="shared" ref="F22:F23" si="10">G22/$G$8</f>
        <v>0.94385511</v>
      </c>
      <c r="G22" s="34">
        <v>18240.0</v>
      </c>
      <c r="H22" s="33">
        <f t="shared" ref="H22:H23" si="11">I22/$I$8</f>
        <v>0.830786644</v>
      </c>
      <c r="I22" s="34">
        <v>1468.0</v>
      </c>
      <c r="J22" s="33">
        <f t="shared" ref="J22:J23" si="12">K22/$K$8</f>
        <v>0.8368131868</v>
      </c>
      <c r="K22" s="34">
        <v>6092.0</v>
      </c>
      <c r="L22" s="33">
        <f t="shared" ref="L22:L23" si="13">M22/$M$8</f>
        <v>0.9130475831</v>
      </c>
      <c r="M22" s="34">
        <v>9671.0</v>
      </c>
      <c r="N22" s="33">
        <f t="shared" ref="N22:N23" si="14">O22/$O$8</f>
        <v>0.9334246575</v>
      </c>
      <c r="O22" s="35">
        <v>6814.0</v>
      </c>
      <c r="P22" s="4" t="s">
        <v>35</v>
      </c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customHeight="1">
      <c r="A23" s="45" t="s">
        <v>36</v>
      </c>
      <c r="B23" s="33">
        <f t="shared" si="8"/>
        <v>0.1218974296</v>
      </c>
      <c r="C23" s="34">
        <v>385913.0</v>
      </c>
      <c r="D23" s="33">
        <f t="shared" si="9"/>
        <v>0.08600639806</v>
      </c>
      <c r="E23" s="34">
        <v>3979.0</v>
      </c>
      <c r="F23" s="33">
        <f t="shared" si="10"/>
        <v>0.05614489004</v>
      </c>
      <c r="G23" s="34">
        <v>1085.0</v>
      </c>
      <c r="H23" s="33">
        <f t="shared" si="11"/>
        <v>0.169213356</v>
      </c>
      <c r="I23" s="34">
        <v>299.0</v>
      </c>
      <c r="J23" s="33">
        <f t="shared" si="12"/>
        <v>0.1631868132</v>
      </c>
      <c r="K23" s="34">
        <v>1188.0</v>
      </c>
      <c r="L23" s="33">
        <f t="shared" si="13"/>
        <v>0.08695241692</v>
      </c>
      <c r="M23" s="34">
        <v>921.0</v>
      </c>
      <c r="N23" s="33">
        <f t="shared" si="14"/>
        <v>0.06657534247</v>
      </c>
      <c r="O23" s="35">
        <v>486.0</v>
      </c>
      <c r="P23" s="29" t="s">
        <v>37</v>
      </c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customHeight="1">
      <c r="A24" s="32" t="s">
        <v>38</v>
      </c>
      <c r="B24" s="33">
        <v>0.0818195113338048</v>
      </c>
      <c r="C24" s="46"/>
      <c r="D24" s="33">
        <v>0.042300000000000004</v>
      </c>
      <c r="E24" s="46"/>
      <c r="F24" s="33">
        <v>0.022400000000000003</v>
      </c>
      <c r="G24" s="46"/>
      <c r="H24" s="33">
        <v>0.11710000000000001</v>
      </c>
      <c r="I24" s="46"/>
      <c r="J24" s="33">
        <v>0.09449999999999999</v>
      </c>
      <c r="K24" s="46"/>
      <c r="L24" s="33">
        <v>0.0434</v>
      </c>
      <c r="M24" s="46"/>
      <c r="N24" s="33">
        <v>0.0232</v>
      </c>
      <c r="O24" s="47"/>
      <c r="P24" s="4" t="s">
        <v>39</v>
      </c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45" t="s">
        <v>40</v>
      </c>
      <c r="B25" s="33">
        <f>C25/C23</f>
        <v>0.1221104239</v>
      </c>
      <c r="C25" s="34">
        <v>47124.0</v>
      </c>
      <c r="D25" s="33">
        <f t="shared" ref="D25:D27" si="15">E25/$E$23</f>
        <v>0.1759235989</v>
      </c>
      <c r="E25" s="34">
        <v>700.0</v>
      </c>
      <c r="F25" s="33">
        <f t="shared" ref="F25:F27" si="16">G25/$G$23</f>
        <v>0.1410138249</v>
      </c>
      <c r="G25" s="34">
        <v>153.0</v>
      </c>
      <c r="H25" s="33">
        <f t="shared" ref="H25:H27" si="17">I25/$I$23</f>
        <v>0.2307692308</v>
      </c>
      <c r="I25" s="34">
        <v>69.0</v>
      </c>
      <c r="J25" s="33">
        <f t="shared" ref="J25:J27" si="18">K25/$K$23</f>
        <v>0.2239057239</v>
      </c>
      <c r="K25" s="34">
        <v>266.0</v>
      </c>
      <c r="L25" s="33">
        <f t="shared" ref="L25:L27" si="19">M25/$M$23</f>
        <v>0.2062975027</v>
      </c>
      <c r="M25" s="34">
        <v>190.0</v>
      </c>
      <c r="N25" s="33">
        <f t="shared" ref="N25:N27" si="20">O25/$O$23</f>
        <v>0.04526748971</v>
      </c>
      <c r="O25" s="35">
        <v>22.0</v>
      </c>
      <c r="P25" s="4" t="s">
        <v>41</v>
      </c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45" t="s">
        <v>467</v>
      </c>
      <c r="B26" s="33">
        <f>C26/C23</f>
        <v>0.1221104239</v>
      </c>
      <c r="C26" s="34">
        <v>47124.0</v>
      </c>
      <c r="D26" s="33">
        <f t="shared" si="15"/>
        <v>0.1759235989</v>
      </c>
      <c r="E26" s="34">
        <v>700.0</v>
      </c>
      <c r="F26" s="33">
        <f t="shared" si="16"/>
        <v>0.1410138249</v>
      </c>
      <c r="G26" s="34">
        <v>153.0</v>
      </c>
      <c r="H26" s="33">
        <f t="shared" si="17"/>
        <v>0.2307692308</v>
      </c>
      <c r="I26" s="34">
        <v>69.0</v>
      </c>
      <c r="J26" s="33">
        <f t="shared" si="18"/>
        <v>0.2239057239</v>
      </c>
      <c r="K26" s="34">
        <v>266.0</v>
      </c>
      <c r="L26" s="33">
        <f t="shared" si="19"/>
        <v>0.2062975027</v>
      </c>
      <c r="M26" s="34">
        <v>190.0</v>
      </c>
      <c r="N26" s="33">
        <f t="shared" si="20"/>
        <v>0.04526748971</v>
      </c>
      <c r="O26" s="35">
        <v>22.0</v>
      </c>
      <c r="P26" s="4" t="s">
        <v>41</v>
      </c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0" customHeight="1">
      <c r="A27" s="338" t="s">
        <v>585</v>
      </c>
      <c r="B27" s="33">
        <f>C27/C23</f>
        <v>0.05592711311</v>
      </c>
      <c r="C27" s="34">
        <v>21583.0</v>
      </c>
      <c r="D27" s="33">
        <f t="shared" si="15"/>
        <v>0.08042221664</v>
      </c>
      <c r="E27" s="34">
        <v>320.0</v>
      </c>
      <c r="F27" s="33">
        <f t="shared" si="16"/>
        <v>0.01013824885</v>
      </c>
      <c r="G27" s="34">
        <v>11.0</v>
      </c>
      <c r="H27" s="33">
        <f t="shared" si="17"/>
        <v>0.2173913043</v>
      </c>
      <c r="I27" s="34">
        <v>65.0</v>
      </c>
      <c r="J27" s="33">
        <f t="shared" si="18"/>
        <v>0.1271043771</v>
      </c>
      <c r="K27" s="34">
        <v>151.0</v>
      </c>
      <c r="L27" s="33">
        <f t="shared" si="19"/>
        <v>0.08034744843</v>
      </c>
      <c r="M27" s="34">
        <v>74.0</v>
      </c>
      <c r="N27" s="33">
        <f t="shared" si="20"/>
        <v>0.03909465021</v>
      </c>
      <c r="O27" s="35">
        <v>19.0</v>
      </c>
      <c r="P27" s="4" t="s">
        <v>41</v>
      </c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0" customHeight="1">
      <c r="A28" s="346" t="s">
        <v>44</v>
      </c>
      <c r="B28" s="753"/>
      <c r="C28" s="753"/>
      <c r="D28" s="753"/>
      <c r="E28" s="753"/>
      <c r="F28" s="753"/>
      <c r="G28" s="753"/>
      <c r="H28" s="753"/>
      <c r="I28" s="753"/>
      <c r="J28" s="753"/>
      <c r="K28" s="753"/>
      <c r="L28" s="753"/>
      <c r="M28" s="753"/>
      <c r="N28" s="753"/>
      <c r="O28" s="754"/>
      <c r="P28" s="4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50" t="s">
        <v>45</v>
      </c>
      <c r="B29" s="51"/>
      <c r="C29" s="52">
        <v>1254513.0</v>
      </c>
      <c r="D29" s="51"/>
      <c r="E29" s="52">
        <v>17239.0</v>
      </c>
      <c r="F29" s="51"/>
      <c r="G29" s="52">
        <v>7067.0</v>
      </c>
      <c r="H29" s="51"/>
      <c r="I29" s="146">
        <v>679.0</v>
      </c>
      <c r="J29" s="51"/>
      <c r="K29" s="52">
        <v>3015.0</v>
      </c>
      <c r="L29" s="51"/>
      <c r="M29" s="52">
        <v>4035.0</v>
      </c>
      <c r="N29" s="51"/>
      <c r="O29" s="52">
        <v>2443.0</v>
      </c>
      <c r="P29" s="4" t="s">
        <v>46</v>
      </c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32" t="s">
        <v>47</v>
      </c>
      <c r="B30" s="51"/>
      <c r="C30" s="53">
        <v>2.523595211847104</v>
      </c>
      <c r="D30" s="51"/>
      <c r="E30" s="54">
        <v>2.68</v>
      </c>
      <c r="F30" s="51"/>
      <c r="G30" s="54">
        <v>2.73</v>
      </c>
      <c r="H30" s="51"/>
      <c r="I30" s="54">
        <v>2.6</v>
      </c>
      <c r="J30" s="51"/>
      <c r="K30" s="54">
        <v>2.41</v>
      </c>
      <c r="L30" s="51"/>
      <c r="M30" s="54">
        <v>2.63</v>
      </c>
      <c r="N30" s="51"/>
      <c r="O30" s="54">
        <v>2.99</v>
      </c>
      <c r="P30" s="4" t="s">
        <v>48</v>
      </c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45" t="s">
        <v>49</v>
      </c>
      <c r="B31" s="33">
        <f>C31/C29</f>
        <v>0.09838080594</v>
      </c>
      <c r="C31" s="34">
        <v>123420.0</v>
      </c>
      <c r="D31" s="33">
        <f t="shared" ref="D31:D34" si="21">E31/$E$29</f>
        <v>0.05957422124</v>
      </c>
      <c r="E31" s="34">
        <v>1027.0</v>
      </c>
      <c r="F31" s="33">
        <f t="shared" ref="F31:F34" si="22">G31/$G$29</f>
        <v>0.07018536861</v>
      </c>
      <c r="G31" s="48">
        <v>496.0</v>
      </c>
      <c r="H31" s="33">
        <f t="shared" ref="H31:H34" si="23">I31/$I$29</f>
        <v>0.0913107511</v>
      </c>
      <c r="I31" s="48">
        <v>62.0</v>
      </c>
      <c r="J31" s="33">
        <f t="shared" ref="J31:J34" si="24">K31/$K$29</f>
        <v>0.07827529022</v>
      </c>
      <c r="K31" s="48">
        <v>236.0</v>
      </c>
      <c r="L31" s="33">
        <f t="shared" ref="L31:L34" si="25">M31/$M$29</f>
        <v>0.04089219331</v>
      </c>
      <c r="M31" s="48">
        <v>165.0</v>
      </c>
      <c r="N31" s="33">
        <f t="shared" ref="N31:N34" si="26">O31/$O$29</f>
        <v>0.02783462955</v>
      </c>
      <c r="O31" s="49">
        <v>68.0</v>
      </c>
      <c r="P31" s="4" t="s">
        <v>50</v>
      </c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45" t="s">
        <v>51</v>
      </c>
      <c r="B32" s="33">
        <f>C32/C29</f>
        <v>0.02737636039</v>
      </c>
      <c r="C32" s="34">
        <v>34344.0</v>
      </c>
      <c r="D32" s="33">
        <f t="shared" si="21"/>
        <v>0.02134694588</v>
      </c>
      <c r="E32" s="48">
        <v>368.0</v>
      </c>
      <c r="F32" s="33">
        <f t="shared" si="22"/>
        <v>0.02844205462</v>
      </c>
      <c r="G32" s="48">
        <v>201.0</v>
      </c>
      <c r="H32" s="33">
        <f t="shared" si="23"/>
        <v>0.02209131075</v>
      </c>
      <c r="I32" s="48">
        <v>15.0</v>
      </c>
      <c r="J32" s="33">
        <f t="shared" si="24"/>
        <v>0.02388059701</v>
      </c>
      <c r="K32" s="48">
        <v>72.0</v>
      </c>
      <c r="L32" s="33">
        <f t="shared" si="25"/>
        <v>0.01387856258</v>
      </c>
      <c r="M32" s="48">
        <v>56.0</v>
      </c>
      <c r="N32" s="33">
        <f t="shared" si="26"/>
        <v>0.009823986901</v>
      </c>
      <c r="O32" s="49">
        <v>24.0</v>
      </c>
      <c r="P32" s="4" t="s">
        <v>52</v>
      </c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45" t="s">
        <v>53</v>
      </c>
      <c r="B33" s="33">
        <f>C33/C29</f>
        <v>0.02126083986</v>
      </c>
      <c r="C33" s="34">
        <v>26672.0</v>
      </c>
      <c r="D33" s="33">
        <f t="shared" si="21"/>
        <v>0.02778583445</v>
      </c>
      <c r="E33" s="48">
        <v>479.0</v>
      </c>
      <c r="F33" s="33">
        <f t="shared" si="22"/>
        <v>0.02476298288</v>
      </c>
      <c r="G33" s="48">
        <v>175.0</v>
      </c>
      <c r="H33" s="33">
        <f t="shared" si="23"/>
        <v>0.0353460972</v>
      </c>
      <c r="I33" s="48">
        <v>24.0</v>
      </c>
      <c r="J33" s="33">
        <f t="shared" si="24"/>
        <v>0.01525704809</v>
      </c>
      <c r="K33" s="48">
        <v>46.0</v>
      </c>
      <c r="L33" s="33">
        <f t="shared" si="25"/>
        <v>0.03147459727</v>
      </c>
      <c r="M33" s="48">
        <v>127.0</v>
      </c>
      <c r="N33" s="33">
        <f t="shared" si="26"/>
        <v>0.04379860827</v>
      </c>
      <c r="O33" s="49">
        <v>107.0</v>
      </c>
      <c r="P33" s="4" t="s">
        <v>54</v>
      </c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0" customHeight="1">
      <c r="A34" s="432" t="s">
        <v>55</v>
      </c>
      <c r="B34" s="433">
        <f>C34/C29</f>
        <v>0.004402505195</v>
      </c>
      <c r="C34" s="356">
        <v>5523.0</v>
      </c>
      <c r="D34" s="433">
        <f t="shared" si="21"/>
        <v>0.008121120715</v>
      </c>
      <c r="E34" s="435">
        <v>140.0</v>
      </c>
      <c r="F34" s="433">
        <f t="shared" si="22"/>
        <v>0.008490165558</v>
      </c>
      <c r="G34" s="435">
        <v>60.0</v>
      </c>
      <c r="H34" s="433">
        <f t="shared" si="23"/>
        <v>0.0058910162</v>
      </c>
      <c r="I34" s="435">
        <v>4.0</v>
      </c>
      <c r="J34" s="433">
        <f t="shared" si="24"/>
        <v>0.001326699834</v>
      </c>
      <c r="K34" s="435">
        <v>4.0</v>
      </c>
      <c r="L34" s="433">
        <f t="shared" si="25"/>
        <v>0.008674101611</v>
      </c>
      <c r="M34" s="435">
        <v>35.0</v>
      </c>
      <c r="N34" s="433">
        <f t="shared" si="26"/>
        <v>0.01514531314</v>
      </c>
      <c r="O34" s="436">
        <v>37.0</v>
      </c>
      <c r="P34" s="4" t="s">
        <v>56</v>
      </c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0" customHeight="1">
      <c r="A35" s="346" t="s">
        <v>57</v>
      </c>
      <c r="B35" s="753"/>
      <c r="C35" s="753"/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4"/>
      <c r="P35" s="4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32" t="s">
        <v>58</v>
      </c>
      <c r="B36" s="51"/>
      <c r="C36" s="437">
        <v>9.428533290297175</v>
      </c>
      <c r="D36" s="51"/>
      <c r="E36" s="630">
        <v>11.41</v>
      </c>
      <c r="F36" s="51"/>
      <c r="G36" s="631">
        <v>9.13</v>
      </c>
      <c r="H36" s="92"/>
      <c r="I36" s="631">
        <v>12.38</v>
      </c>
      <c r="J36" s="92"/>
      <c r="K36" s="631">
        <v>8.12</v>
      </c>
      <c r="L36" s="92"/>
      <c r="M36" s="631">
        <v>16.18</v>
      </c>
      <c r="N36" s="92"/>
      <c r="O36" s="631">
        <v>13.78</v>
      </c>
      <c r="P36" s="4" t="s">
        <v>59</v>
      </c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32" t="s">
        <v>60</v>
      </c>
      <c r="B37" s="26"/>
      <c r="C37" s="55">
        <v>0.6277867947267168</v>
      </c>
      <c r="D37" s="26"/>
      <c r="E37" s="55">
        <v>4.78</v>
      </c>
      <c r="F37" s="26"/>
      <c r="G37" s="521">
        <v>1.7500000000000009</v>
      </c>
      <c r="H37" s="60"/>
      <c r="I37" s="521">
        <v>4.500000000000001</v>
      </c>
      <c r="J37" s="60"/>
      <c r="K37" s="521">
        <v>0.40999999999999925</v>
      </c>
      <c r="L37" s="60"/>
      <c r="M37" s="521">
        <v>10.75</v>
      </c>
      <c r="N37" s="60"/>
      <c r="O37" s="521">
        <v>8.82</v>
      </c>
      <c r="P37" s="4" t="s">
        <v>61</v>
      </c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32" t="s">
        <v>62</v>
      </c>
      <c r="B38" s="26"/>
      <c r="C38" s="55">
        <v>85.87</v>
      </c>
      <c r="D38" s="63"/>
      <c r="E38" s="55">
        <v>86.22</v>
      </c>
      <c r="F38" s="63"/>
      <c r="G38" s="521">
        <v>86.71</v>
      </c>
      <c r="H38" s="63"/>
      <c r="I38" s="521">
        <v>83.02</v>
      </c>
      <c r="J38" s="63"/>
      <c r="K38" s="521">
        <v>86.67</v>
      </c>
      <c r="L38" s="63"/>
      <c r="M38" s="521">
        <v>85.27</v>
      </c>
      <c r="N38" s="63"/>
      <c r="O38" s="521">
        <v>86.01</v>
      </c>
      <c r="P38" s="4" t="s">
        <v>63</v>
      </c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32" t="s">
        <v>64</v>
      </c>
      <c r="B39" s="26"/>
      <c r="C39" s="55">
        <v>79.85</v>
      </c>
      <c r="D39" s="63"/>
      <c r="E39" s="55">
        <v>80.71</v>
      </c>
      <c r="F39" s="63"/>
      <c r="G39" s="521">
        <v>80.92</v>
      </c>
      <c r="H39" s="63"/>
      <c r="I39" s="521">
        <v>79.06</v>
      </c>
      <c r="J39" s="63"/>
      <c r="K39" s="521">
        <v>79.27</v>
      </c>
      <c r="L39" s="63"/>
      <c r="M39" s="521">
        <v>80.43</v>
      </c>
      <c r="N39" s="63"/>
      <c r="O39" s="521">
        <v>83.22</v>
      </c>
      <c r="P39" s="4" t="s">
        <v>63</v>
      </c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67" t="s">
        <v>65</v>
      </c>
      <c r="B40" s="26"/>
      <c r="C40" s="68">
        <v>24.02</v>
      </c>
      <c r="D40" s="63"/>
      <c r="E40" s="68">
        <v>24.11</v>
      </c>
      <c r="F40" s="63"/>
      <c r="G40" s="70"/>
      <c r="H40" s="63"/>
      <c r="I40" s="70"/>
      <c r="J40" s="63"/>
      <c r="K40" s="70"/>
      <c r="L40" s="63"/>
      <c r="M40" s="70"/>
      <c r="N40" s="63"/>
      <c r="O40" s="70"/>
      <c r="P40" s="4" t="s">
        <v>66</v>
      </c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0" customHeight="1">
      <c r="A41" s="71" t="s">
        <v>67</v>
      </c>
      <c r="B41" s="72"/>
      <c r="C41" s="73">
        <v>19.64</v>
      </c>
      <c r="D41" s="74"/>
      <c r="E41" s="73">
        <v>20.12</v>
      </c>
      <c r="F41" s="74"/>
      <c r="G41" s="76"/>
      <c r="H41" s="74"/>
      <c r="I41" s="76"/>
      <c r="J41" s="74"/>
      <c r="K41" s="76"/>
      <c r="L41" s="74"/>
      <c r="M41" s="76"/>
      <c r="N41" s="74"/>
      <c r="O41" s="76"/>
      <c r="P41" s="4" t="s">
        <v>66</v>
      </c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0" customHeight="1">
      <c r="A42" s="23" t="s">
        <v>68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  <c r="P42" s="4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77" t="s">
        <v>621</v>
      </c>
      <c r="B43" s="13"/>
      <c r="C43" s="78">
        <v>36093.0</v>
      </c>
      <c r="D43" s="79"/>
      <c r="E43" s="80"/>
      <c r="F43" s="56"/>
      <c r="G43" s="522">
        <v>52018.80196609203</v>
      </c>
      <c r="H43" s="56"/>
      <c r="I43" s="522">
        <v>22620.309193548386</v>
      </c>
      <c r="J43" s="56"/>
      <c r="K43" s="522">
        <v>33312.14001017294</v>
      </c>
      <c r="L43" s="56"/>
      <c r="M43" s="522">
        <v>38646.91298671941</v>
      </c>
      <c r="N43" s="56"/>
      <c r="O43" s="522">
        <v>68664.54566429743</v>
      </c>
      <c r="P43" s="29" t="s">
        <v>70</v>
      </c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77" t="s">
        <v>71</v>
      </c>
      <c r="B44" s="51"/>
      <c r="C44" s="91">
        <v>21937.58155067122</v>
      </c>
      <c r="D44" s="60"/>
      <c r="E44" s="89">
        <v>23802.94962141518</v>
      </c>
      <c r="F44" s="85"/>
      <c r="G44" s="86"/>
      <c r="H44" s="85"/>
      <c r="I44" s="86"/>
      <c r="J44" s="87"/>
      <c r="K44" s="88"/>
      <c r="L44" s="85"/>
      <c r="M44" s="86"/>
      <c r="N44" s="85"/>
      <c r="O44" s="86"/>
      <c r="P44" s="4" t="s">
        <v>72</v>
      </c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77" t="s">
        <v>73</v>
      </c>
      <c r="B45" s="26"/>
      <c r="C45" s="89">
        <v>-547.1685652441665</v>
      </c>
      <c r="D45" s="60"/>
      <c r="E45" s="89">
        <v>274.88935362053235</v>
      </c>
      <c r="F45" s="85"/>
      <c r="G45" s="86"/>
      <c r="H45" s="85"/>
      <c r="I45" s="86"/>
      <c r="J45" s="87"/>
      <c r="K45" s="88"/>
      <c r="L45" s="85"/>
      <c r="M45" s="86"/>
      <c r="N45" s="85"/>
      <c r="O45" s="86"/>
      <c r="P45" s="4" t="s">
        <v>72</v>
      </c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32" t="s">
        <v>74</v>
      </c>
      <c r="B46" s="26"/>
      <c r="C46" s="89">
        <v>1357.6040067340004</v>
      </c>
      <c r="D46" s="60"/>
      <c r="E46" s="440">
        <v>1563.99</v>
      </c>
      <c r="F46" s="85"/>
      <c r="G46" s="86"/>
      <c r="H46" s="85"/>
      <c r="I46" s="86"/>
      <c r="J46" s="87"/>
      <c r="K46" s="88"/>
      <c r="L46" s="85"/>
      <c r="M46" s="86"/>
      <c r="N46" s="85"/>
      <c r="O46" s="86"/>
      <c r="P46" s="4" t="s">
        <v>75</v>
      </c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0" customHeight="1">
      <c r="A47" s="32" t="s">
        <v>76</v>
      </c>
      <c r="B47" s="98"/>
      <c r="C47" s="99">
        <v>838.3860473249441</v>
      </c>
      <c r="D47" s="100"/>
      <c r="E47" s="602">
        <v>876.5</v>
      </c>
      <c r="F47" s="109"/>
      <c r="G47" s="618"/>
      <c r="H47" s="101"/>
      <c r="I47" s="102"/>
      <c r="J47" s="103"/>
      <c r="K47" s="104"/>
      <c r="L47" s="101"/>
      <c r="M47" s="102"/>
      <c r="N47" s="101"/>
      <c r="O47" s="102"/>
      <c r="P47" s="4" t="s">
        <v>77</v>
      </c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0" customHeight="1">
      <c r="A48" s="23" t="s">
        <v>78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  <c r="P48" s="4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customHeight="1">
      <c r="A49" s="451" t="s">
        <v>79</v>
      </c>
      <c r="B49" s="51"/>
      <c r="C49" s="106">
        <v>0.6017</v>
      </c>
      <c r="D49" s="452"/>
      <c r="E49" s="453"/>
      <c r="F49" s="454"/>
      <c r="G49" s="455"/>
      <c r="H49" s="456"/>
      <c r="I49" s="455"/>
      <c r="J49" s="456"/>
      <c r="K49" s="455"/>
      <c r="L49" s="456"/>
      <c r="M49" s="455"/>
      <c r="N49" s="456"/>
      <c r="O49" s="455"/>
      <c r="P49" s="29" t="s">
        <v>80</v>
      </c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customHeight="1">
      <c r="A50" s="36" t="s">
        <v>81</v>
      </c>
      <c r="B50" s="26"/>
      <c r="C50" s="110">
        <v>0.6434</v>
      </c>
      <c r="D50" s="111"/>
      <c r="E50" s="112"/>
      <c r="F50" s="113"/>
      <c r="G50" s="86"/>
      <c r="H50" s="85"/>
      <c r="I50" s="86"/>
      <c r="J50" s="85"/>
      <c r="K50" s="86"/>
      <c r="L50" s="85"/>
      <c r="M50" s="86"/>
      <c r="N50" s="85"/>
      <c r="O50" s="86"/>
      <c r="P50" s="4" t="s">
        <v>80</v>
      </c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customHeight="1">
      <c r="A51" s="36" t="s">
        <v>82</v>
      </c>
      <c r="B51" s="26"/>
      <c r="C51" s="110">
        <v>0.5658</v>
      </c>
      <c r="D51" s="111"/>
      <c r="E51" s="112"/>
      <c r="F51" s="113"/>
      <c r="G51" s="86"/>
      <c r="H51" s="85"/>
      <c r="I51" s="86"/>
      <c r="J51" s="85"/>
      <c r="K51" s="86"/>
      <c r="L51" s="85"/>
      <c r="M51" s="86"/>
      <c r="N51" s="85"/>
      <c r="O51" s="86"/>
      <c r="P51" s="4" t="s">
        <v>80</v>
      </c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customHeight="1">
      <c r="A52" s="37" t="s">
        <v>83</v>
      </c>
      <c r="B52" s="38">
        <v>1.0</v>
      </c>
      <c r="C52" s="39">
        <v>197753.0</v>
      </c>
      <c r="D52" s="38">
        <f>E52/C52</f>
        <v>0.0113323186</v>
      </c>
      <c r="E52" s="39">
        <v>2241.0</v>
      </c>
      <c r="F52" s="26"/>
      <c r="G52" s="39">
        <v>751.0</v>
      </c>
      <c r="H52" s="26"/>
      <c r="I52" s="39">
        <v>140.0</v>
      </c>
      <c r="J52" s="26"/>
      <c r="K52" s="39">
        <v>539.0</v>
      </c>
      <c r="L52" s="26"/>
      <c r="M52" s="39">
        <v>531.0</v>
      </c>
      <c r="N52" s="26"/>
      <c r="O52" s="39">
        <v>232.0</v>
      </c>
      <c r="P52" s="29" t="s">
        <v>84</v>
      </c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customHeight="1">
      <c r="A53" s="116" t="s">
        <v>85</v>
      </c>
      <c r="B53" s="26"/>
      <c r="C53" s="117">
        <v>0.1022</v>
      </c>
      <c r="D53" s="26"/>
      <c r="E53" s="117">
        <v>0.0783</v>
      </c>
      <c r="F53" s="26"/>
      <c r="G53" s="119">
        <v>0.0724</v>
      </c>
      <c r="H53" s="26"/>
      <c r="I53" s="119">
        <v>0.1206</v>
      </c>
      <c r="J53" s="26"/>
      <c r="K53" s="119">
        <v>0.1115</v>
      </c>
      <c r="L53" s="26"/>
      <c r="M53" s="119">
        <v>0.0742</v>
      </c>
      <c r="N53" s="26"/>
      <c r="O53" s="119">
        <v>0.051500000000000004</v>
      </c>
      <c r="P53" s="29" t="s">
        <v>86</v>
      </c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customHeight="1">
      <c r="A54" s="120" t="s">
        <v>87</v>
      </c>
      <c r="B54" s="26"/>
      <c r="C54" s="117">
        <v>0.1034</v>
      </c>
      <c r="D54" s="26"/>
      <c r="E54" s="117">
        <v>0.0812</v>
      </c>
      <c r="F54" s="60"/>
      <c r="G54" s="119">
        <v>0.0741</v>
      </c>
      <c r="H54" s="60"/>
      <c r="I54" s="119">
        <v>0.1182</v>
      </c>
      <c r="J54" s="60"/>
      <c r="K54" s="119">
        <v>0.1131</v>
      </c>
      <c r="L54" s="60"/>
      <c r="M54" s="119">
        <v>0.0789</v>
      </c>
      <c r="N54" s="60"/>
      <c r="O54" s="119">
        <v>0.0593</v>
      </c>
      <c r="P54" s="29" t="s">
        <v>86</v>
      </c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customHeight="1">
      <c r="A55" s="121" t="s">
        <v>88</v>
      </c>
      <c r="B55" s="26"/>
      <c r="C55" s="122">
        <v>0.0553</v>
      </c>
      <c r="D55" s="26"/>
      <c r="E55" s="122">
        <v>0.0397</v>
      </c>
      <c r="F55" s="60"/>
      <c r="G55" s="123">
        <v>0.0323</v>
      </c>
      <c r="H55" s="60"/>
      <c r="I55" s="123">
        <v>0.0859</v>
      </c>
      <c r="J55" s="60"/>
      <c r="K55" s="123">
        <v>0.0622</v>
      </c>
      <c r="L55" s="60"/>
      <c r="M55" s="123">
        <v>0.0414</v>
      </c>
      <c r="N55" s="60"/>
      <c r="O55" s="123">
        <v>0.020499999999999997</v>
      </c>
      <c r="P55" s="29" t="s">
        <v>86</v>
      </c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customHeight="1">
      <c r="A56" s="121" t="s">
        <v>89</v>
      </c>
      <c r="B56" s="26"/>
      <c r="C56" s="122">
        <v>0.1026</v>
      </c>
      <c r="D56" s="26"/>
      <c r="E56" s="122">
        <v>0.07490000000000001</v>
      </c>
      <c r="F56" s="60"/>
      <c r="G56" s="123">
        <v>0.0672</v>
      </c>
      <c r="H56" s="60"/>
      <c r="I56" s="123">
        <v>0.1124</v>
      </c>
      <c r="J56" s="60"/>
      <c r="K56" s="123">
        <v>0.1009</v>
      </c>
      <c r="L56" s="60"/>
      <c r="M56" s="123">
        <v>0.0747</v>
      </c>
      <c r="N56" s="60"/>
      <c r="O56" s="123">
        <v>0.0554</v>
      </c>
      <c r="P56" s="29" t="s">
        <v>86</v>
      </c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customHeight="1">
      <c r="A57" s="121" t="s">
        <v>90</v>
      </c>
      <c r="B57" s="26"/>
      <c r="C57" s="122">
        <v>0.1177</v>
      </c>
      <c r="D57" s="26"/>
      <c r="E57" s="122">
        <v>0.0993</v>
      </c>
      <c r="F57" s="60"/>
      <c r="G57" s="123">
        <v>0.0915</v>
      </c>
      <c r="H57" s="60"/>
      <c r="I57" s="123">
        <v>0.1355</v>
      </c>
      <c r="J57" s="60"/>
      <c r="K57" s="123">
        <v>0.1399</v>
      </c>
      <c r="L57" s="60"/>
      <c r="M57" s="123">
        <v>0.0959</v>
      </c>
      <c r="N57" s="60"/>
      <c r="O57" s="123">
        <v>0.0735</v>
      </c>
      <c r="P57" s="29" t="s">
        <v>86</v>
      </c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customHeight="1">
      <c r="A58" s="124" t="s">
        <v>91</v>
      </c>
      <c r="B58" s="26"/>
      <c r="C58" s="117">
        <v>0.101</v>
      </c>
      <c r="D58" s="26"/>
      <c r="E58" s="117">
        <v>0.07519999999999999</v>
      </c>
      <c r="F58" s="26"/>
      <c r="G58" s="119">
        <v>0.0704</v>
      </c>
      <c r="H58" s="26"/>
      <c r="I58" s="119">
        <v>0.1226</v>
      </c>
      <c r="J58" s="26"/>
      <c r="K58" s="119">
        <v>0.1099</v>
      </c>
      <c r="L58" s="26"/>
      <c r="M58" s="119">
        <v>0.0693</v>
      </c>
      <c r="N58" s="26"/>
      <c r="O58" s="119">
        <v>0.0432</v>
      </c>
      <c r="P58" s="29" t="s">
        <v>86</v>
      </c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customHeight="1">
      <c r="A59" s="121" t="s">
        <v>88</v>
      </c>
      <c r="B59" s="26"/>
      <c r="C59" s="122">
        <v>0.0598</v>
      </c>
      <c r="D59" s="26"/>
      <c r="E59" s="122">
        <v>0.0308</v>
      </c>
      <c r="F59" s="60"/>
      <c r="G59" s="123">
        <v>0.021</v>
      </c>
      <c r="H59" s="60"/>
      <c r="I59" s="123">
        <v>0.0725</v>
      </c>
      <c r="J59" s="60"/>
      <c r="K59" s="123">
        <v>0.0726</v>
      </c>
      <c r="L59" s="60"/>
      <c r="M59" s="123">
        <v>0.0262</v>
      </c>
      <c r="N59" s="60"/>
      <c r="O59" s="123">
        <v>0.0111</v>
      </c>
      <c r="P59" s="29" t="s">
        <v>86</v>
      </c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customHeight="1">
      <c r="A60" s="121" t="s">
        <v>89</v>
      </c>
      <c r="B60" s="26"/>
      <c r="C60" s="122">
        <v>0.0925</v>
      </c>
      <c r="D60" s="26"/>
      <c r="E60" s="122">
        <v>0.0654</v>
      </c>
      <c r="F60" s="60"/>
      <c r="G60" s="123">
        <v>0.0658</v>
      </c>
      <c r="H60" s="60"/>
      <c r="I60" s="123">
        <v>0.1211</v>
      </c>
      <c r="J60" s="60"/>
      <c r="K60" s="123">
        <v>0.0926</v>
      </c>
      <c r="L60" s="60"/>
      <c r="M60" s="123">
        <v>0.055999999999999994</v>
      </c>
      <c r="N60" s="60"/>
      <c r="O60" s="123">
        <v>0.0287</v>
      </c>
      <c r="P60" s="29" t="s">
        <v>86</v>
      </c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customHeight="1">
      <c r="A61" s="121" t="s">
        <v>90</v>
      </c>
      <c r="B61" s="26"/>
      <c r="C61" s="122">
        <v>0.124</v>
      </c>
      <c r="D61" s="26"/>
      <c r="E61" s="122">
        <v>0.1003</v>
      </c>
      <c r="F61" s="60"/>
      <c r="G61" s="123">
        <v>0.0919</v>
      </c>
      <c r="H61" s="60"/>
      <c r="I61" s="123">
        <v>0.1433</v>
      </c>
      <c r="J61" s="60"/>
      <c r="K61" s="123">
        <v>0.1412</v>
      </c>
      <c r="L61" s="60"/>
      <c r="M61" s="123">
        <v>0.10039999999999999</v>
      </c>
      <c r="N61" s="60"/>
      <c r="O61" s="123">
        <v>0.06559999999999999</v>
      </c>
      <c r="P61" s="29" t="s">
        <v>86</v>
      </c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customHeight="1">
      <c r="A62" s="124" t="s">
        <v>92</v>
      </c>
      <c r="B62" s="40">
        <f>C62/C52</f>
        <v>0.4411614489</v>
      </c>
      <c r="C62" s="28">
        <v>87241.0</v>
      </c>
      <c r="D62" s="40">
        <f>E62/E52</f>
        <v>0.4221329763</v>
      </c>
      <c r="E62" s="28">
        <v>946.0</v>
      </c>
      <c r="F62" s="126"/>
      <c r="G62" s="127"/>
      <c r="H62" s="126"/>
      <c r="I62" s="127"/>
      <c r="J62" s="126"/>
      <c r="K62" s="127"/>
      <c r="L62" s="126"/>
      <c r="M62" s="127"/>
      <c r="N62" s="126"/>
      <c r="O62" s="127"/>
      <c r="P62" s="29" t="s">
        <v>93</v>
      </c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customHeight="1">
      <c r="A63" s="121" t="s">
        <v>94</v>
      </c>
      <c r="B63" s="128">
        <f>C63/C62</f>
        <v>0.4339588038</v>
      </c>
      <c r="C63" s="35">
        <v>37859.0</v>
      </c>
      <c r="D63" s="128">
        <f>E63/E62</f>
        <v>0.4143763214</v>
      </c>
      <c r="E63" s="35">
        <v>392.0</v>
      </c>
      <c r="F63" s="126"/>
      <c r="G63" s="127"/>
      <c r="H63" s="126"/>
      <c r="I63" s="127"/>
      <c r="J63" s="126"/>
      <c r="K63" s="127"/>
      <c r="L63" s="126"/>
      <c r="M63" s="127"/>
      <c r="N63" s="126"/>
      <c r="O63" s="127"/>
      <c r="P63" s="29" t="s">
        <v>93</v>
      </c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customHeight="1">
      <c r="A64" s="121" t="s">
        <v>95</v>
      </c>
      <c r="B64" s="128">
        <f>C64/C62</f>
        <v>0.5660411962</v>
      </c>
      <c r="C64" s="35">
        <v>49382.0</v>
      </c>
      <c r="D64" s="128">
        <f>E64/E62</f>
        <v>0.5856236786</v>
      </c>
      <c r="E64" s="35">
        <v>554.0</v>
      </c>
      <c r="F64" s="126"/>
      <c r="G64" s="127"/>
      <c r="H64" s="126"/>
      <c r="I64" s="127"/>
      <c r="J64" s="126"/>
      <c r="K64" s="127"/>
      <c r="L64" s="126"/>
      <c r="M64" s="127"/>
      <c r="N64" s="126"/>
      <c r="O64" s="127"/>
      <c r="P64" s="29" t="s">
        <v>93</v>
      </c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customHeight="1">
      <c r="A65" s="120" t="s">
        <v>96</v>
      </c>
      <c r="B65" s="40">
        <f>C65/C52</f>
        <v>0.3955186521</v>
      </c>
      <c r="C65" s="130">
        <v>78215.0</v>
      </c>
      <c r="D65" s="40">
        <f>E65/E52</f>
        <v>0.4640785364</v>
      </c>
      <c r="E65" s="130">
        <v>1040.0</v>
      </c>
      <c r="F65" s="126"/>
      <c r="G65" s="127"/>
      <c r="H65" s="126"/>
      <c r="I65" s="127"/>
      <c r="J65" s="126"/>
      <c r="K65" s="127"/>
      <c r="L65" s="126"/>
      <c r="M65" s="127"/>
      <c r="N65" s="126"/>
      <c r="O65" s="127"/>
      <c r="P65" s="4" t="s">
        <v>97</v>
      </c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customHeight="1">
      <c r="A66" s="121" t="s">
        <v>94</v>
      </c>
      <c r="B66" s="128">
        <f>C66/C65</f>
        <v>0.4970529949</v>
      </c>
      <c r="C66" s="131">
        <v>38877.0</v>
      </c>
      <c r="D66" s="128">
        <f>E66/E65</f>
        <v>0.4865384615</v>
      </c>
      <c r="E66" s="351">
        <v>506.0</v>
      </c>
      <c r="F66" s="126"/>
      <c r="G66" s="127"/>
      <c r="H66" s="126"/>
      <c r="I66" s="127"/>
      <c r="J66" s="126"/>
      <c r="K66" s="127"/>
      <c r="L66" s="126"/>
      <c r="M66" s="127"/>
      <c r="N66" s="126"/>
      <c r="O66" s="127"/>
      <c r="P66" s="4" t="s">
        <v>97</v>
      </c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customHeight="1">
      <c r="A67" s="121" t="s">
        <v>95</v>
      </c>
      <c r="B67" s="132">
        <f>C67/C65</f>
        <v>0.5029470051</v>
      </c>
      <c r="C67" s="133">
        <v>39338.0</v>
      </c>
      <c r="D67" s="132">
        <f>E67/E65</f>
        <v>0.5134615385</v>
      </c>
      <c r="E67" s="657">
        <v>534.0</v>
      </c>
      <c r="F67" s="134"/>
      <c r="G67" s="135"/>
      <c r="H67" s="134"/>
      <c r="I67" s="135"/>
      <c r="J67" s="134"/>
      <c r="K67" s="135"/>
      <c r="L67" s="134"/>
      <c r="M67" s="135"/>
      <c r="N67" s="134"/>
      <c r="O67" s="135"/>
      <c r="P67" s="4" t="s">
        <v>97</v>
      </c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customHeight="1">
      <c r="A68" s="120" t="s">
        <v>98</v>
      </c>
      <c r="B68" s="40">
        <f>C68/C52</f>
        <v>0.6044813479</v>
      </c>
      <c r="C68" s="130">
        <v>119538.0</v>
      </c>
      <c r="D68" s="40">
        <f>E68/E52</f>
        <v>0.5359214636</v>
      </c>
      <c r="E68" s="130">
        <v>1201.0</v>
      </c>
      <c r="F68" s="126"/>
      <c r="G68" s="127"/>
      <c r="H68" s="134"/>
      <c r="I68" s="135"/>
      <c r="J68" s="134"/>
      <c r="K68" s="135"/>
      <c r="L68" s="134"/>
      <c r="M68" s="135"/>
      <c r="N68" s="134"/>
      <c r="O68" s="135"/>
      <c r="P68" s="4" t="s">
        <v>97</v>
      </c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customHeight="1">
      <c r="A69" s="121" t="s">
        <v>94</v>
      </c>
      <c r="B69" s="128">
        <f>C69/C68</f>
        <v>0.4368819957</v>
      </c>
      <c r="C69" s="131">
        <v>52224.0</v>
      </c>
      <c r="D69" s="128">
        <f>E69/E68</f>
        <v>0.4254787677</v>
      </c>
      <c r="E69" s="351">
        <v>511.0</v>
      </c>
      <c r="F69" s="126"/>
      <c r="G69" s="127"/>
      <c r="H69" s="134"/>
      <c r="I69" s="135"/>
      <c r="J69" s="134"/>
      <c r="K69" s="135"/>
      <c r="L69" s="134"/>
      <c r="M69" s="135"/>
      <c r="N69" s="134"/>
      <c r="O69" s="135"/>
      <c r="P69" s="4" t="s">
        <v>97</v>
      </c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0" customHeight="1">
      <c r="A70" s="121" t="s">
        <v>95</v>
      </c>
      <c r="B70" s="128">
        <f>C70/C68</f>
        <v>0.5631180043</v>
      </c>
      <c r="C70" s="131">
        <v>67314.0</v>
      </c>
      <c r="D70" s="128">
        <f>E70/E68</f>
        <v>0.5745212323</v>
      </c>
      <c r="E70" s="351">
        <v>690.0</v>
      </c>
      <c r="F70" s="134"/>
      <c r="G70" s="135"/>
      <c r="H70" s="138"/>
      <c r="I70" s="139"/>
      <c r="J70" s="138"/>
      <c r="K70" s="139"/>
      <c r="L70" s="138"/>
      <c r="M70" s="139"/>
      <c r="N70" s="138"/>
      <c r="O70" s="139"/>
      <c r="P70" s="4" t="s">
        <v>97</v>
      </c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0" customHeight="1">
      <c r="A71" s="23" t="s">
        <v>99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  <c r="P71" s="4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0" customHeight="1">
      <c r="A72" s="140" t="s">
        <v>100</v>
      </c>
      <c r="B72" s="141">
        <v>1.0</v>
      </c>
      <c r="C72" s="142">
        <v>459482.0</v>
      </c>
      <c r="D72" s="141">
        <v>1.0</v>
      </c>
      <c r="E72" s="142">
        <v>8539.0</v>
      </c>
      <c r="F72" s="141">
        <v>1.0</v>
      </c>
      <c r="G72" s="142">
        <v>3314.0</v>
      </c>
      <c r="H72" s="141">
        <v>1.0</v>
      </c>
      <c r="I72" s="143">
        <v>268.0</v>
      </c>
      <c r="J72" s="141">
        <v>1.0</v>
      </c>
      <c r="K72" s="143">
        <v>853.0</v>
      </c>
      <c r="L72" s="141">
        <v>1.0</v>
      </c>
      <c r="M72" s="142">
        <v>2105.0</v>
      </c>
      <c r="N72" s="141">
        <v>1.0</v>
      </c>
      <c r="O72" s="142">
        <v>1999.0</v>
      </c>
      <c r="P72" s="29" t="s">
        <v>101</v>
      </c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customHeight="1">
      <c r="A73" s="144" t="s">
        <v>102</v>
      </c>
      <c r="B73" s="145">
        <f t="shared" ref="B73:B77" si="27">C73/$C$72</f>
        <v>0.1907931105</v>
      </c>
      <c r="C73" s="52">
        <v>87666.0</v>
      </c>
      <c r="D73" s="145">
        <f t="shared" ref="D73:D76" si="28">E73/$E$72</f>
        <v>0.1866729125</v>
      </c>
      <c r="E73" s="52">
        <v>1594.0</v>
      </c>
      <c r="F73" s="145">
        <f t="shared" ref="F73:F76" si="29">G73/$G$72</f>
        <v>0.1738080869</v>
      </c>
      <c r="G73" s="146">
        <v>576.0</v>
      </c>
      <c r="H73" s="145">
        <f t="shared" ref="H73:H76" si="30">I73/$I$72</f>
        <v>0.2052238806</v>
      </c>
      <c r="I73" s="146">
        <v>55.0</v>
      </c>
      <c r="J73" s="145">
        <f t="shared" ref="J73:J76" si="31">K73/$K$72</f>
        <v>0.2063305979</v>
      </c>
      <c r="K73" s="146">
        <v>176.0</v>
      </c>
      <c r="L73" s="145">
        <f t="shared" ref="L73:L76" si="32">M73/$M$72</f>
        <v>0.2337292162</v>
      </c>
      <c r="M73" s="146">
        <v>492.0</v>
      </c>
      <c r="N73" s="145">
        <f t="shared" ref="N73:N76" si="33">O73/$O$72</f>
        <v>0.1475737869</v>
      </c>
      <c r="O73" s="146">
        <v>295.0</v>
      </c>
      <c r="P73" s="4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customHeight="1">
      <c r="A74" s="147" t="s">
        <v>103</v>
      </c>
      <c r="B74" s="148">
        <f t="shared" si="27"/>
        <v>0.1931065852</v>
      </c>
      <c r="C74" s="52">
        <v>88729.0</v>
      </c>
      <c r="D74" s="148">
        <f t="shared" si="28"/>
        <v>0.188663778</v>
      </c>
      <c r="E74" s="52">
        <v>1611.0</v>
      </c>
      <c r="F74" s="148">
        <f t="shared" si="29"/>
        <v>0.1822570911</v>
      </c>
      <c r="G74" s="146">
        <v>604.0</v>
      </c>
      <c r="H74" s="148">
        <f t="shared" si="30"/>
        <v>0.2276119403</v>
      </c>
      <c r="I74" s="146">
        <v>61.0</v>
      </c>
      <c r="J74" s="148">
        <f t="shared" si="31"/>
        <v>0.2063305979</v>
      </c>
      <c r="K74" s="146">
        <v>176.0</v>
      </c>
      <c r="L74" s="148">
        <f t="shared" si="32"/>
        <v>0.1904988124</v>
      </c>
      <c r="M74" s="146">
        <v>401.0</v>
      </c>
      <c r="N74" s="148">
        <f t="shared" si="33"/>
        <v>0.1845922961</v>
      </c>
      <c r="O74" s="146">
        <v>369.0</v>
      </c>
      <c r="P74" s="4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customHeight="1">
      <c r="A75" s="149" t="s">
        <v>104</v>
      </c>
      <c r="B75" s="148">
        <f t="shared" si="27"/>
        <v>0.3794969117</v>
      </c>
      <c r="C75" s="52">
        <v>174372.0</v>
      </c>
      <c r="D75" s="148">
        <f t="shared" si="28"/>
        <v>0.3941913573</v>
      </c>
      <c r="E75" s="52">
        <v>3366.0</v>
      </c>
      <c r="F75" s="148">
        <f t="shared" si="29"/>
        <v>0.4043452022</v>
      </c>
      <c r="G75" s="52">
        <v>1340.0</v>
      </c>
      <c r="H75" s="148">
        <f t="shared" si="30"/>
        <v>0.3805970149</v>
      </c>
      <c r="I75" s="146">
        <v>102.0</v>
      </c>
      <c r="J75" s="148">
        <f t="shared" si="31"/>
        <v>0.3528722157</v>
      </c>
      <c r="K75" s="146">
        <v>301.0</v>
      </c>
      <c r="L75" s="148">
        <f t="shared" si="32"/>
        <v>0.3648456057</v>
      </c>
      <c r="M75" s="146">
        <v>768.0</v>
      </c>
      <c r="N75" s="148">
        <f t="shared" si="33"/>
        <v>0.4277138569</v>
      </c>
      <c r="O75" s="146">
        <v>855.0</v>
      </c>
      <c r="P75" s="4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customHeight="1">
      <c r="A76" s="150" t="s">
        <v>105</v>
      </c>
      <c r="B76" s="151">
        <f t="shared" si="27"/>
        <v>0.2366033925</v>
      </c>
      <c r="C76" s="152">
        <v>108715.0</v>
      </c>
      <c r="D76" s="151">
        <f t="shared" si="28"/>
        <v>0.2304719522</v>
      </c>
      <c r="E76" s="152">
        <v>1968.0</v>
      </c>
      <c r="F76" s="151">
        <f t="shared" si="29"/>
        <v>0.2395896198</v>
      </c>
      <c r="G76" s="153">
        <v>794.0</v>
      </c>
      <c r="H76" s="151">
        <f t="shared" si="30"/>
        <v>0.1865671642</v>
      </c>
      <c r="I76" s="153">
        <v>50.0</v>
      </c>
      <c r="J76" s="151">
        <f t="shared" si="31"/>
        <v>0.2344665885</v>
      </c>
      <c r="K76" s="153">
        <v>200.0</v>
      </c>
      <c r="L76" s="151">
        <f t="shared" si="32"/>
        <v>0.2109263658</v>
      </c>
      <c r="M76" s="153">
        <v>444.0</v>
      </c>
      <c r="N76" s="151">
        <f t="shared" si="33"/>
        <v>0.24012006</v>
      </c>
      <c r="O76" s="153">
        <v>480.0</v>
      </c>
      <c r="P76" s="4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customHeight="1">
      <c r="A77" s="154" t="s">
        <v>106</v>
      </c>
      <c r="B77" s="38">
        <f t="shared" si="27"/>
        <v>0.5110972791</v>
      </c>
      <c r="C77" s="155">
        <v>234840.0</v>
      </c>
      <c r="D77" s="38">
        <f>E77/E72</f>
        <v>0.5253542569</v>
      </c>
      <c r="E77" s="155">
        <v>4486.0</v>
      </c>
      <c r="F77" s="38">
        <f>G77/G72</f>
        <v>0.5365117683</v>
      </c>
      <c r="G77" s="155">
        <v>1778.0</v>
      </c>
      <c r="H77" s="38">
        <f>I77/I72</f>
        <v>0.526119403</v>
      </c>
      <c r="I77" s="156">
        <v>141.0</v>
      </c>
      <c r="J77" s="38">
        <f>K77/K72</f>
        <v>0.5334114889</v>
      </c>
      <c r="K77" s="156">
        <v>455.0</v>
      </c>
      <c r="L77" s="38">
        <f>M77/M72</f>
        <v>0.5168646081</v>
      </c>
      <c r="M77" s="155">
        <v>1088.0</v>
      </c>
      <c r="N77" s="38">
        <f>O77/O72</f>
        <v>0.5122561281</v>
      </c>
      <c r="O77" s="155">
        <v>1024.0</v>
      </c>
      <c r="P77" s="29" t="s">
        <v>101</v>
      </c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customHeight="1">
      <c r="A78" s="144" t="s">
        <v>102</v>
      </c>
      <c r="B78" s="145">
        <f t="shared" ref="B78:B81" si="34">C78/$C$77</f>
        <v>0.1912706524</v>
      </c>
      <c r="C78" s="52">
        <v>44918.0</v>
      </c>
      <c r="D78" s="145">
        <f t="shared" ref="D78:D81" si="35">E78/$E$77</f>
        <v>0.1872492198</v>
      </c>
      <c r="E78" s="146">
        <v>840.0</v>
      </c>
      <c r="F78" s="145">
        <f t="shared" ref="F78:F81" si="36">G78/$G$77</f>
        <v>0.1749156355</v>
      </c>
      <c r="G78" s="146">
        <v>311.0</v>
      </c>
      <c r="H78" s="145">
        <f t="shared" ref="H78:H81" si="37">I78/$I$77</f>
        <v>0.1985815603</v>
      </c>
      <c r="I78" s="146">
        <v>28.0</v>
      </c>
      <c r="J78" s="145">
        <f t="shared" ref="J78:J81" si="38">K78/$K$77</f>
        <v>0.1934065934</v>
      </c>
      <c r="K78" s="146">
        <v>88.0</v>
      </c>
      <c r="L78" s="145">
        <f t="shared" ref="L78:L81" si="39">M78/$M$77</f>
        <v>0.2398897059</v>
      </c>
      <c r="M78" s="146">
        <v>261.0</v>
      </c>
      <c r="N78" s="145">
        <f t="shared" ref="N78:N81" si="40">O78/$O$77</f>
        <v>0.1484375</v>
      </c>
      <c r="O78" s="146">
        <v>152.0</v>
      </c>
      <c r="P78" s="4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customHeight="1">
      <c r="A79" s="147" t="s">
        <v>107</v>
      </c>
      <c r="B79" s="148">
        <f t="shared" si="34"/>
        <v>0.1927908363</v>
      </c>
      <c r="C79" s="52">
        <v>45275.0</v>
      </c>
      <c r="D79" s="148">
        <f t="shared" si="35"/>
        <v>0.1834596523</v>
      </c>
      <c r="E79" s="146">
        <v>823.0</v>
      </c>
      <c r="F79" s="148">
        <f t="shared" si="36"/>
        <v>0.1816647919</v>
      </c>
      <c r="G79" s="146">
        <v>323.0</v>
      </c>
      <c r="H79" s="148">
        <f t="shared" si="37"/>
        <v>0.2056737589</v>
      </c>
      <c r="I79" s="146">
        <v>29.0</v>
      </c>
      <c r="J79" s="148">
        <f t="shared" si="38"/>
        <v>0.1978021978</v>
      </c>
      <c r="K79" s="146">
        <v>90.0</v>
      </c>
      <c r="L79" s="148">
        <f t="shared" si="39"/>
        <v>0.1856617647</v>
      </c>
      <c r="M79" s="146">
        <v>202.0</v>
      </c>
      <c r="N79" s="148">
        <f t="shared" si="40"/>
        <v>0.1748046875</v>
      </c>
      <c r="O79" s="146">
        <v>179.0</v>
      </c>
      <c r="P79" s="4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customHeight="1">
      <c r="A80" s="149" t="s">
        <v>108</v>
      </c>
      <c r="B80" s="148">
        <f t="shared" si="34"/>
        <v>0.3801652189</v>
      </c>
      <c r="C80" s="52">
        <v>89278.0</v>
      </c>
      <c r="D80" s="148">
        <f t="shared" si="35"/>
        <v>0.3970129291</v>
      </c>
      <c r="E80" s="52">
        <v>1781.0</v>
      </c>
      <c r="F80" s="148">
        <f t="shared" si="36"/>
        <v>0.411136108</v>
      </c>
      <c r="G80" s="146">
        <v>731.0</v>
      </c>
      <c r="H80" s="148">
        <f t="shared" si="37"/>
        <v>0.390070922</v>
      </c>
      <c r="I80" s="146">
        <v>55.0</v>
      </c>
      <c r="J80" s="148">
        <f t="shared" si="38"/>
        <v>0.3692307692</v>
      </c>
      <c r="K80" s="146">
        <v>168.0</v>
      </c>
      <c r="L80" s="148">
        <f t="shared" si="39"/>
        <v>0.3621323529</v>
      </c>
      <c r="M80" s="146">
        <v>394.0</v>
      </c>
      <c r="N80" s="148">
        <f t="shared" si="40"/>
        <v>0.4228515625</v>
      </c>
      <c r="O80" s="146">
        <v>433.0</v>
      </c>
      <c r="P80" s="4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customHeight="1">
      <c r="A81" s="150" t="s">
        <v>109</v>
      </c>
      <c r="B81" s="151">
        <f t="shared" si="34"/>
        <v>0.2357732925</v>
      </c>
      <c r="C81" s="152">
        <v>55369.0</v>
      </c>
      <c r="D81" s="151">
        <f t="shared" si="35"/>
        <v>0.2322781988</v>
      </c>
      <c r="E81" s="152">
        <v>1042.0</v>
      </c>
      <c r="F81" s="151">
        <f t="shared" si="36"/>
        <v>0.2322834646</v>
      </c>
      <c r="G81" s="153">
        <v>413.0</v>
      </c>
      <c r="H81" s="151">
        <f t="shared" si="37"/>
        <v>0.2056737589</v>
      </c>
      <c r="I81" s="153">
        <v>29.0</v>
      </c>
      <c r="J81" s="151">
        <f t="shared" si="38"/>
        <v>0.2395604396</v>
      </c>
      <c r="K81" s="153">
        <v>109.0</v>
      </c>
      <c r="L81" s="151">
        <f t="shared" si="39"/>
        <v>0.2123161765</v>
      </c>
      <c r="M81" s="153">
        <v>231.0</v>
      </c>
      <c r="N81" s="151">
        <f t="shared" si="40"/>
        <v>0.25390625</v>
      </c>
      <c r="O81" s="153">
        <v>260.0</v>
      </c>
      <c r="P81" s="4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customHeight="1">
      <c r="A82" s="154" t="s">
        <v>110</v>
      </c>
      <c r="B82" s="38">
        <f>C82/C72</f>
        <v>0.4889027209</v>
      </c>
      <c r="C82" s="155">
        <v>224642.0</v>
      </c>
      <c r="D82" s="38">
        <f>E82/E72</f>
        <v>0.4746457431</v>
      </c>
      <c r="E82" s="155">
        <v>4053.0</v>
      </c>
      <c r="F82" s="38">
        <f>G82/G72</f>
        <v>0.4634882317</v>
      </c>
      <c r="G82" s="155">
        <v>1536.0</v>
      </c>
      <c r="H82" s="38">
        <f>I82/I72</f>
        <v>0.473880597</v>
      </c>
      <c r="I82" s="156">
        <v>127.0</v>
      </c>
      <c r="J82" s="38">
        <f>K82/K72</f>
        <v>0.4665885111</v>
      </c>
      <c r="K82" s="156">
        <v>398.0</v>
      </c>
      <c r="L82" s="38">
        <f>M82/M72</f>
        <v>0.4831353919</v>
      </c>
      <c r="M82" s="155">
        <v>1017.0</v>
      </c>
      <c r="N82" s="38">
        <f>O82/O72</f>
        <v>0.4877438719</v>
      </c>
      <c r="O82" s="156">
        <v>975.0</v>
      </c>
      <c r="P82" s="4" t="s">
        <v>101</v>
      </c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customHeight="1">
      <c r="A83" s="144" t="s">
        <v>102</v>
      </c>
      <c r="B83" s="145">
        <f t="shared" ref="B83:B86" si="41">C83/$C$82</f>
        <v>0.1902938898</v>
      </c>
      <c r="C83" s="52">
        <v>42748.0</v>
      </c>
      <c r="D83" s="145">
        <f t="shared" ref="D83:D86" si="42">E83/$E$82</f>
        <v>0.1860350358</v>
      </c>
      <c r="E83" s="146">
        <v>754.0</v>
      </c>
      <c r="F83" s="145">
        <f t="shared" ref="F83:F86" si="43">G83/$G$82</f>
        <v>0.1725260417</v>
      </c>
      <c r="G83" s="146">
        <v>265.0</v>
      </c>
      <c r="H83" s="145">
        <f t="shared" ref="H83:H86" si="44">I83/$I$82</f>
        <v>0.2125984252</v>
      </c>
      <c r="I83" s="146">
        <v>27.0</v>
      </c>
      <c r="J83" s="145">
        <f t="shared" ref="J83:J86" si="45">K83/$K$82</f>
        <v>0.2211055276</v>
      </c>
      <c r="K83" s="146">
        <v>88.0</v>
      </c>
      <c r="L83" s="145">
        <f t="shared" ref="L83:L86" si="46">M83/$M$82</f>
        <v>0.2271386431</v>
      </c>
      <c r="M83" s="146">
        <v>231.0</v>
      </c>
      <c r="N83" s="145">
        <f t="shared" ref="N83:N86" si="47">O83/$O$82</f>
        <v>0.1466666667</v>
      </c>
      <c r="O83" s="146">
        <v>143.0</v>
      </c>
      <c r="P83" s="4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customHeight="1">
      <c r="A84" s="147" t="s">
        <v>107</v>
      </c>
      <c r="B84" s="148">
        <f t="shared" si="41"/>
        <v>0.1934366681</v>
      </c>
      <c r="C84" s="52">
        <v>43454.0</v>
      </c>
      <c r="D84" s="148">
        <f t="shared" si="42"/>
        <v>0.1944238835</v>
      </c>
      <c r="E84" s="146">
        <v>788.0</v>
      </c>
      <c r="F84" s="148">
        <f t="shared" si="43"/>
        <v>0.1829427083</v>
      </c>
      <c r="G84" s="146">
        <v>281.0</v>
      </c>
      <c r="H84" s="148">
        <f t="shared" si="44"/>
        <v>0.2519685039</v>
      </c>
      <c r="I84" s="146">
        <v>32.0</v>
      </c>
      <c r="J84" s="148">
        <f t="shared" si="45"/>
        <v>0.216080402</v>
      </c>
      <c r="K84" s="146">
        <v>86.0</v>
      </c>
      <c r="L84" s="148">
        <f t="shared" si="46"/>
        <v>0.1956735497</v>
      </c>
      <c r="M84" s="146">
        <v>199.0</v>
      </c>
      <c r="N84" s="148">
        <f t="shared" si="47"/>
        <v>0.1948717949</v>
      </c>
      <c r="O84" s="146">
        <v>190.0</v>
      </c>
      <c r="P84" s="4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customHeight="1">
      <c r="A85" s="149" t="s">
        <v>108</v>
      </c>
      <c r="B85" s="148">
        <f t="shared" si="41"/>
        <v>0.3787982657</v>
      </c>
      <c r="C85" s="52">
        <v>85094.0</v>
      </c>
      <c r="D85" s="148">
        <f t="shared" si="42"/>
        <v>0.3910683444</v>
      </c>
      <c r="E85" s="52">
        <v>1585.0</v>
      </c>
      <c r="F85" s="148">
        <f t="shared" si="43"/>
        <v>0.396484375</v>
      </c>
      <c r="G85" s="146">
        <v>609.0</v>
      </c>
      <c r="H85" s="148">
        <f t="shared" si="44"/>
        <v>0.3700787402</v>
      </c>
      <c r="I85" s="146">
        <v>47.0</v>
      </c>
      <c r="J85" s="148">
        <f t="shared" si="45"/>
        <v>0.3341708543</v>
      </c>
      <c r="K85" s="146">
        <v>133.0</v>
      </c>
      <c r="L85" s="148">
        <f t="shared" si="46"/>
        <v>0.3677482793</v>
      </c>
      <c r="M85" s="146">
        <v>374.0</v>
      </c>
      <c r="N85" s="148">
        <f t="shared" si="47"/>
        <v>0.4328205128</v>
      </c>
      <c r="O85" s="146">
        <v>422.0</v>
      </c>
      <c r="P85" s="4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customHeight="1">
      <c r="A86" s="150" t="s">
        <v>109</v>
      </c>
      <c r="B86" s="151">
        <f t="shared" si="41"/>
        <v>0.2374711764</v>
      </c>
      <c r="C86" s="152">
        <v>53346.0</v>
      </c>
      <c r="D86" s="151">
        <f t="shared" si="42"/>
        <v>0.2284727362</v>
      </c>
      <c r="E86" s="153">
        <v>926.0</v>
      </c>
      <c r="F86" s="151">
        <f t="shared" si="43"/>
        <v>0.248046875</v>
      </c>
      <c r="G86" s="153">
        <v>381.0</v>
      </c>
      <c r="H86" s="151">
        <f t="shared" si="44"/>
        <v>0.1653543307</v>
      </c>
      <c r="I86" s="153">
        <v>21.0</v>
      </c>
      <c r="J86" s="151">
        <f t="shared" si="45"/>
        <v>0.2286432161</v>
      </c>
      <c r="K86" s="153">
        <v>91.0</v>
      </c>
      <c r="L86" s="151">
        <f t="shared" si="46"/>
        <v>0.209439528</v>
      </c>
      <c r="M86" s="153">
        <v>213.0</v>
      </c>
      <c r="N86" s="151">
        <f t="shared" si="47"/>
        <v>0.2256410256</v>
      </c>
      <c r="O86" s="153">
        <v>220.0</v>
      </c>
      <c r="P86" s="4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customHeight="1">
      <c r="A87" s="582" t="s">
        <v>111</v>
      </c>
      <c r="B87" s="38">
        <v>1.0</v>
      </c>
      <c r="C87" s="27">
        <v>498112.0</v>
      </c>
      <c r="D87" s="38">
        <v>1.0</v>
      </c>
      <c r="E87" s="28">
        <v>8192.0</v>
      </c>
      <c r="F87" s="671"/>
      <c r="G87" s="584"/>
      <c r="H87" s="583"/>
      <c r="I87" s="584"/>
      <c r="J87" s="583"/>
      <c r="K87" s="584"/>
      <c r="L87" s="583"/>
      <c r="M87" s="584"/>
      <c r="N87" s="583"/>
      <c r="O87" s="584"/>
      <c r="P87" s="29" t="s">
        <v>112</v>
      </c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463" t="s">
        <v>113</v>
      </c>
      <c r="B88" s="38">
        <v>1.0</v>
      </c>
      <c r="C88" s="27">
        <v>498112.0</v>
      </c>
      <c r="D88" s="38">
        <v>1.0</v>
      </c>
      <c r="E88" s="28">
        <v>8192.0</v>
      </c>
      <c r="F88" s="169"/>
      <c r="G88" s="135"/>
      <c r="H88" s="134"/>
      <c r="I88" s="135"/>
      <c r="J88" s="134"/>
      <c r="K88" s="135"/>
      <c r="L88" s="134"/>
      <c r="M88" s="135"/>
      <c r="N88" s="134"/>
      <c r="O88" s="135"/>
      <c r="P88" s="4" t="s">
        <v>112</v>
      </c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customHeight="1">
      <c r="A89" s="170" t="s">
        <v>114</v>
      </c>
      <c r="B89" s="145">
        <f t="shared" ref="B89:B91" si="48">C89/$C$88</f>
        <v>0.435920034</v>
      </c>
      <c r="C89" s="171">
        <v>217137.0</v>
      </c>
      <c r="D89" s="145">
        <f t="shared" ref="D89:D99" si="49">E89/$E$88</f>
        <v>0.2702636719</v>
      </c>
      <c r="E89" s="172">
        <v>2214.0</v>
      </c>
      <c r="F89" s="173"/>
      <c r="G89" s="174"/>
      <c r="H89" s="175"/>
      <c r="I89" s="174"/>
      <c r="J89" s="175"/>
      <c r="K89" s="174"/>
      <c r="L89" s="175"/>
      <c r="M89" s="174"/>
      <c r="N89" s="175"/>
      <c r="O89" s="174"/>
      <c r="P89" s="4" t="s">
        <v>112</v>
      </c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customHeight="1">
      <c r="A90" s="176" t="s">
        <v>115</v>
      </c>
      <c r="B90" s="148">
        <f t="shared" si="48"/>
        <v>0.166819912</v>
      </c>
      <c r="C90" s="34">
        <v>83095.0</v>
      </c>
      <c r="D90" s="148">
        <f t="shared" si="49"/>
        <v>0.208984375</v>
      </c>
      <c r="E90" s="35">
        <v>1712.0</v>
      </c>
      <c r="F90" s="169"/>
      <c r="G90" s="135"/>
      <c r="H90" s="134"/>
      <c r="I90" s="135"/>
      <c r="J90" s="134"/>
      <c r="K90" s="135"/>
      <c r="L90" s="134"/>
      <c r="M90" s="135"/>
      <c r="N90" s="134"/>
      <c r="O90" s="135"/>
      <c r="P90" s="4" t="s">
        <v>112</v>
      </c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customHeight="1">
      <c r="A91" s="176" t="s">
        <v>116</v>
      </c>
      <c r="B91" s="148">
        <f t="shared" si="48"/>
        <v>0.397260054</v>
      </c>
      <c r="C91" s="34">
        <v>197880.0</v>
      </c>
      <c r="D91" s="148">
        <f t="shared" si="49"/>
        <v>0.5207519531</v>
      </c>
      <c r="E91" s="35">
        <v>4266.0</v>
      </c>
      <c r="F91" s="169"/>
      <c r="G91" s="135"/>
      <c r="H91" s="134"/>
      <c r="I91" s="135"/>
      <c r="J91" s="134"/>
      <c r="K91" s="135"/>
      <c r="L91" s="134"/>
      <c r="M91" s="135"/>
      <c r="N91" s="134"/>
      <c r="O91" s="135"/>
      <c r="P91" s="4" t="s">
        <v>112</v>
      </c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customHeight="1">
      <c r="A92" s="177" t="s">
        <v>117</v>
      </c>
      <c r="B92" s="40">
        <f>C92/C88</f>
        <v>0.1141249358</v>
      </c>
      <c r="C92" s="27">
        <v>56847.0</v>
      </c>
      <c r="D92" s="40">
        <f t="shared" si="49"/>
        <v>0.07177734375</v>
      </c>
      <c r="E92" s="178">
        <v>588.0</v>
      </c>
      <c r="F92" s="169"/>
      <c r="G92" s="135"/>
      <c r="H92" s="134"/>
      <c r="I92" s="135"/>
      <c r="J92" s="134"/>
      <c r="K92" s="135"/>
      <c r="L92" s="134"/>
      <c r="M92" s="135"/>
      <c r="N92" s="134"/>
      <c r="O92" s="135"/>
      <c r="P92" s="4" t="s">
        <v>112</v>
      </c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customHeight="1">
      <c r="A93" s="176" t="s">
        <v>114</v>
      </c>
      <c r="B93" s="148">
        <f t="shared" ref="B93:B95" si="50">C93/$C$88</f>
        <v>0.03657209624</v>
      </c>
      <c r="C93" s="34">
        <v>18217.0</v>
      </c>
      <c r="D93" s="148">
        <f t="shared" si="49"/>
        <v>0.01379394531</v>
      </c>
      <c r="E93" s="49">
        <v>113.0</v>
      </c>
      <c r="F93" s="169"/>
      <c r="G93" s="135"/>
      <c r="H93" s="134"/>
      <c r="I93" s="135"/>
      <c r="J93" s="134"/>
      <c r="K93" s="135"/>
      <c r="L93" s="134"/>
      <c r="M93" s="135"/>
      <c r="N93" s="134"/>
      <c r="O93" s="135"/>
      <c r="P93" s="4" t="s">
        <v>112</v>
      </c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customHeight="1">
      <c r="A94" s="176" t="s">
        <v>115</v>
      </c>
      <c r="B94" s="148">
        <f t="shared" si="50"/>
        <v>0.007948011692</v>
      </c>
      <c r="C94" s="34">
        <v>3959.0</v>
      </c>
      <c r="D94" s="148">
        <f t="shared" si="49"/>
        <v>0.003051757813</v>
      </c>
      <c r="E94" s="49">
        <v>25.0</v>
      </c>
      <c r="F94" s="169"/>
      <c r="G94" s="135"/>
      <c r="H94" s="134"/>
      <c r="I94" s="135"/>
      <c r="J94" s="134"/>
      <c r="K94" s="135"/>
      <c r="L94" s="134"/>
      <c r="M94" s="135"/>
      <c r="N94" s="134"/>
      <c r="O94" s="135"/>
      <c r="P94" s="4" t="s">
        <v>112</v>
      </c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customHeight="1">
      <c r="A95" s="176" t="s">
        <v>116</v>
      </c>
      <c r="B95" s="148">
        <f t="shared" si="50"/>
        <v>0.06960482783</v>
      </c>
      <c r="C95" s="34">
        <v>34671.0</v>
      </c>
      <c r="D95" s="148">
        <f t="shared" si="49"/>
        <v>0.05493164063</v>
      </c>
      <c r="E95" s="49">
        <v>450.0</v>
      </c>
      <c r="F95" s="169"/>
      <c r="G95" s="135"/>
      <c r="H95" s="134"/>
      <c r="I95" s="135"/>
      <c r="J95" s="134"/>
      <c r="K95" s="135"/>
      <c r="L95" s="134"/>
      <c r="M95" s="135"/>
      <c r="N95" s="134"/>
      <c r="O95" s="135"/>
      <c r="P95" s="4" t="s">
        <v>112</v>
      </c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customHeight="1">
      <c r="A96" s="177" t="s">
        <v>118</v>
      </c>
      <c r="B96" s="40">
        <f t="shared" ref="B96:B99" si="51">C96/$C$87</f>
        <v>0.03610031479</v>
      </c>
      <c r="C96" s="27">
        <v>17982.0</v>
      </c>
      <c r="D96" s="40">
        <f t="shared" si="49"/>
        <v>0.02587890625</v>
      </c>
      <c r="E96" s="178">
        <v>212.0</v>
      </c>
      <c r="F96" s="169"/>
      <c r="G96" s="135"/>
      <c r="H96" s="134"/>
      <c r="I96" s="135"/>
      <c r="J96" s="134"/>
      <c r="K96" s="135"/>
      <c r="L96" s="134"/>
      <c r="M96" s="135"/>
      <c r="N96" s="134"/>
      <c r="O96" s="135"/>
      <c r="P96" s="4" t="s">
        <v>112</v>
      </c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customHeight="1">
      <c r="A97" s="176" t="s">
        <v>114</v>
      </c>
      <c r="B97" s="128">
        <f t="shared" si="51"/>
        <v>0.01799996788</v>
      </c>
      <c r="C97" s="34">
        <v>8966.0</v>
      </c>
      <c r="D97" s="128">
        <f t="shared" si="49"/>
        <v>0.01806640625</v>
      </c>
      <c r="E97" s="49">
        <v>148.0</v>
      </c>
      <c r="F97" s="169"/>
      <c r="G97" s="86"/>
      <c r="H97" s="85"/>
      <c r="I97" s="86"/>
      <c r="J97" s="85"/>
      <c r="K97" s="86"/>
      <c r="L97" s="85"/>
      <c r="M97" s="86"/>
      <c r="N97" s="85"/>
      <c r="O97" s="86"/>
      <c r="P97" s="4" t="s">
        <v>112</v>
      </c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customHeight="1">
      <c r="A98" s="176" t="s">
        <v>115</v>
      </c>
      <c r="B98" s="128">
        <f t="shared" si="51"/>
        <v>0.0009295098291</v>
      </c>
      <c r="C98" s="48">
        <v>463.0</v>
      </c>
      <c r="D98" s="128">
        <f t="shared" si="49"/>
        <v>0.0008544921875</v>
      </c>
      <c r="E98" s="49">
        <v>7.0</v>
      </c>
      <c r="F98" s="169"/>
      <c r="G98" s="86"/>
      <c r="H98" s="85"/>
      <c r="I98" s="86"/>
      <c r="J98" s="85"/>
      <c r="K98" s="86"/>
      <c r="L98" s="85"/>
      <c r="M98" s="86"/>
      <c r="N98" s="85"/>
      <c r="O98" s="86"/>
      <c r="P98" s="4" t="s">
        <v>112</v>
      </c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0" customHeight="1">
      <c r="A99" s="179" t="s">
        <v>116</v>
      </c>
      <c r="B99" s="136">
        <f t="shared" si="51"/>
        <v>0.01717083708</v>
      </c>
      <c r="C99" s="180">
        <v>8553.0</v>
      </c>
      <c r="D99" s="136">
        <f t="shared" si="49"/>
        <v>0.006958007813</v>
      </c>
      <c r="E99" s="181">
        <v>57.0</v>
      </c>
      <c r="F99" s="182"/>
      <c r="G99" s="139"/>
      <c r="H99" s="183"/>
      <c r="I99" s="184"/>
      <c r="J99" s="183"/>
      <c r="K99" s="184"/>
      <c r="L99" s="183"/>
      <c r="M99" s="184"/>
      <c r="N99" s="183"/>
      <c r="O99" s="184"/>
      <c r="P99" s="4" t="s">
        <v>112</v>
      </c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0" customHeight="1">
      <c r="A100" s="346" t="s">
        <v>391</v>
      </c>
      <c r="B100" s="753"/>
      <c r="C100" s="753"/>
      <c r="D100" s="755"/>
      <c r="E100" s="755"/>
      <c r="F100" s="753"/>
      <c r="G100" s="753"/>
      <c r="H100" s="753"/>
      <c r="I100" s="753"/>
      <c r="J100" s="753"/>
      <c r="K100" s="753"/>
      <c r="L100" s="753"/>
      <c r="M100" s="753"/>
      <c r="N100" s="753"/>
      <c r="O100" s="754"/>
      <c r="P100" s="4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customHeight="1">
      <c r="A101" s="170" t="s">
        <v>120</v>
      </c>
      <c r="B101" s="185">
        <f t="shared" ref="B101:B106" si="52">C101/(C$101+C$102+C$103+C$104+C$105+C$106)</f>
        <v>0.1896207894</v>
      </c>
      <c r="C101" s="186">
        <v>464588.0</v>
      </c>
      <c r="D101" s="185">
        <f t="shared" ref="D101:D106" si="53">E101/(E$101+E$102+E$103+E$104+E$105+E$106)</f>
        <v>0.121135905</v>
      </c>
      <c r="E101" s="186">
        <v>4142.0</v>
      </c>
      <c r="F101" s="185">
        <f t="shared" ref="F101:F106" si="54">G101/(G$101+G$102+G$103+G$104+G$105+G$106)</f>
        <v>0.0715264456</v>
      </c>
      <c r="G101" s="186">
        <v>1044.0</v>
      </c>
      <c r="H101" s="185">
        <f t="shared" ref="H101:H106" si="55">I101/(I$101+I$102+I$103+I$104+I$105+I$106)</f>
        <v>0.3048411498</v>
      </c>
      <c r="I101" s="186">
        <v>403.0</v>
      </c>
      <c r="J101" s="185">
        <f t="shared" ref="J101:J106" si="56">K101/(K$101+K$102+K$103+K$104+K$105+K$106)</f>
        <v>0.2355329949</v>
      </c>
      <c r="K101" s="186">
        <v>1392.0</v>
      </c>
      <c r="L101" s="185">
        <f t="shared" ref="L101:L106" si="57">M101/(M$101+M$102+M$103+M$104+M$105+M$106)</f>
        <v>0.1252299606</v>
      </c>
      <c r="M101" s="186">
        <v>953.0</v>
      </c>
      <c r="N101" s="185">
        <f t="shared" ref="N101:N106" si="58">O101/(O$101+O$102+O$103+O$104+O$105+O$106)</f>
        <v>0.07360672976</v>
      </c>
      <c r="O101" s="186">
        <v>350.0</v>
      </c>
      <c r="P101" s="4" t="s">
        <v>121</v>
      </c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customHeight="1">
      <c r="A102" s="176" t="s">
        <v>122</v>
      </c>
      <c r="B102" s="187">
        <f t="shared" si="52"/>
        <v>0.2644727337</v>
      </c>
      <c r="C102" s="159">
        <v>647982.0</v>
      </c>
      <c r="D102" s="187">
        <f t="shared" si="53"/>
        <v>0.2158044044</v>
      </c>
      <c r="E102" s="159">
        <v>7379.0</v>
      </c>
      <c r="F102" s="187">
        <f t="shared" si="54"/>
        <v>0.1686763497</v>
      </c>
      <c r="G102" s="159">
        <v>2462.0</v>
      </c>
      <c r="H102" s="187">
        <f t="shared" si="55"/>
        <v>0.3714069592</v>
      </c>
      <c r="I102" s="159">
        <v>491.0</v>
      </c>
      <c r="J102" s="187">
        <f t="shared" si="56"/>
        <v>0.3495769882</v>
      </c>
      <c r="K102" s="159">
        <v>2066.0</v>
      </c>
      <c r="L102" s="187">
        <f t="shared" si="57"/>
        <v>0.244021025</v>
      </c>
      <c r="M102" s="159">
        <v>1857.0</v>
      </c>
      <c r="N102" s="187">
        <f t="shared" si="58"/>
        <v>0.1057833859</v>
      </c>
      <c r="O102" s="159">
        <v>503.0</v>
      </c>
      <c r="P102" s="4" t="s">
        <v>123</v>
      </c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customHeight="1">
      <c r="A103" s="176" t="s">
        <v>124</v>
      </c>
      <c r="B103" s="187">
        <f t="shared" si="52"/>
        <v>0.1909733928</v>
      </c>
      <c r="C103" s="159">
        <v>467902.0</v>
      </c>
      <c r="D103" s="187">
        <f t="shared" si="53"/>
        <v>0.2310121955</v>
      </c>
      <c r="E103" s="159">
        <v>7899.0</v>
      </c>
      <c r="F103" s="187">
        <f t="shared" si="54"/>
        <v>0.2515072623</v>
      </c>
      <c r="G103" s="159">
        <v>3671.0</v>
      </c>
      <c r="H103" s="187">
        <f t="shared" si="55"/>
        <v>0.2163388805</v>
      </c>
      <c r="I103" s="159">
        <v>286.0</v>
      </c>
      <c r="J103" s="187">
        <f t="shared" si="56"/>
        <v>0.2235194585</v>
      </c>
      <c r="K103" s="159">
        <v>1321.0</v>
      </c>
      <c r="L103" s="187">
        <f t="shared" si="57"/>
        <v>0.2337713535</v>
      </c>
      <c r="M103" s="159">
        <v>1779.0</v>
      </c>
      <c r="N103" s="187">
        <f t="shared" si="58"/>
        <v>0.1770767613</v>
      </c>
      <c r="O103" s="159">
        <v>842.0</v>
      </c>
      <c r="P103" s="4" t="s">
        <v>125</v>
      </c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customHeight="1">
      <c r="A104" s="176" t="s">
        <v>126</v>
      </c>
      <c r="B104" s="187">
        <f t="shared" si="52"/>
        <v>0.09901717896</v>
      </c>
      <c r="C104" s="159">
        <v>242601.0</v>
      </c>
      <c r="D104" s="187">
        <f t="shared" si="53"/>
        <v>0.1377474922</v>
      </c>
      <c r="E104" s="159">
        <v>4710.0</v>
      </c>
      <c r="F104" s="187">
        <f t="shared" si="54"/>
        <v>0.160591943</v>
      </c>
      <c r="G104" s="159">
        <v>2344.0</v>
      </c>
      <c r="H104" s="187">
        <f t="shared" si="55"/>
        <v>0.04765506808</v>
      </c>
      <c r="I104" s="159">
        <v>63.0</v>
      </c>
      <c r="J104" s="187">
        <f t="shared" si="56"/>
        <v>0.07800338409</v>
      </c>
      <c r="K104" s="159">
        <v>461.0</v>
      </c>
      <c r="L104" s="187">
        <f t="shared" si="57"/>
        <v>0.1363994744</v>
      </c>
      <c r="M104" s="159">
        <v>1038.0</v>
      </c>
      <c r="N104" s="187">
        <f t="shared" si="58"/>
        <v>0.1690851735</v>
      </c>
      <c r="O104" s="159">
        <v>804.0</v>
      </c>
      <c r="P104" s="4" t="s">
        <v>127</v>
      </c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20.25" customHeight="1">
      <c r="A105" s="176" t="s">
        <v>128</v>
      </c>
      <c r="B105" s="187">
        <f t="shared" si="52"/>
        <v>0.2542241305</v>
      </c>
      <c r="C105" s="159">
        <v>622872.0</v>
      </c>
      <c r="D105" s="187">
        <f t="shared" si="53"/>
        <v>0.2935396134</v>
      </c>
      <c r="E105" s="159">
        <v>10037.0</v>
      </c>
      <c r="F105" s="187">
        <f t="shared" si="54"/>
        <v>0.3464647849</v>
      </c>
      <c r="G105" s="159">
        <v>5057.0</v>
      </c>
      <c r="H105" s="187">
        <f t="shared" si="55"/>
        <v>0.05824508321</v>
      </c>
      <c r="I105" s="159">
        <v>77.0</v>
      </c>
      <c r="J105" s="187">
        <f t="shared" si="56"/>
        <v>0.1128595601</v>
      </c>
      <c r="K105" s="159">
        <v>667.0</v>
      </c>
      <c r="L105" s="187">
        <f t="shared" si="57"/>
        <v>0.2601839685</v>
      </c>
      <c r="M105" s="159">
        <v>1980.0</v>
      </c>
      <c r="N105" s="187">
        <f t="shared" si="58"/>
        <v>0.4744479495</v>
      </c>
      <c r="O105" s="159">
        <v>2256.0</v>
      </c>
      <c r="P105" s="4" t="s">
        <v>129</v>
      </c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0" customHeight="1">
      <c r="A106" s="188" t="s">
        <v>392</v>
      </c>
      <c r="B106" s="189">
        <f t="shared" si="52"/>
        <v>0.001691774588</v>
      </c>
      <c r="C106" s="190">
        <v>4145.0</v>
      </c>
      <c r="D106" s="189">
        <f t="shared" si="53"/>
        <v>0.0007603895534</v>
      </c>
      <c r="E106" s="190">
        <v>26.0</v>
      </c>
      <c r="F106" s="189">
        <f t="shared" si="54"/>
        <v>0.001233214579</v>
      </c>
      <c r="G106" s="190">
        <v>18.0</v>
      </c>
      <c r="H106" s="189">
        <f t="shared" si="55"/>
        <v>0.001512859304</v>
      </c>
      <c r="I106" s="190">
        <v>2.0</v>
      </c>
      <c r="J106" s="189">
        <f t="shared" si="56"/>
        <v>0.0005076142132</v>
      </c>
      <c r="K106" s="190">
        <v>3.0</v>
      </c>
      <c r="L106" s="189">
        <f t="shared" si="57"/>
        <v>0.000394218134</v>
      </c>
      <c r="M106" s="190">
        <v>3.0</v>
      </c>
      <c r="N106" s="189">
        <f t="shared" si="58"/>
        <v>0</v>
      </c>
      <c r="O106" s="190">
        <v>0.0</v>
      </c>
      <c r="P106" s="4" t="s">
        <v>131</v>
      </c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0" customHeight="1">
      <c r="A107" s="785" t="s">
        <v>132</v>
      </c>
      <c r="B107" s="756"/>
      <c r="C107" s="756"/>
      <c r="D107" s="756"/>
      <c r="E107" s="756"/>
      <c r="F107" s="10"/>
      <c r="G107" s="10"/>
      <c r="H107" s="10"/>
      <c r="I107" s="10"/>
      <c r="J107" s="10"/>
      <c r="K107" s="10"/>
      <c r="L107" s="10"/>
      <c r="M107" s="10"/>
      <c r="N107" s="10"/>
      <c r="O107" s="11"/>
      <c r="P107" s="4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0" customHeight="1">
      <c r="A108" s="346" t="s">
        <v>133</v>
      </c>
      <c r="B108" s="753"/>
      <c r="C108" s="753"/>
      <c r="D108" s="753"/>
      <c r="E108" s="753"/>
      <c r="F108" s="753"/>
      <c r="G108" s="753"/>
      <c r="H108" s="753"/>
      <c r="I108" s="753"/>
      <c r="J108" s="753"/>
      <c r="K108" s="753"/>
      <c r="L108" s="753"/>
      <c r="M108" s="753"/>
      <c r="N108" s="753"/>
      <c r="O108" s="754"/>
      <c r="P108" s="4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customHeight="1">
      <c r="A109" s="195" t="s">
        <v>134</v>
      </c>
      <c r="B109" s="196">
        <f>C109/C8</f>
        <v>0.05474491635</v>
      </c>
      <c r="C109" s="197">
        <v>173316.0</v>
      </c>
      <c r="D109" s="196">
        <f>E109/E8</f>
        <v>0.03603233616</v>
      </c>
      <c r="E109" s="198">
        <v>1667.0</v>
      </c>
      <c r="F109" s="199"/>
      <c r="G109" s="200"/>
      <c r="H109" s="175"/>
      <c r="I109" s="174"/>
      <c r="J109" s="173"/>
      <c r="K109" s="201"/>
      <c r="L109" s="175"/>
      <c r="M109" s="174"/>
      <c r="N109" s="173"/>
      <c r="O109" s="174"/>
      <c r="P109" s="4" t="s">
        <v>135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customHeight="1">
      <c r="A110" s="202" t="s">
        <v>94</v>
      </c>
      <c r="B110" s="128">
        <f t="shared" ref="B110:B111" si="59">C110/$C$109</f>
        <v>0.4841445683</v>
      </c>
      <c r="C110" s="203">
        <v>83910.0</v>
      </c>
      <c r="D110" s="128">
        <f t="shared" ref="D110:D111" si="60">E110/$E$109</f>
        <v>0.5296940612</v>
      </c>
      <c r="E110" s="480">
        <v>883.0</v>
      </c>
      <c r="F110" s="169"/>
      <c r="G110" s="135"/>
      <c r="H110" s="134"/>
      <c r="I110" s="135"/>
      <c r="J110" s="169"/>
      <c r="K110" s="205"/>
      <c r="L110" s="134"/>
      <c r="M110" s="135"/>
      <c r="N110" s="169"/>
      <c r="O110" s="135"/>
      <c r="P110" s="4" t="s">
        <v>135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customHeight="1">
      <c r="A111" s="202" t="s">
        <v>82</v>
      </c>
      <c r="B111" s="128">
        <f t="shared" si="59"/>
        <v>0.5158554317</v>
      </c>
      <c r="C111" s="203">
        <v>89406.0</v>
      </c>
      <c r="D111" s="128">
        <f t="shared" si="60"/>
        <v>0.4703059388</v>
      </c>
      <c r="E111" s="480">
        <v>784.0</v>
      </c>
      <c r="F111" s="206"/>
      <c r="G111" s="207"/>
      <c r="H111" s="208"/>
      <c r="I111" s="207"/>
      <c r="J111" s="209"/>
      <c r="K111" s="210"/>
      <c r="L111" s="208"/>
      <c r="M111" s="207"/>
      <c r="N111" s="209"/>
      <c r="O111" s="207"/>
      <c r="P111" s="4" t="s">
        <v>135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customHeight="1">
      <c r="A112" s="211" t="s">
        <v>136</v>
      </c>
      <c r="B112" s="212">
        <v>54.74064551992495</v>
      </c>
      <c r="C112" s="213"/>
      <c r="D112" s="214">
        <v>36.57</v>
      </c>
      <c r="E112" s="215"/>
      <c r="F112" s="216"/>
      <c r="G112" s="217"/>
      <c r="H112" s="218"/>
      <c r="I112" s="135"/>
      <c r="J112" s="169"/>
      <c r="K112" s="205"/>
      <c r="L112" s="134"/>
      <c r="M112" s="135"/>
      <c r="N112" s="169"/>
      <c r="O112" s="135"/>
      <c r="P112" s="4" t="s">
        <v>135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customHeight="1">
      <c r="A113" s="202" t="s">
        <v>94</v>
      </c>
      <c r="B113" s="219">
        <v>56.919238580539606</v>
      </c>
      <c r="C113" s="213"/>
      <c r="D113" s="220">
        <v>39.88</v>
      </c>
      <c r="E113" s="215"/>
      <c r="F113" s="216"/>
      <c r="G113" s="217"/>
      <c r="H113" s="218"/>
      <c r="I113" s="207"/>
      <c r="J113" s="209"/>
      <c r="K113" s="210"/>
      <c r="L113" s="208"/>
      <c r="M113" s="207"/>
      <c r="N113" s="209"/>
      <c r="O113" s="207"/>
      <c r="P113" s="4" t="s">
        <v>135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customHeight="1">
      <c r="A114" s="202" t="s">
        <v>82</v>
      </c>
      <c r="B114" s="219">
        <v>52.842424299737104</v>
      </c>
      <c r="C114" s="213"/>
      <c r="D114" s="220">
        <v>33.44</v>
      </c>
      <c r="E114" s="215"/>
      <c r="F114" s="216"/>
      <c r="G114" s="217"/>
      <c r="H114" s="218"/>
      <c r="I114" s="135"/>
      <c r="J114" s="169"/>
      <c r="K114" s="205"/>
      <c r="L114" s="134"/>
      <c r="M114" s="135"/>
      <c r="N114" s="169"/>
      <c r="O114" s="135"/>
      <c r="P114" s="4" t="s">
        <v>135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0" customHeight="1">
      <c r="A115" s="221" t="s">
        <v>137</v>
      </c>
      <c r="B115" s="222">
        <v>106.549874865928</v>
      </c>
      <c r="C115" s="223"/>
      <c r="D115" s="224">
        <v>88.79</v>
      </c>
      <c r="E115" s="225"/>
      <c r="F115" s="182"/>
      <c r="G115" s="139"/>
      <c r="H115" s="138"/>
      <c r="I115" s="139"/>
      <c r="J115" s="226"/>
      <c r="K115" s="227"/>
      <c r="L115" s="138"/>
      <c r="M115" s="139"/>
      <c r="N115" s="226"/>
      <c r="O115" s="184"/>
      <c r="P115" s="4" t="s">
        <v>135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0" customHeight="1">
      <c r="A116" s="346" t="s">
        <v>138</v>
      </c>
      <c r="B116" s="753"/>
      <c r="C116" s="753"/>
      <c r="D116" s="755"/>
      <c r="E116" s="755"/>
      <c r="F116" s="753"/>
      <c r="G116" s="753"/>
      <c r="H116" s="753"/>
      <c r="I116" s="753"/>
      <c r="J116" s="753"/>
      <c r="K116" s="753"/>
      <c r="L116" s="753"/>
      <c r="M116" s="753"/>
      <c r="N116" s="753"/>
      <c r="O116" s="754"/>
      <c r="P116" s="4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customHeight="1">
      <c r="A117" s="228" t="s">
        <v>139</v>
      </c>
      <c r="B117" s="229"/>
      <c r="C117" s="230">
        <v>0.192</v>
      </c>
      <c r="D117" s="231"/>
      <c r="E117" s="701"/>
      <c r="F117" s="231"/>
      <c r="G117" s="200"/>
      <c r="H117" s="231"/>
      <c r="I117" s="200"/>
      <c r="J117" s="231"/>
      <c r="K117" s="200"/>
      <c r="L117" s="231"/>
      <c r="M117" s="200"/>
      <c r="N117" s="231"/>
      <c r="O117" s="200"/>
      <c r="P117" s="4" t="s">
        <v>66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customHeight="1">
      <c r="A118" s="45" t="s">
        <v>140</v>
      </c>
      <c r="B118" s="26"/>
      <c r="C118" s="123">
        <v>0.188</v>
      </c>
      <c r="D118" s="134"/>
      <c r="E118" s="702"/>
      <c r="F118" s="134"/>
      <c r="G118" s="135"/>
      <c r="H118" s="134"/>
      <c r="I118" s="135"/>
      <c r="J118" s="134"/>
      <c r="K118" s="135"/>
      <c r="L118" s="134"/>
      <c r="M118" s="135"/>
      <c r="N118" s="134"/>
      <c r="O118" s="135"/>
      <c r="P118" s="4" t="s">
        <v>66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customHeight="1">
      <c r="A119" s="232" t="s">
        <v>141</v>
      </c>
      <c r="B119" s="26"/>
      <c r="C119" s="123">
        <v>0.195</v>
      </c>
      <c r="D119" s="134"/>
      <c r="E119" s="702"/>
      <c r="F119" s="134"/>
      <c r="G119" s="135"/>
      <c r="H119" s="134"/>
      <c r="I119" s="135"/>
      <c r="J119" s="134"/>
      <c r="K119" s="135"/>
      <c r="L119" s="134"/>
      <c r="M119" s="135"/>
      <c r="N119" s="134"/>
      <c r="O119" s="135"/>
      <c r="P119" s="4" t="s">
        <v>66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customHeight="1">
      <c r="A120" s="177" t="s">
        <v>142</v>
      </c>
      <c r="B120" s="26"/>
      <c r="C120" s="117">
        <v>0.211</v>
      </c>
      <c r="D120" s="134"/>
      <c r="E120" s="702"/>
      <c r="F120" s="134"/>
      <c r="G120" s="135"/>
      <c r="H120" s="134"/>
      <c r="I120" s="135"/>
      <c r="J120" s="134"/>
      <c r="K120" s="135"/>
      <c r="L120" s="134"/>
      <c r="M120" s="135"/>
      <c r="N120" s="134"/>
      <c r="O120" s="135"/>
      <c r="P120" s="4" t="s">
        <v>66</v>
      </c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customHeight="1">
      <c r="A121" s="232" t="s">
        <v>143</v>
      </c>
      <c r="B121" s="26"/>
      <c r="C121" s="123">
        <v>0.23</v>
      </c>
      <c r="D121" s="134"/>
      <c r="E121" s="702"/>
      <c r="F121" s="134"/>
      <c r="G121" s="135"/>
      <c r="H121" s="134"/>
      <c r="I121" s="135"/>
      <c r="J121" s="134"/>
      <c r="K121" s="135"/>
      <c r="L121" s="134"/>
      <c r="M121" s="135"/>
      <c r="N121" s="134"/>
      <c r="O121" s="135"/>
      <c r="P121" s="4" t="s">
        <v>66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customHeight="1">
      <c r="A122" s="232" t="s">
        <v>144</v>
      </c>
      <c r="B122" s="26"/>
      <c r="C122" s="123">
        <v>0.198</v>
      </c>
      <c r="D122" s="134"/>
      <c r="E122" s="702"/>
      <c r="F122" s="134"/>
      <c r="G122" s="135"/>
      <c r="H122" s="134"/>
      <c r="I122" s="135"/>
      <c r="J122" s="134"/>
      <c r="K122" s="135"/>
      <c r="L122" s="134"/>
      <c r="M122" s="135"/>
      <c r="N122" s="134"/>
      <c r="O122" s="135"/>
      <c r="P122" s="4" t="s">
        <v>66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customHeight="1">
      <c r="A123" s="177" t="s">
        <v>145</v>
      </c>
      <c r="B123" s="26"/>
      <c r="C123" s="117">
        <v>0.211</v>
      </c>
      <c r="D123" s="134"/>
      <c r="E123" s="702"/>
      <c r="F123" s="134"/>
      <c r="G123" s="135"/>
      <c r="H123" s="134"/>
      <c r="I123" s="135"/>
      <c r="J123" s="134"/>
      <c r="K123" s="135"/>
      <c r="L123" s="134"/>
      <c r="M123" s="135"/>
      <c r="N123" s="134"/>
      <c r="O123" s="135"/>
      <c r="P123" s="4" t="s">
        <v>66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customHeight="1">
      <c r="A124" s="232" t="s">
        <v>146</v>
      </c>
      <c r="B124" s="26"/>
      <c r="C124" s="123">
        <v>0.2016</v>
      </c>
      <c r="D124" s="134"/>
      <c r="E124" s="702"/>
      <c r="F124" s="134"/>
      <c r="G124" s="135"/>
      <c r="H124" s="134"/>
      <c r="I124" s="135"/>
      <c r="J124" s="134"/>
      <c r="K124" s="135"/>
      <c r="L124" s="134"/>
      <c r="M124" s="135"/>
      <c r="N124" s="134"/>
      <c r="O124" s="135"/>
      <c r="P124" s="4" t="s">
        <v>66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customHeight="1">
      <c r="A125" s="232" t="s">
        <v>147</v>
      </c>
      <c r="B125" s="26"/>
      <c r="C125" s="123">
        <v>0.2186</v>
      </c>
      <c r="D125" s="134"/>
      <c r="E125" s="702"/>
      <c r="F125" s="134"/>
      <c r="G125" s="135"/>
      <c r="H125" s="134"/>
      <c r="I125" s="135"/>
      <c r="J125" s="134"/>
      <c r="K125" s="135"/>
      <c r="L125" s="134"/>
      <c r="M125" s="135"/>
      <c r="N125" s="134"/>
      <c r="O125" s="135"/>
      <c r="P125" s="4" t="s">
        <v>66</v>
      </c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customHeight="1">
      <c r="A126" s="177" t="s">
        <v>148</v>
      </c>
      <c r="B126" s="26"/>
      <c r="C126" s="117">
        <v>0.145</v>
      </c>
      <c r="D126" s="134"/>
      <c r="E126" s="702"/>
      <c r="F126" s="134"/>
      <c r="G126" s="135"/>
      <c r="H126" s="134"/>
      <c r="I126" s="135"/>
      <c r="J126" s="134"/>
      <c r="K126" s="135"/>
      <c r="L126" s="134"/>
      <c r="M126" s="135"/>
      <c r="N126" s="134"/>
      <c r="O126" s="135"/>
      <c r="P126" s="4" t="s">
        <v>66</v>
      </c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customHeight="1">
      <c r="A127" s="232" t="s">
        <v>149</v>
      </c>
      <c r="B127" s="26"/>
      <c r="C127" s="123">
        <v>0.0833</v>
      </c>
      <c r="D127" s="134"/>
      <c r="E127" s="702"/>
      <c r="F127" s="134"/>
      <c r="G127" s="135"/>
      <c r="H127" s="134"/>
      <c r="I127" s="135"/>
      <c r="J127" s="134"/>
      <c r="K127" s="135"/>
      <c r="L127" s="134"/>
      <c r="M127" s="135"/>
      <c r="N127" s="134"/>
      <c r="O127" s="135"/>
      <c r="P127" s="4" t="s">
        <v>66</v>
      </c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customHeight="1">
      <c r="A128" s="232" t="s">
        <v>150</v>
      </c>
      <c r="B128" s="26"/>
      <c r="C128" s="123">
        <v>0.1976</v>
      </c>
      <c r="D128" s="134"/>
      <c r="E128" s="702"/>
      <c r="F128" s="134"/>
      <c r="G128" s="135"/>
      <c r="H128" s="134"/>
      <c r="I128" s="135"/>
      <c r="J128" s="134"/>
      <c r="K128" s="135"/>
      <c r="L128" s="134"/>
      <c r="M128" s="135"/>
      <c r="N128" s="134"/>
      <c r="O128" s="135"/>
      <c r="P128" s="4" t="s">
        <v>66</v>
      </c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customHeight="1">
      <c r="A129" s="177" t="s">
        <v>151</v>
      </c>
      <c r="B129" s="26"/>
      <c r="C129" s="117">
        <v>0.1</v>
      </c>
      <c r="D129" s="134"/>
      <c r="E129" s="702"/>
      <c r="F129" s="134"/>
      <c r="G129" s="135"/>
      <c r="H129" s="134"/>
      <c r="I129" s="135"/>
      <c r="J129" s="134"/>
      <c r="K129" s="135"/>
      <c r="L129" s="134"/>
      <c r="M129" s="135"/>
      <c r="N129" s="134"/>
      <c r="O129" s="135"/>
      <c r="P129" s="4" t="s">
        <v>66</v>
      </c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customHeight="1">
      <c r="A130" s="176" t="s">
        <v>152</v>
      </c>
      <c r="B130" s="26"/>
      <c r="C130" s="233">
        <v>0.0672</v>
      </c>
      <c r="D130" s="134"/>
      <c r="E130" s="702"/>
      <c r="F130" s="134"/>
      <c r="G130" s="135"/>
      <c r="H130" s="134"/>
      <c r="I130" s="135"/>
      <c r="J130" s="134"/>
      <c r="K130" s="135"/>
      <c r="L130" s="134"/>
      <c r="M130" s="135"/>
      <c r="N130" s="134"/>
      <c r="O130" s="135"/>
      <c r="P130" s="4" t="s">
        <v>66</v>
      </c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0" customHeight="1">
      <c r="A131" s="234" t="s">
        <v>153</v>
      </c>
      <c r="B131" s="98"/>
      <c r="C131" s="235">
        <v>0.1255</v>
      </c>
      <c r="D131" s="138"/>
      <c r="E131" s="704"/>
      <c r="F131" s="138"/>
      <c r="G131" s="139"/>
      <c r="H131" s="138"/>
      <c r="I131" s="139"/>
      <c r="J131" s="138"/>
      <c r="K131" s="139"/>
      <c r="L131" s="138"/>
      <c r="M131" s="139"/>
      <c r="N131" s="138"/>
      <c r="O131" s="139"/>
      <c r="P131" s="4" t="s">
        <v>66</v>
      </c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0" customHeight="1">
      <c r="A132" s="9" t="s">
        <v>154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1"/>
      <c r="P132" s="4" t="s">
        <v>155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customHeight="1">
      <c r="A133" s="236" t="s">
        <v>156</v>
      </c>
      <c r="B133" s="237">
        <v>74.7</v>
      </c>
      <c r="C133" s="238"/>
      <c r="D133" s="467">
        <v>78.3</v>
      </c>
      <c r="E133" s="80"/>
      <c r="F133" s="173"/>
      <c r="G133" s="201"/>
      <c r="H133" s="175"/>
      <c r="I133" s="174"/>
      <c r="J133" s="173"/>
      <c r="K133" s="201"/>
      <c r="L133" s="175"/>
      <c r="M133" s="174"/>
      <c r="N133" s="173"/>
      <c r="O133" s="174"/>
      <c r="P133" s="4" t="s">
        <v>155</v>
      </c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customHeight="1">
      <c r="A134" s="232" t="s">
        <v>157</v>
      </c>
      <c r="B134" s="239">
        <v>71.5</v>
      </c>
      <c r="C134" s="46"/>
      <c r="D134" s="239">
        <v>74.6</v>
      </c>
      <c r="E134" s="47"/>
      <c r="F134" s="169"/>
      <c r="G134" s="205"/>
      <c r="H134" s="134"/>
      <c r="I134" s="135"/>
      <c r="J134" s="169"/>
      <c r="K134" s="205"/>
      <c r="L134" s="134"/>
      <c r="M134" s="135"/>
      <c r="N134" s="169"/>
      <c r="O134" s="135"/>
      <c r="P134" s="4" t="s">
        <v>158</v>
      </c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customHeight="1">
      <c r="A135" s="232" t="s">
        <v>159</v>
      </c>
      <c r="B135" s="240">
        <v>65.7</v>
      </c>
      <c r="C135" s="46"/>
      <c r="D135" s="239">
        <v>64.5</v>
      </c>
      <c r="E135" s="47"/>
      <c r="F135" s="169"/>
      <c r="G135" s="205"/>
      <c r="H135" s="134"/>
      <c r="I135" s="135"/>
      <c r="J135" s="169"/>
      <c r="K135" s="205"/>
      <c r="L135" s="134"/>
      <c r="M135" s="135"/>
      <c r="N135" s="169"/>
      <c r="O135" s="135"/>
      <c r="P135" s="4" t="s">
        <v>155</v>
      </c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customHeight="1">
      <c r="A136" s="232" t="s">
        <v>160</v>
      </c>
      <c r="B136" s="239">
        <v>66.4</v>
      </c>
      <c r="C136" s="46"/>
      <c r="D136" s="239">
        <v>70.0</v>
      </c>
      <c r="E136" s="47"/>
      <c r="F136" s="169"/>
      <c r="G136" s="205"/>
      <c r="H136" s="134"/>
      <c r="I136" s="135"/>
      <c r="J136" s="169"/>
      <c r="K136" s="205"/>
      <c r="L136" s="134"/>
      <c r="M136" s="135"/>
      <c r="N136" s="169"/>
      <c r="O136" s="135"/>
      <c r="P136" s="4" t="s">
        <v>158</v>
      </c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customHeight="1">
      <c r="A137" s="241" t="s">
        <v>161</v>
      </c>
      <c r="B137" s="242">
        <v>54.2</v>
      </c>
      <c r="C137" s="243"/>
      <c r="D137" s="468">
        <v>50.5</v>
      </c>
      <c r="E137" s="244"/>
      <c r="F137" s="226"/>
      <c r="G137" s="227"/>
      <c r="H137" s="183"/>
      <c r="I137" s="184"/>
      <c r="J137" s="226"/>
      <c r="K137" s="227"/>
      <c r="L137" s="183"/>
      <c r="M137" s="184"/>
      <c r="N137" s="226"/>
      <c r="O137" s="184"/>
      <c r="P137" s="4" t="s">
        <v>155</v>
      </c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customHeight="1">
      <c r="A138" s="757" t="s">
        <v>409</v>
      </c>
      <c r="B138" s="758"/>
      <c r="C138" s="758"/>
      <c r="D138" s="758"/>
      <c r="E138" s="758"/>
      <c r="F138" s="758"/>
      <c r="G138" s="758"/>
      <c r="H138" s="758"/>
      <c r="I138" s="758"/>
      <c r="J138" s="758"/>
      <c r="K138" s="758"/>
      <c r="L138" s="758"/>
      <c r="M138" s="758"/>
      <c r="N138" s="758"/>
      <c r="O138" s="759"/>
      <c r="P138" s="4" t="s">
        <v>155</v>
      </c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customHeight="1">
      <c r="A139" s="170" t="s">
        <v>163</v>
      </c>
      <c r="B139" s="247">
        <v>71.4</v>
      </c>
      <c r="C139" s="248"/>
      <c r="D139" s="247">
        <v>70.8</v>
      </c>
      <c r="E139" s="248"/>
      <c r="F139" s="173"/>
      <c r="G139" s="174"/>
      <c r="H139" s="175"/>
      <c r="I139" s="174"/>
      <c r="J139" s="173"/>
      <c r="K139" s="201"/>
      <c r="L139" s="175"/>
      <c r="M139" s="174"/>
      <c r="N139" s="173"/>
      <c r="O139" s="174"/>
      <c r="P139" s="4" t="s">
        <v>155</v>
      </c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customHeight="1">
      <c r="A140" s="176" t="s">
        <v>164</v>
      </c>
      <c r="B140" s="249">
        <v>73.3</v>
      </c>
      <c r="C140" s="47"/>
      <c r="D140" s="249">
        <v>80.4</v>
      </c>
      <c r="E140" s="47"/>
      <c r="F140" s="169"/>
      <c r="G140" s="135"/>
      <c r="H140" s="134"/>
      <c r="I140" s="135"/>
      <c r="J140" s="169"/>
      <c r="K140" s="205"/>
      <c r="L140" s="134"/>
      <c r="M140" s="135"/>
      <c r="N140" s="169"/>
      <c r="O140" s="135"/>
      <c r="P140" s="4" t="s">
        <v>155</v>
      </c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customHeight="1">
      <c r="A141" s="176" t="s">
        <v>165</v>
      </c>
      <c r="B141" s="249">
        <v>51.5</v>
      </c>
      <c r="C141" s="47"/>
      <c r="D141" s="249">
        <v>48.3</v>
      </c>
      <c r="E141" s="47"/>
      <c r="F141" s="169"/>
      <c r="G141" s="135"/>
      <c r="H141" s="134"/>
      <c r="I141" s="135"/>
      <c r="J141" s="169"/>
      <c r="K141" s="205"/>
      <c r="L141" s="134"/>
      <c r="M141" s="135"/>
      <c r="N141" s="169"/>
      <c r="O141" s="135"/>
      <c r="P141" s="4" t="s">
        <v>155</v>
      </c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customHeight="1">
      <c r="A142" s="176" t="s">
        <v>166</v>
      </c>
      <c r="B142" s="249">
        <v>58.1</v>
      </c>
      <c r="C142" s="47"/>
      <c r="D142" s="249">
        <v>69.2</v>
      </c>
      <c r="E142" s="47"/>
      <c r="F142" s="169"/>
      <c r="G142" s="135"/>
      <c r="H142" s="134"/>
      <c r="I142" s="135"/>
      <c r="J142" s="169"/>
      <c r="K142" s="205"/>
      <c r="L142" s="134"/>
      <c r="M142" s="135"/>
      <c r="N142" s="169"/>
      <c r="O142" s="135"/>
      <c r="P142" s="4" t="s">
        <v>155</v>
      </c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customHeight="1">
      <c r="A143" s="176" t="s">
        <v>167</v>
      </c>
      <c r="B143" s="33">
        <v>0.125</v>
      </c>
      <c r="C143" s="47"/>
      <c r="D143" s="33">
        <v>0.108</v>
      </c>
      <c r="E143" s="47"/>
      <c r="F143" s="169"/>
      <c r="G143" s="135"/>
      <c r="H143" s="134"/>
      <c r="I143" s="135"/>
      <c r="J143" s="169"/>
      <c r="K143" s="205"/>
      <c r="L143" s="134"/>
      <c r="M143" s="135"/>
      <c r="N143" s="169"/>
      <c r="O143" s="135"/>
      <c r="P143" s="4" t="s">
        <v>155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customHeight="1">
      <c r="A144" s="179" t="s">
        <v>168</v>
      </c>
      <c r="B144" s="251">
        <v>0.07</v>
      </c>
      <c r="C144" s="244"/>
      <c r="D144" s="433">
        <v>0.067</v>
      </c>
      <c r="E144" s="244"/>
      <c r="F144" s="226"/>
      <c r="G144" s="184"/>
      <c r="H144" s="183"/>
      <c r="I144" s="184"/>
      <c r="J144" s="226"/>
      <c r="K144" s="227"/>
      <c r="L144" s="183"/>
      <c r="M144" s="184"/>
      <c r="N144" s="226"/>
      <c r="O144" s="184"/>
      <c r="P144" s="4" t="s">
        <v>155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customHeight="1">
      <c r="A145" s="757" t="s">
        <v>169</v>
      </c>
      <c r="B145" s="758"/>
      <c r="C145" s="758"/>
      <c r="D145" s="758"/>
      <c r="E145" s="758"/>
      <c r="F145" s="758"/>
      <c r="G145" s="758"/>
      <c r="H145" s="758"/>
      <c r="I145" s="758"/>
      <c r="J145" s="758"/>
      <c r="K145" s="758"/>
      <c r="L145" s="758"/>
      <c r="M145" s="758"/>
      <c r="N145" s="758"/>
      <c r="O145" s="759"/>
      <c r="P145" s="4" t="s">
        <v>155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customHeight="1">
      <c r="A146" s="170" t="s">
        <v>170</v>
      </c>
      <c r="B146" s="550">
        <v>6.7</v>
      </c>
      <c r="C146" s="47"/>
      <c r="D146" s="470">
        <v>6.6</v>
      </c>
      <c r="E146" s="47"/>
      <c r="F146" s="175"/>
      <c r="G146" s="174"/>
      <c r="H146" s="175"/>
      <c r="I146" s="174"/>
      <c r="J146" s="173"/>
      <c r="K146" s="201"/>
      <c r="L146" s="175"/>
      <c r="M146" s="174"/>
      <c r="N146" s="173"/>
      <c r="O146" s="174"/>
      <c r="P146" s="4" t="s">
        <v>155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customHeight="1">
      <c r="A147" s="176" t="s">
        <v>171</v>
      </c>
      <c r="B147" s="550">
        <v>4.1</v>
      </c>
      <c r="C147" s="47"/>
      <c r="D147" s="470">
        <v>3.1</v>
      </c>
      <c r="E147" s="47"/>
      <c r="F147" s="134"/>
      <c r="G147" s="135"/>
      <c r="H147" s="134"/>
      <c r="I147" s="135"/>
      <c r="J147" s="169"/>
      <c r="K147" s="205"/>
      <c r="L147" s="134"/>
      <c r="M147" s="135"/>
      <c r="N147" s="169"/>
      <c r="O147" s="135"/>
      <c r="P147" s="4" t="s">
        <v>155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customHeight="1">
      <c r="A148" s="176" t="s">
        <v>172</v>
      </c>
      <c r="B148" s="550">
        <v>4.5</v>
      </c>
      <c r="C148" s="47"/>
      <c r="D148" s="470">
        <v>4.2</v>
      </c>
      <c r="E148" s="47"/>
      <c r="F148" s="134"/>
      <c r="G148" s="135"/>
      <c r="H148" s="134"/>
      <c r="I148" s="135"/>
      <c r="J148" s="169"/>
      <c r="K148" s="205"/>
      <c r="L148" s="134"/>
      <c r="M148" s="135"/>
      <c r="N148" s="169"/>
      <c r="O148" s="135"/>
      <c r="P148" s="4" t="s">
        <v>155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0" customHeight="1">
      <c r="A149" s="176" t="s">
        <v>173</v>
      </c>
      <c r="B149" s="585">
        <v>4.7</v>
      </c>
      <c r="C149" s="255"/>
      <c r="D149" s="674">
        <v>3.7</v>
      </c>
      <c r="E149" s="255"/>
      <c r="F149" s="134"/>
      <c r="G149" s="135"/>
      <c r="H149" s="134"/>
      <c r="I149" s="135"/>
      <c r="J149" s="169"/>
      <c r="K149" s="205"/>
      <c r="L149" s="134"/>
      <c r="M149" s="135"/>
      <c r="N149" s="169"/>
      <c r="O149" s="135"/>
      <c r="P149" s="4" t="s">
        <v>155</v>
      </c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0" customHeight="1">
      <c r="A150" s="9" t="s">
        <v>174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1"/>
      <c r="P150" s="4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0" customHeight="1">
      <c r="A151" s="346" t="s">
        <v>175</v>
      </c>
      <c r="B151" s="753"/>
      <c r="C151" s="753"/>
      <c r="D151" s="753"/>
      <c r="E151" s="753"/>
      <c r="F151" s="753"/>
      <c r="G151" s="753"/>
      <c r="H151" s="753"/>
      <c r="I151" s="753"/>
      <c r="J151" s="753"/>
      <c r="K151" s="753"/>
      <c r="L151" s="753"/>
      <c r="M151" s="753"/>
      <c r="N151" s="753"/>
      <c r="O151" s="754"/>
      <c r="P151" s="4" t="s">
        <v>176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customHeight="1">
      <c r="A152" s="256" t="s">
        <v>177</v>
      </c>
      <c r="B152" s="56"/>
      <c r="C152" s="257">
        <v>62092.0</v>
      </c>
      <c r="D152" s="258">
        <f t="shared" ref="D152:D153" si="61">E152/C152</f>
        <v>0.01645944727</v>
      </c>
      <c r="E152" s="172">
        <v>1022.0</v>
      </c>
      <c r="F152" s="231"/>
      <c r="G152" s="200"/>
      <c r="H152" s="231"/>
      <c r="I152" s="200"/>
      <c r="J152" s="231"/>
      <c r="K152" s="200"/>
      <c r="L152" s="231"/>
      <c r="M152" s="200"/>
      <c r="N152" s="173"/>
      <c r="O152" s="174"/>
      <c r="P152" s="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0" customHeight="1">
      <c r="A153" s="260" t="s">
        <v>178</v>
      </c>
      <c r="B153" s="60"/>
      <c r="C153" s="257">
        <v>560346.0</v>
      </c>
      <c r="D153" s="786">
        <f t="shared" si="61"/>
        <v>0.009133642428</v>
      </c>
      <c r="E153" s="35">
        <v>5118.0</v>
      </c>
      <c r="F153" s="134"/>
      <c r="G153" s="135"/>
      <c r="H153" s="134"/>
      <c r="I153" s="135"/>
      <c r="J153" s="134"/>
      <c r="K153" s="135"/>
      <c r="L153" s="134"/>
      <c r="M153" s="135"/>
      <c r="N153" s="169"/>
      <c r="O153" s="135"/>
      <c r="P153" s="4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0" customHeight="1">
      <c r="A154" s="346" t="s">
        <v>179</v>
      </c>
      <c r="B154" s="753"/>
      <c r="C154" s="753"/>
      <c r="D154" s="753"/>
      <c r="E154" s="753"/>
      <c r="F154" s="753"/>
      <c r="G154" s="753"/>
      <c r="H154" s="753"/>
      <c r="I154" s="753"/>
      <c r="J154" s="753"/>
      <c r="K154" s="753"/>
      <c r="L154" s="753"/>
      <c r="M154" s="753"/>
      <c r="N154" s="753"/>
      <c r="O154" s="754"/>
      <c r="P154" s="4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customHeight="1">
      <c r="A155" s="619" t="s">
        <v>180</v>
      </c>
      <c r="B155" s="262">
        <f t="shared" ref="B155:B161" si="62">C155/$C$155</f>
        <v>1</v>
      </c>
      <c r="C155" s="172">
        <v>1530955.0</v>
      </c>
      <c r="D155" s="262">
        <f>E155/C155</f>
        <v>0.01330542047</v>
      </c>
      <c r="E155" s="172">
        <v>20370.0</v>
      </c>
      <c r="F155" s="175"/>
      <c r="G155" s="174"/>
      <c r="H155" s="175"/>
      <c r="I155" s="174"/>
      <c r="J155" s="175"/>
      <c r="K155" s="174"/>
      <c r="L155" s="175"/>
      <c r="M155" s="174"/>
      <c r="N155" s="173"/>
      <c r="O155" s="174"/>
      <c r="P155" s="4" t="s">
        <v>181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customHeight="1">
      <c r="A156" s="256" t="s">
        <v>182</v>
      </c>
      <c r="B156" s="262">
        <f t="shared" si="62"/>
        <v>0.6935703531</v>
      </c>
      <c r="C156" s="172">
        <v>1061825.0</v>
      </c>
      <c r="D156" s="262">
        <f t="shared" ref="D156:D161" si="63">E156/$E$155</f>
        <v>0.4609720177</v>
      </c>
      <c r="E156" s="172">
        <v>9390.0</v>
      </c>
      <c r="F156" s="175"/>
      <c r="G156" s="174"/>
      <c r="H156" s="175"/>
      <c r="I156" s="174"/>
      <c r="J156" s="175"/>
      <c r="K156" s="174"/>
      <c r="L156" s="175"/>
      <c r="M156" s="174"/>
      <c r="N156" s="173"/>
      <c r="O156" s="174"/>
      <c r="P156" s="4" t="s">
        <v>181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customHeight="1">
      <c r="A157" s="260" t="s">
        <v>183</v>
      </c>
      <c r="B157" s="187">
        <f t="shared" si="62"/>
        <v>0.002250229432</v>
      </c>
      <c r="C157" s="35">
        <v>3445.0</v>
      </c>
      <c r="D157" s="187">
        <f t="shared" si="63"/>
        <v>0.001963672067</v>
      </c>
      <c r="E157" s="35">
        <v>40.0</v>
      </c>
      <c r="F157" s="134"/>
      <c r="G157" s="135"/>
      <c r="H157" s="134"/>
      <c r="I157" s="135"/>
      <c r="J157" s="134"/>
      <c r="K157" s="135"/>
      <c r="L157" s="134"/>
      <c r="M157" s="135"/>
      <c r="N157" s="169"/>
      <c r="O157" s="135"/>
      <c r="P157" s="4" t="s">
        <v>181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customHeight="1">
      <c r="A158" s="260" t="s">
        <v>184</v>
      </c>
      <c r="B158" s="187">
        <f t="shared" si="62"/>
        <v>0.008298741635</v>
      </c>
      <c r="C158" s="35">
        <v>12705.0</v>
      </c>
      <c r="D158" s="187">
        <f t="shared" si="63"/>
        <v>0.002454590083</v>
      </c>
      <c r="E158" s="35">
        <v>50.0</v>
      </c>
      <c r="F158" s="134"/>
      <c r="G158" s="135"/>
      <c r="H158" s="134"/>
      <c r="I158" s="135"/>
      <c r="J158" s="134"/>
      <c r="K158" s="135"/>
      <c r="L158" s="134"/>
      <c r="M158" s="135"/>
      <c r="N158" s="169"/>
      <c r="O158" s="135"/>
      <c r="P158" s="4" t="s">
        <v>181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customHeight="1">
      <c r="A159" s="260" t="s">
        <v>185</v>
      </c>
      <c r="B159" s="187">
        <f t="shared" si="62"/>
        <v>0.04361656613</v>
      </c>
      <c r="C159" s="35">
        <v>66775.0</v>
      </c>
      <c r="D159" s="187">
        <f t="shared" si="63"/>
        <v>0.01350024546</v>
      </c>
      <c r="E159" s="35">
        <v>275.0</v>
      </c>
      <c r="F159" s="134"/>
      <c r="G159" s="135"/>
      <c r="H159" s="134"/>
      <c r="I159" s="135"/>
      <c r="J159" s="134"/>
      <c r="K159" s="135"/>
      <c r="L159" s="134"/>
      <c r="M159" s="135"/>
      <c r="N159" s="169"/>
      <c r="O159" s="135"/>
      <c r="P159" s="4" t="s">
        <v>181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customHeight="1">
      <c r="A160" s="147" t="s">
        <v>186</v>
      </c>
      <c r="B160" s="187">
        <f t="shared" si="62"/>
        <v>0.927698724</v>
      </c>
      <c r="C160" s="35">
        <v>1420265.0</v>
      </c>
      <c r="D160" s="187">
        <f t="shared" si="63"/>
        <v>0.9528718704</v>
      </c>
      <c r="E160" s="35">
        <v>19410.0</v>
      </c>
      <c r="F160" s="134"/>
      <c r="G160" s="135"/>
      <c r="H160" s="134"/>
      <c r="I160" s="135"/>
      <c r="J160" s="134"/>
      <c r="K160" s="135"/>
      <c r="L160" s="134"/>
      <c r="M160" s="135"/>
      <c r="N160" s="169"/>
      <c r="O160" s="135"/>
      <c r="P160" s="4" t="s">
        <v>181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customHeight="1">
      <c r="A161" s="147" t="s">
        <v>187</v>
      </c>
      <c r="B161" s="187">
        <f t="shared" si="62"/>
        <v>0.01813900474</v>
      </c>
      <c r="C161" s="35">
        <v>27770.0</v>
      </c>
      <c r="D161" s="187">
        <f t="shared" si="63"/>
        <v>0.02920962199</v>
      </c>
      <c r="E161" s="35">
        <v>595.0</v>
      </c>
      <c r="F161" s="183"/>
      <c r="G161" s="135"/>
      <c r="H161" s="183"/>
      <c r="I161" s="135"/>
      <c r="J161" s="183"/>
      <c r="K161" s="135"/>
      <c r="L161" s="183"/>
      <c r="M161" s="135"/>
      <c r="N161" s="226"/>
      <c r="O161" s="135"/>
      <c r="P161" s="4" t="s">
        <v>181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customHeight="1">
      <c r="A162" s="263" t="s">
        <v>188</v>
      </c>
      <c r="B162" s="60"/>
      <c r="C162" s="47"/>
      <c r="D162" s="60"/>
      <c r="E162" s="47"/>
      <c r="F162" s="60"/>
      <c r="G162" s="81">
        <v>118160.3003</v>
      </c>
      <c r="H162" s="60"/>
      <c r="I162" s="81">
        <v>421365.5917</v>
      </c>
      <c r="J162" s="60"/>
      <c r="K162" s="81">
        <v>97162.6799</v>
      </c>
      <c r="L162" s="60"/>
      <c r="M162" s="81">
        <v>100854.0636</v>
      </c>
      <c r="N162" s="60"/>
      <c r="O162" s="81">
        <v>335331.5083</v>
      </c>
      <c r="P162" s="4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customHeight="1">
      <c r="A163" s="177" t="s">
        <v>189</v>
      </c>
      <c r="B163" s="60"/>
      <c r="C163" s="620">
        <f>1000*132.805912437659</f>
        <v>132805.9124</v>
      </c>
      <c r="D163" s="266">
        <f>E163/C163</f>
        <v>1.921137819</v>
      </c>
      <c r="E163" s="267">
        <v>255138.460917222</v>
      </c>
      <c r="F163" s="183"/>
      <c r="G163" s="135"/>
      <c r="H163" s="183"/>
      <c r="I163" s="135"/>
      <c r="J163" s="183"/>
      <c r="K163" s="135"/>
      <c r="L163" s="183"/>
      <c r="M163" s="135"/>
      <c r="N163" s="226"/>
      <c r="O163" s="135"/>
      <c r="P163" s="4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customHeight="1">
      <c r="A164" s="177" t="s">
        <v>190</v>
      </c>
      <c r="B164" s="60"/>
      <c r="C164" s="268">
        <v>83.61</v>
      </c>
      <c r="D164" s="60"/>
      <c r="E164" s="350">
        <v>97.83</v>
      </c>
      <c r="F164" s="134"/>
      <c r="G164" s="135"/>
      <c r="H164" s="134"/>
      <c r="I164" s="135"/>
      <c r="J164" s="134"/>
      <c r="K164" s="135"/>
      <c r="L164" s="134"/>
      <c r="M164" s="135"/>
      <c r="N164" s="169"/>
      <c r="O164" s="135"/>
      <c r="P164" s="29" t="s">
        <v>191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0" customHeight="1">
      <c r="A165" s="221" t="s">
        <v>192</v>
      </c>
      <c r="B165" s="100"/>
      <c r="C165" s="270">
        <v>291.0</v>
      </c>
      <c r="D165" s="100"/>
      <c r="E165" s="270">
        <v>332.0</v>
      </c>
      <c r="F165" s="138"/>
      <c r="G165" s="139"/>
      <c r="H165" s="138"/>
      <c r="I165" s="139"/>
      <c r="J165" s="138"/>
      <c r="K165" s="139"/>
      <c r="L165" s="138"/>
      <c r="M165" s="139"/>
      <c r="N165" s="226"/>
      <c r="O165" s="184"/>
      <c r="P165" s="4" t="s">
        <v>193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0" customHeight="1">
      <c r="A166" s="346" t="s">
        <v>194</v>
      </c>
      <c r="B166" s="753"/>
      <c r="C166" s="753"/>
      <c r="D166" s="753"/>
      <c r="E166" s="753"/>
      <c r="F166" s="753"/>
      <c r="G166" s="753"/>
      <c r="H166" s="753"/>
      <c r="I166" s="753"/>
      <c r="J166" s="753"/>
      <c r="K166" s="753"/>
      <c r="L166" s="753"/>
      <c r="M166" s="753"/>
      <c r="N166" s="753"/>
      <c r="O166" s="754"/>
      <c r="P166" s="4" t="s">
        <v>195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customHeight="1">
      <c r="A167" s="280" t="s">
        <v>180</v>
      </c>
      <c r="B167" s="262">
        <f t="shared" ref="B167:B171" si="64">C167/$C$167</f>
        <v>1</v>
      </c>
      <c r="C167" s="473">
        <v>1378931.0</v>
      </c>
      <c r="D167" s="262">
        <f t="shared" ref="D167:D171" si="65">E167/$E$167</f>
        <v>1</v>
      </c>
      <c r="E167" s="473">
        <v>15819.0</v>
      </c>
      <c r="F167" s="262">
        <f t="shared" ref="F167:F171" si="66">G167/$G$167</f>
        <v>1</v>
      </c>
      <c r="G167" s="473">
        <v>6999.0</v>
      </c>
      <c r="H167" s="262">
        <f t="shared" ref="H167:H171" si="67">I167/$I$167</f>
        <v>1</v>
      </c>
      <c r="I167" s="473">
        <v>910.0</v>
      </c>
      <c r="J167" s="262">
        <f t="shared" ref="J167:J171" si="68">K167/$K$167</f>
        <v>1</v>
      </c>
      <c r="K167" s="473">
        <v>3452.0</v>
      </c>
      <c r="L167" s="262">
        <f t="shared" ref="L167:L171" si="69">M167/$M$167</f>
        <v>1</v>
      </c>
      <c r="M167" s="473">
        <v>2793.0</v>
      </c>
      <c r="N167" s="262">
        <f t="shared" ref="N167:N171" si="70">O167/$O$167</f>
        <v>1</v>
      </c>
      <c r="O167" s="473">
        <v>1665.0</v>
      </c>
      <c r="P167" s="275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 ht="14.25" customHeight="1">
      <c r="A168" s="272" t="s">
        <v>196</v>
      </c>
      <c r="B168" s="187">
        <f t="shared" si="64"/>
        <v>0.7834373148</v>
      </c>
      <c r="C168" s="159">
        <v>1080306.0</v>
      </c>
      <c r="D168" s="187">
        <f t="shared" si="65"/>
        <v>0.7879132689</v>
      </c>
      <c r="E168" s="159">
        <v>12464.0</v>
      </c>
      <c r="F168" s="187">
        <f t="shared" si="66"/>
        <v>0.8599799971</v>
      </c>
      <c r="G168" s="159">
        <v>6019.0</v>
      </c>
      <c r="H168" s="187">
        <f t="shared" si="67"/>
        <v>0.732967033</v>
      </c>
      <c r="I168" s="159">
        <v>667.0</v>
      </c>
      <c r="J168" s="187">
        <f t="shared" si="68"/>
        <v>0.7204519119</v>
      </c>
      <c r="K168" s="159">
        <v>2487.0</v>
      </c>
      <c r="L168" s="187">
        <f t="shared" si="69"/>
        <v>0.7952022914</v>
      </c>
      <c r="M168" s="159">
        <v>2221.0</v>
      </c>
      <c r="N168" s="187">
        <f t="shared" si="70"/>
        <v>0.6426426426</v>
      </c>
      <c r="O168" s="159">
        <v>1070.0</v>
      </c>
      <c r="P168" s="4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customHeight="1">
      <c r="A169" s="272" t="s">
        <v>197</v>
      </c>
      <c r="B169" s="187">
        <f t="shared" si="64"/>
        <v>0.07701037978</v>
      </c>
      <c r="C169" s="159">
        <v>106192.0</v>
      </c>
      <c r="D169" s="187">
        <f t="shared" si="65"/>
        <v>0.07250774385</v>
      </c>
      <c r="E169" s="159">
        <v>1147.0</v>
      </c>
      <c r="F169" s="187">
        <f t="shared" si="66"/>
        <v>0.04414916417</v>
      </c>
      <c r="G169" s="159">
        <v>309.0</v>
      </c>
      <c r="H169" s="187">
        <f t="shared" si="67"/>
        <v>0.07362637363</v>
      </c>
      <c r="I169" s="159">
        <v>67.0</v>
      </c>
      <c r="J169" s="187">
        <f t="shared" si="68"/>
        <v>0.1121089224</v>
      </c>
      <c r="K169" s="159">
        <v>387.0</v>
      </c>
      <c r="L169" s="187">
        <f t="shared" si="69"/>
        <v>0.07375581812</v>
      </c>
      <c r="M169" s="159">
        <v>206.0</v>
      </c>
      <c r="N169" s="187">
        <f t="shared" si="70"/>
        <v>0.1069069069</v>
      </c>
      <c r="O169" s="159">
        <v>178.0</v>
      </c>
      <c r="P169" s="4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customHeight="1">
      <c r="A170" s="272" t="s">
        <v>198</v>
      </c>
      <c r="B170" s="187">
        <f t="shared" si="64"/>
        <v>0.1293589019</v>
      </c>
      <c r="C170" s="159">
        <v>178377.0</v>
      </c>
      <c r="D170" s="187">
        <f t="shared" si="65"/>
        <v>0.1214362476</v>
      </c>
      <c r="E170" s="159">
        <v>1921.0</v>
      </c>
      <c r="F170" s="187">
        <f t="shared" si="66"/>
        <v>0.08129732819</v>
      </c>
      <c r="G170" s="159">
        <v>569.0</v>
      </c>
      <c r="H170" s="187">
        <f t="shared" si="67"/>
        <v>0.1769230769</v>
      </c>
      <c r="I170" s="159">
        <v>161.0</v>
      </c>
      <c r="J170" s="187">
        <f t="shared" si="68"/>
        <v>0.1384704519</v>
      </c>
      <c r="K170" s="159">
        <v>478.0</v>
      </c>
      <c r="L170" s="187">
        <f t="shared" si="69"/>
        <v>0.1274615109</v>
      </c>
      <c r="M170" s="159">
        <v>356.0</v>
      </c>
      <c r="N170" s="187">
        <f t="shared" si="70"/>
        <v>0.2144144144</v>
      </c>
      <c r="O170" s="159">
        <v>357.0</v>
      </c>
      <c r="P170" s="4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customHeight="1">
      <c r="A171" s="272" t="s">
        <v>199</v>
      </c>
      <c r="B171" s="187">
        <f t="shared" si="64"/>
        <v>0.01015134187</v>
      </c>
      <c r="C171" s="159">
        <v>13998.0</v>
      </c>
      <c r="D171" s="187">
        <f t="shared" si="65"/>
        <v>0.01732094317</v>
      </c>
      <c r="E171" s="159">
        <v>274.0</v>
      </c>
      <c r="F171" s="187">
        <f t="shared" si="66"/>
        <v>0.0145735105</v>
      </c>
      <c r="G171" s="159">
        <v>102.0</v>
      </c>
      <c r="H171" s="187">
        <f t="shared" si="67"/>
        <v>0.003296703297</v>
      </c>
      <c r="I171" s="159">
        <v>3.0</v>
      </c>
      <c r="J171" s="187">
        <f t="shared" si="68"/>
        <v>0.02867902665</v>
      </c>
      <c r="K171" s="159">
        <v>99.0</v>
      </c>
      <c r="L171" s="187">
        <f t="shared" si="69"/>
        <v>0.00358037952</v>
      </c>
      <c r="M171" s="159">
        <v>10.0</v>
      </c>
      <c r="N171" s="187">
        <f t="shared" si="70"/>
        <v>0.03603603604</v>
      </c>
      <c r="O171" s="159">
        <v>60.0</v>
      </c>
      <c r="P171" s="4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0" customHeight="1">
      <c r="A172" s="760" t="s">
        <v>200</v>
      </c>
      <c r="B172" s="761"/>
      <c r="C172" s="761"/>
      <c r="D172" s="761"/>
      <c r="E172" s="761"/>
      <c r="F172" s="761"/>
      <c r="G172" s="761"/>
      <c r="H172" s="761"/>
      <c r="I172" s="761"/>
      <c r="J172" s="761"/>
      <c r="K172" s="761"/>
      <c r="L172" s="761"/>
      <c r="M172" s="761"/>
      <c r="N172" s="761"/>
      <c r="O172" s="762"/>
      <c r="P172" s="4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0" customHeight="1">
      <c r="A173" s="346" t="s">
        <v>201</v>
      </c>
      <c r="B173" s="753"/>
      <c r="C173" s="753"/>
      <c r="D173" s="753"/>
      <c r="E173" s="753"/>
      <c r="F173" s="753"/>
      <c r="G173" s="753"/>
      <c r="H173" s="753"/>
      <c r="I173" s="753"/>
      <c r="J173" s="753"/>
      <c r="K173" s="753"/>
      <c r="L173" s="753"/>
      <c r="M173" s="753"/>
      <c r="N173" s="753"/>
      <c r="O173" s="754"/>
      <c r="P173" s="4" t="s">
        <v>202</v>
      </c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customHeight="1">
      <c r="A174" s="280" t="s">
        <v>203</v>
      </c>
      <c r="B174" s="60"/>
      <c r="C174" s="787">
        <v>21.0</v>
      </c>
      <c r="D174" s="60"/>
      <c r="E174" s="201"/>
      <c r="F174" s="60"/>
      <c r="G174" s="174"/>
      <c r="H174" s="60"/>
      <c r="I174" s="201"/>
      <c r="J174" s="60"/>
      <c r="K174" s="317"/>
      <c r="L174" s="60"/>
      <c r="M174" s="558"/>
      <c r="N174" s="60"/>
      <c r="O174" s="174"/>
      <c r="P174" s="4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customHeight="1">
      <c r="A175" s="272" t="s">
        <v>204</v>
      </c>
      <c r="B175" s="60"/>
      <c r="C175" s="788">
        <v>7.0</v>
      </c>
      <c r="D175" s="60"/>
      <c r="E175" s="205"/>
      <c r="F175" s="60"/>
      <c r="G175" s="135"/>
      <c r="H175" s="60"/>
      <c r="I175" s="205"/>
      <c r="J175" s="60"/>
      <c r="K175" s="286"/>
      <c r="L175" s="60"/>
      <c r="M175" s="287"/>
      <c r="N175" s="60"/>
      <c r="O175" s="135"/>
      <c r="P175" s="4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customHeight="1">
      <c r="A176" s="272" t="s">
        <v>205</v>
      </c>
      <c r="B176" s="60"/>
      <c r="C176" s="788" t="s">
        <v>206</v>
      </c>
      <c r="D176" s="60"/>
      <c r="E176" s="205"/>
      <c r="F176" s="60"/>
      <c r="G176" s="135"/>
      <c r="H176" s="60"/>
      <c r="I176" s="205"/>
      <c r="J176" s="60"/>
      <c r="K176" s="286"/>
      <c r="L176" s="60"/>
      <c r="M176" s="287"/>
      <c r="N176" s="60"/>
      <c r="O176" s="135"/>
      <c r="P176" s="4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customHeight="1">
      <c r="A177" s="272" t="s">
        <v>207</v>
      </c>
      <c r="B177" s="60"/>
      <c r="C177" s="788">
        <v>51.0</v>
      </c>
      <c r="D177" s="60"/>
      <c r="E177" s="205"/>
      <c r="F177" s="60"/>
      <c r="G177" s="135"/>
      <c r="H177" s="60"/>
      <c r="I177" s="205"/>
      <c r="J177" s="60"/>
      <c r="K177" s="286"/>
      <c r="L177" s="60"/>
      <c r="M177" s="287"/>
      <c r="N177" s="60"/>
      <c r="O177" s="135"/>
      <c r="P177" s="4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customHeight="1">
      <c r="A178" s="272" t="s">
        <v>208</v>
      </c>
      <c r="B178" s="60"/>
      <c r="C178" s="788">
        <v>41.0</v>
      </c>
      <c r="D178" s="60"/>
      <c r="E178" s="205"/>
      <c r="F178" s="60"/>
      <c r="G178" s="135"/>
      <c r="H178" s="60"/>
      <c r="I178" s="205"/>
      <c r="J178" s="60"/>
      <c r="K178" s="286"/>
      <c r="L178" s="60"/>
      <c r="M178" s="287"/>
      <c r="N178" s="60"/>
      <c r="O178" s="135"/>
      <c r="P178" s="4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customHeight="1">
      <c r="A179" s="272" t="s">
        <v>209</v>
      </c>
      <c r="B179" s="60"/>
      <c r="C179" s="788">
        <v>82.0</v>
      </c>
      <c r="D179" s="60"/>
      <c r="E179" s="205"/>
      <c r="F179" s="60"/>
      <c r="G179" s="135"/>
      <c r="H179" s="60"/>
      <c r="I179" s="205"/>
      <c r="J179" s="60"/>
      <c r="K179" s="286"/>
      <c r="L179" s="60"/>
      <c r="M179" s="287"/>
      <c r="N179" s="60"/>
      <c r="O179" s="135"/>
      <c r="P179" s="4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customHeight="1">
      <c r="A180" s="272" t="s">
        <v>210</v>
      </c>
      <c r="B180" s="60"/>
      <c r="C180" s="788" t="s">
        <v>211</v>
      </c>
      <c r="D180" s="60"/>
      <c r="E180" s="205"/>
      <c r="F180" s="60"/>
      <c r="G180" s="135"/>
      <c r="H180" s="60"/>
      <c r="I180" s="205"/>
      <c r="J180" s="60"/>
      <c r="K180" s="286"/>
      <c r="L180" s="60"/>
      <c r="M180" s="287"/>
      <c r="N180" s="60"/>
      <c r="O180" s="135"/>
      <c r="P180" s="4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customHeight="1">
      <c r="A181" s="272" t="s">
        <v>212</v>
      </c>
      <c r="B181" s="60"/>
      <c r="C181" s="788" t="s">
        <v>213</v>
      </c>
      <c r="D181" s="60"/>
      <c r="E181" s="205"/>
      <c r="F181" s="60"/>
      <c r="G181" s="135"/>
      <c r="H181" s="60"/>
      <c r="I181" s="205"/>
      <c r="J181" s="60"/>
      <c r="K181" s="286"/>
      <c r="L181" s="60"/>
      <c r="M181" s="287"/>
      <c r="N181" s="60"/>
      <c r="O181" s="135"/>
      <c r="P181" s="4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customHeight="1">
      <c r="A182" s="272" t="s">
        <v>214</v>
      </c>
      <c r="B182" s="60"/>
      <c r="C182" s="788" t="s">
        <v>215</v>
      </c>
      <c r="D182" s="60"/>
      <c r="E182" s="205"/>
      <c r="F182" s="60"/>
      <c r="G182" s="135"/>
      <c r="H182" s="60"/>
      <c r="I182" s="205"/>
      <c r="J182" s="60"/>
      <c r="K182" s="286"/>
      <c r="L182" s="60"/>
      <c r="M182" s="287"/>
      <c r="N182" s="60"/>
      <c r="O182" s="135"/>
      <c r="P182" s="4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customHeight="1">
      <c r="A183" s="272" t="s">
        <v>216</v>
      </c>
      <c r="B183" s="60"/>
      <c r="C183" s="788" t="s">
        <v>217</v>
      </c>
      <c r="D183" s="60"/>
      <c r="E183" s="205"/>
      <c r="F183" s="60"/>
      <c r="G183" s="135"/>
      <c r="H183" s="60"/>
      <c r="I183" s="205"/>
      <c r="J183" s="60"/>
      <c r="K183" s="286"/>
      <c r="L183" s="60"/>
      <c r="M183" s="287"/>
      <c r="N183" s="60"/>
      <c r="O183" s="135"/>
      <c r="P183" s="4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0" customHeight="1">
      <c r="A184" s="289" t="s">
        <v>218</v>
      </c>
      <c r="B184" s="60"/>
      <c r="C184" s="789" t="s">
        <v>219</v>
      </c>
      <c r="D184" s="60"/>
      <c r="E184" s="227"/>
      <c r="F184" s="60"/>
      <c r="G184" s="184"/>
      <c r="H184" s="60"/>
      <c r="I184" s="227"/>
      <c r="J184" s="60"/>
      <c r="K184" s="326"/>
      <c r="L184" s="60"/>
      <c r="M184" s="559"/>
      <c r="N184" s="60"/>
      <c r="O184" s="184"/>
      <c r="P184" s="4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0" customHeight="1">
      <c r="A185" s="346" t="s">
        <v>220</v>
      </c>
      <c r="B185" s="753"/>
      <c r="C185" s="753"/>
      <c r="D185" s="753"/>
      <c r="E185" s="753"/>
      <c r="F185" s="753"/>
      <c r="G185" s="753"/>
      <c r="H185" s="753"/>
      <c r="I185" s="753"/>
      <c r="J185" s="753"/>
      <c r="K185" s="753"/>
      <c r="L185" s="753"/>
      <c r="M185" s="753"/>
      <c r="N185" s="753"/>
      <c r="O185" s="754"/>
      <c r="P185" s="29" t="s">
        <v>221</v>
      </c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customHeight="1">
      <c r="A186" s="763" t="s">
        <v>222</v>
      </c>
      <c r="B186" s="758"/>
      <c r="C186" s="758"/>
      <c r="D186" s="764"/>
      <c r="E186" s="764"/>
      <c r="F186" s="758"/>
      <c r="G186" s="758"/>
      <c r="H186" s="758"/>
      <c r="I186" s="758"/>
      <c r="J186" s="758"/>
      <c r="K186" s="758"/>
      <c r="L186" s="758"/>
      <c r="M186" s="758"/>
      <c r="N186" s="758"/>
      <c r="O186" s="759"/>
      <c r="P186" s="4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customHeight="1">
      <c r="A187" s="157" t="s">
        <v>223</v>
      </c>
      <c r="B187" s="60"/>
      <c r="C187" s="790">
        <v>401.0</v>
      </c>
      <c r="D187" s="281"/>
      <c r="E187" s="616">
        <v>713.0</v>
      </c>
      <c r="F187" s="302"/>
      <c r="G187" s="303"/>
      <c r="H187" s="304"/>
      <c r="I187" s="305"/>
      <c r="J187" s="304"/>
      <c r="K187" s="305"/>
      <c r="L187" s="302"/>
      <c r="M187" s="303"/>
      <c r="N187" s="304"/>
      <c r="O187" s="305"/>
      <c r="P187" s="4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customHeight="1">
      <c r="A188" s="763" t="s">
        <v>224</v>
      </c>
      <c r="B188" s="758"/>
      <c r="C188" s="758"/>
      <c r="D188" s="765"/>
      <c r="E188" s="765"/>
      <c r="F188" s="758"/>
      <c r="G188" s="758"/>
      <c r="H188" s="758"/>
      <c r="I188" s="758"/>
      <c r="J188" s="758"/>
      <c r="K188" s="758"/>
      <c r="L188" s="758"/>
      <c r="M188" s="758"/>
      <c r="N188" s="758"/>
      <c r="O188" s="759"/>
      <c r="P188" s="29" t="s">
        <v>225</v>
      </c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customHeight="1">
      <c r="A189" s="144" t="s">
        <v>226</v>
      </c>
      <c r="B189" s="60"/>
      <c r="C189" s="791">
        <v>326.29</v>
      </c>
      <c r="D189" s="281"/>
      <c r="E189" s="19">
        <v>428.127</v>
      </c>
      <c r="F189" s="173"/>
      <c r="G189" s="201"/>
      <c r="H189" s="175"/>
      <c r="I189" s="174"/>
      <c r="J189" s="175"/>
      <c r="K189" s="174"/>
      <c r="L189" s="173"/>
      <c r="M189" s="201"/>
      <c r="N189" s="175"/>
      <c r="O189" s="174"/>
      <c r="P189" s="4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0" customHeight="1">
      <c r="A190" s="309" t="s">
        <v>227</v>
      </c>
      <c r="B190" s="60"/>
      <c r="C190" s="792">
        <v>0.894</v>
      </c>
      <c r="D190" s="677"/>
      <c r="E190" s="310">
        <v>1.173</v>
      </c>
      <c r="F190" s="226"/>
      <c r="G190" s="227"/>
      <c r="H190" s="183"/>
      <c r="I190" s="184"/>
      <c r="J190" s="183"/>
      <c r="K190" s="184"/>
      <c r="L190" s="226"/>
      <c r="M190" s="227"/>
      <c r="N190" s="183"/>
      <c r="O190" s="184"/>
      <c r="P190" s="4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0" customHeight="1">
      <c r="A191" s="9" t="s">
        <v>228</v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1"/>
      <c r="P191" s="4" t="s">
        <v>229</v>
      </c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customHeight="1">
      <c r="A192" s="313" t="s">
        <v>230</v>
      </c>
      <c r="B192" s="314">
        <f t="shared" ref="B192:B222" si="71">C192/$C$192</f>
        <v>1</v>
      </c>
      <c r="C192" s="315">
        <v>64066.0</v>
      </c>
      <c r="D192" s="316"/>
      <c r="E192" s="317"/>
      <c r="F192" s="317"/>
      <c r="G192" s="317"/>
      <c r="H192" s="317"/>
      <c r="I192" s="317"/>
      <c r="J192" s="317"/>
      <c r="K192" s="317"/>
      <c r="L192" s="317"/>
      <c r="M192" s="317"/>
      <c r="N192" s="317"/>
      <c r="O192" s="174"/>
      <c r="P192" s="4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customHeight="1">
      <c r="A193" s="263" t="s">
        <v>231</v>
      </c>
      <c r="B193" s="318">
        <f t="shared" si="71"/>
        <v>0.1482533637</v>
      </c>
      <c r="C193" s="28">
        <v>9498.0</v>
      </c>
      <c r="D193" s="319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135"/>
      <c r="P193" s="4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customHeight="1">
      <c r="A194" s="147" t="s">
        <v>232</v>
      </c>
      <c r="B194" s="273">
        <f t="shared" si="71"/>
        <v>0.111072956</v>
      </c>
      <c r="C194" s="35">
        <v>7116.0</v>
      </c>
      <c r="D194" s="319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135"/>
      <c r="P194" s="4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customHeight="1">
      <c r="A195" s="147" t="s">
        <v>233</v>
      </c>
      <c r="B195" s="320">
        <f t="shared" si="71"/>
        <v>0.0348078544</v>
      </c>
      <c r="C195" s="35">
        <v>2230.0</v>
      </c>
      <c r="D195" s="319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135"/>
      <c r="P195" s="4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customHeight="1">
      <c r="A196" s="147" t="s">
        <v>234</v>
      </c>
      <c r="B196" s="320">
        <f t="shared" si="71"/>
        <v>0.001888677302</v>
      </c>
      <c r="C196" s="35">
        <v>121.0</v>
      </c>
      <c r="D196" s="319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135"/>
      <c r="P196" s="4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customHeight="1">
      <c r="A197" s="147" t="s">
        <v>235</v>
      </c>
      <c r="B197" s="320">
        <f t="shared" si="71"/>
        <v>0.0004838760029</v>
      </c>
      <c r="C197" s="35">
        <v>31.0</v>
      </c>
      <c r="D197" s="319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135"/>
      <c r="P197" s="4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customHeight="1">
      <c r="A198" s="263" t="s">
        <v>236</v>
      </c>
      <c r="B198" s="321">
        <f t="shared" si="71"/>
        <v>0.02886086224</v>
      </c>
      <c r="C198" s="28">
        <v>1849.0</v>
      </c>
      <c r="D198" s="319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135"/>
      <c r="P198" s="4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customHeight="1">
      <c r="A199" s="263" t="s">
        <v>237</v>
      </c>
      <c r="B199" s="321">
        <f t="shared" si="71"/>
        <v>0.001826241688</v>
      </c>
      <c r="C199" s="28">
        <v>117.0</v>
      </c>
      <c r="D199" s="319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135"/>
      <c r="P199" s="4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customHeight="1">
      <c r="A200" s="263" t="s">
        <v>238</v>
      </c>
      <c r="B200" s="321">
        <f t="shared" si="71"/>
        <v>0.1587581557</v>
      </c>
      <c r="C200" s="28">
        <v>10171.0</v>
      </c>
      <c r="D200" s="319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135"/>
      <c r="P200" s="4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customHeight="1">
      <c r="A201" s="147" t="s">
        <v>239</v>
      </c>
      <c r="B201" s="320">
        <f t="shared" si="71"/>
        <v>0.03362157775</v>
      </c>
      <c r="C201" s="35">
        <v>2154.0</v>
      </c>
      <c r="D201" s="319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135"/>
      <c r="P201" s="4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customHeight="1">
      <c r="A202" s="147" t="s">
        <v>240</v>
      </c>
      <c r="B202" s="320">
        <f t="shared" si="71"/>
        <v>0.01560890332</v>
      </c>
      <c r="C202" s="35">
        <v>1000.0</v>
      </c>
      <c r="D202" s="319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135"/>
      <c r="P202" s="4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customHeight="1">
      <c r="A203" s="147" t="s">
        <v>241</v>
      </c>
      <c r="B203" s="320">
        <f t="shared" si="71"/>
        <v>0.009771173477</v>
      </c>
      <c r="C203" s="35">
        <v>626.0</v>
      </c>
      <c r="D203" s="319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135"/>
      <c r="P203" s="4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customHeight="1">
      <c r="A204" s="147" t="s">
        <v>242</v>
      </c>
      <c r="B204" s="320">
        <f t="shared" si="71"/>
        <v>0.01041113851</v>
      </c>
      <c r="C204" s="35">
        <v>667.0</v>
      </c>
      <c r="D204" s="319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135"/>
      <c r="P204" s="4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customHeight="1">
      <c r="A205" s="147" t="s">
        <v>243</v>
      </c>
      <c r="B205" s="320">
        <f t="shared" si="71"/>
        <v>0.002669122467</v>
      </c>
      <c r="C205" s="35">
        <v>171.0</v>
      </c>
      <c r="D205" s="319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135"/>
      <c r="P205" s="4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customHeight="1">
      <c r="A206" s="147" t="s">
        <v>244</v>
      </c>
      <c r="B206" s="320">
        <f t="shared" si="71"/>
        <v>0.01596790809</v>
      </c>
      <c r="C206" s="35">
        <v>1023.0</v>
      </c>
      <c r="D206" s="319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135"/>
      <c r="P206" s="4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customHeight="1">
      <c r="A207" s="147" t="s">
        <v>245</v>
      </c>
      <c r="B207" s="320">
        <f t="shared" si="71"/>
        <v>0.04162894515</v>
      </c>
      <c r="C207" s="35">
        <v>2667.0</v>
      </c>
      <c r="D207" s="319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135"/>
      <c r="P207" s="4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customHeight="1">
      <c r="A208" s="147" t="s">
        <v>246</v>
      </c>
      <c r="B208" s="320">
        <f t="shared" si="71"/>
        <v>0.00738301127</v>
      </c>
      <c r="C208" s="35">
        <v>473.0</v>
      </c>
      <c r="D208" s="319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135"/>
      <c r="P208" s="4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customHeight="1">
      <c r="A209" s="147" t="s">
        <v>247</v>
      </c>
      <c r="B209" s="320">
        <f t="shared" si="71"/>
        <v>0.02169637561</v>
      </c>
      <c r="C209" s="35">
        <v>1390.0</v>
      </c>
      <c r="D209" s="319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135"/>
      <c r="P209" s="4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customHeight="1">
      <c r="A210" s="263" t="s">
        <v>248</v>
      </c>
      <c r="B210" s="321">
        <f t="shared" si="71"/>
        <v>0.001607717042</v>
      </c>
      <c r="C210" s="28">
        <v>103.0</v>
      </c>
      <c r="D210" s="319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135"/>
      <c r="P210" s="4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customHeight="1">
      <c r="A211" s="263" t="s">
        <v>249</v>
      </c>
      <c r="B211" s="321">
        <f t="shared" si="71"/>
        <v>0.1416351887</v>
      </c>
      <c r="C211" s="28">
        <v>9074.0</v>
      </c>
      <c r="D211" s="319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135"/>
      <c r="P211" s="4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customHeight="1">
      <c r="A212" s="147" t="s">
        <v>250</v>
      </c>
      <c r="B212" s="320">
        <f t="shared" si="71"/>
        <v>0.002434988918</v>
      </c>
      <c r="C212" s="35">
        <v>156.0</v>
      </c>
      <c r="D212" s="319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135"/>
      <c r="P212" s="4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customHeight="1">
      <c r="A213" s="147" t="s">
        <v>251</v>
      </c>
      <c r="B213" s="320">
        <f t="shared" si="71"/>
        <v>0.03583804202</v>
      </c>
      <c r="C213" s="35">
        <v>2296.0</v>
      </c>
      <c r="D213" s="319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135"/>
      <c r="P213" s="4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customHeight="1">
      <c r="A214" s="147" t="s">
        <v>252</v>
      </c>
      <c r="B214" s="320">
        <f t="shared" si="71"/>
        <v>0.1033621578</v>
      </c>
      <c r="C214" s="35">
        <v>6622.0</v>
      </c>
      <c r="D214" s="319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135"/>
      <c r="P214" s="4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customHeight="1">
      <c r="A215" s="263" t="s">
        <v>253</v>
      </c>
      <c r="B215" s="321">
        <f t="shared" si="71"/>
        <v>0.004604626479</v>
      </c>
      <c r="C215" s="28">
        <v>295.0</v>
      </c>
      <c r="D215" s="319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135"/>
      <c r="P215" s="4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customHeight="1">
      <c r="A216" s="263" t="s">
        <v>254</v>
      </c>
      <c r="B216" s="321">
        <f t="shared" si="71"/>
        <v>0.005322636032</v>
      </c>
      <c r="C216" s="28">
        <v>341.0</v>
      </c>
      <c r="D216" s="319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135"/>
      <c r="P216" s="4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customHeight="1">
      <c r="A217" s="263" t="s">
        <v>255</v>
      </c>
      <c r="B217" s="321">
        <f t="shared" si="71"/>
        <v>0.01027065838</v>
      </c>
      <c r="C217" s="28">
        <v>658.0</v>
      </c>
      <c r="D217" s="319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135"/>
      <c r="P217" s="4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customHeight="1">
      <c r="A218" s="263" t="s">
        <v>256</v>
      </c>
      <c r="B218" s="321">
        <f t="shared" si="71"/>
        <v>0.04066119314</v>
      </c>
      <c r="C218" s="28">
        <v>2605.0</v>
      </c>
      <c r="D218" s="319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135"/>
      <c r="P218" s="4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customHeight="1">
      <c r="A219" s="263" t="s">
        <v>257</v>
      </c>
      <c r="B219" s="321">
        <f t="shared" si="71"/>
        <v>0.02872038211</v>
      </c>
      <c r="C219" s="28">
        <v>1840.0</v>
      </c>
      <c r="D219" s="319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135"/>
      <c r="P219" s="4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customHeight="1">
      <c r="A220" s="263" t="s">
        <v>258</v>
      </c>
      <c r="B220" s="321">
        <f t="shared" si="71"/>
        <v>0.00009365341991</v>
      </c>
      <c r="C220" s="28">
        <v>6.0</v>
      </c>
      <c r="D220" s="319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135"/>
      <c r="P220" s="4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customHeight="1">
      <c r="A221" s="263" t="s">
        <v>259</v>
      </c>
      <c r="B221" s="321">
        <f t="shared" si="71"/>
        <v>0.4291355789</v>
      </c>
      <c r="C221" s="28">
        <v>27493.0</v>
      </c>
      <c r="D221" s="319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135"/>
      <c r="P221" s="4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0" customHeight="1">
      <c r="A222" s="322" t="s">
        <v>260</v>
      </c>
      <c r="B222" s="323">
        <f t="shared" si="71"/>
        <v>0.0002497424531</v>
      </c>
      <c r="C222" s="324">
        <v>16.0</v>
      </c>
      <c r="D222" s="325"/>
      <c r="E222" s="326"/>
      <c r="F222" s="326"/>
      <c r="G222" s="326"/>
      <c r="H222" s="326"/>
      <c r="I222" s="326"/>
      <c r="J222" s="326"/>
      <c r="K222" s="326"/>
      <c r="L222" s="326"/>
      <c r="M222" s="326"/>
      <c r="N222" s="326"/>
      <c r="O222" s="184"/>
      <c r="P222" s="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0" customHeight="1">
      <c r="A223" s="766" t="s">
        <v>261</v>
      </c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1"/>
      <c r="P223" s="4" t="s">
        <v>262</v>
      </c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customHeight="1">
      <c r="A224" s="327" t="s">
        <v>263</v>
      </c>
      <c r="B224" s="328">
        <f t="shared" ref="B224:B231" si="72">C224/$C$224</f>
        <v>1</v>
      </c>
      <c r="C224" s="329">
        <v>2388047.0</v>
      </c>
      <c r="D224" s="334">
        <f t="shared" ref="D224:D231" si="73">E224/E$224</f>
        <v>1</v>
      </c>
      <c r="E224" s="332">
        <v>34342.0</v>
      </c>
      <c r="F224" s="331">
        <f t="shared" ref="F224:F231" si="74">G224/G$224</f>
        <v>1</v>
      </c>
      <c r="G224" s="332">
        <v>15253.0</v>
      </c>
      <c r="H224" s="331">
        <f t="shared" ref="H224:H231" si="75">I224/I$224</f>
        <v>1</v>
      </c>
      <c r="I224" s="332">
        <v>1267.0</v>
      </c>
      <c r="J224" s="331">
        <f t="shared" ref="J224:J231" si="76">K224/K$224</f>
        <v>1</v>
      </c>
      <c r="K224" s="332">
        <v>5553.0</v>
      </c>
      <c r="L224" s="331">
        <f t="shared" ref="L224:L231" si="77">M224/M$224</f>
        <v>1</v>
      </c>
      <c r="M224" s="332">
        <v>7419.0</v>
      </c>
      <c r="N224" s="331">
        <f t="shared" ref="N224:N231" si="78">O224/O$224</f>
        <v>1</v>
      </c>
      <c r="O224" s="332">
        <v>4850.0</v>
      </c>
      <c r="P224" s="4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customHeight="1">
      <c r="A225" s="280" t="s">
        <v>264</v>
      </c>
      <c r="B225" s="334">
        <f t="shared" si="72"/>
        <v>0.3115323945</v>
      </c>
      <c r="C225" s="335">
        <v>743954.0</v>
      </c>
      <c r="D225" s="334">
        <f t="shared" si="73"/>
        <v>0.2741249782</v>
      </c>
      <c r="E225" s="332">
        <v>9414.0</v>
      </c>
      <c r="F225" s="336">
        <f t="shared" si="74"/>
        <v>0.2295941782</v>
      </c>
      <c r="G225" s="332">
        <v>3502.0</v>
      </c>
      <c r="H225" s="336">
        <f t="shared" si="75"/>
        <v>0.4696132597</v>
      </c>
      <c r="I225" s="332">
        <v>595.0</v>
      </c>
      <c r="J225" s="336">
        <f t="shared" si="76"/>
        <v>0.3619665046</v>
      </c>
      <c r="K225" s="332">
        <v>2010.0</v>
      </c>
      <c r="L225" s="336">
        <f t="shared" si="77"/>
        <v>0.2852136407</v>
      </c>
      <c r="M225" s="332">
        <v>2116.0</v>
      </c>
      <c r="N225" s="336">
        <f t="shared" si="78"/>
        <v>0.2455670103</v>
      </c>
      <c r="O225" s="332">
        <v>1191.0</v>
      </c>
      <c r="P225" s="4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customHeight="1">
      <c r="A226" s="280" t="s">
        <v>265</v>
      </c>
      <c r="B226" s="334">
        <f t="shared" si="72"/>
        <v>0.006626753996</v>
      </c>
      <c r="C226" s="335">
        <v>15825.0</v>
      </c>
      <c r="D226" s="334">
        <f t="shared" si="73"/>
        <v>0.007454428979</v>
      </c>
      <c r="E226" s="332">
        <v>256.0</v>
      </c>
      <c r="F226" s="337">
        <f t="shared" si="74"/>
        <v>0.008391791779</v>
      </c>
      <c r="G226" s="332">
        <v>128.0</v>
      </c>
      <c r="H226" s="337">
        <f t="shared" si="75"/>
        <v>0.003157063931</v>
      </c>
      <c r="I226" s="332">
        <v>4.0</v>
      </c>
      <c r="J226" s="337">
        <f t="shared" si="76"/>
        <v>0.006302899334</v>
      </c>
      <c r="K226" s="332">
        <v>35.0</v>
      </c>
      <c r="L226" s="337">
        <f t="shared" si="77"/>
        <v>0.005795929371</v>
      </c>
      <c r="M226" s="332">
        <v>43.0</v>
      </c>
      <c r="N226" s="337">
        <f t="shared" si="78"/>
        <v>0.009484536082</v>
      </c>
      <c r="O226" s="332">
        <v>46.0</v>
      </c>
      <c r="P226" s="4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customHeight="1">
      <c r="A227" s="338" t="s">
        <v>266</v>
      </c>
      <c r="B227" s="334">
        <f t="shared" si="72"/>
        <v>0.6767944685</v>
      </c>
      <c r="C227" s="257">
        <v>1616217.0</v>
      </c>
      <c r="D227" s="334">
        <f t="shared" si="73"/>
        <v>0.7126550579</v>
      </c>
      <c r="E227" s="35">
        <v>24474.0</v>
      </c>
      <c r="F227" s="337">
        <f t="shared" si="74"/>
        <v>0.7570314037</v>
      </c>
      <c r="G227" s="35">
        <v>11547.0</v>
      </c>
      <c r="H227" s="337">
        <f t="shared" si="75"/>
        <v>0.5248618785</v>
      </c>
      <c r="I227" s="35">
        <v>665.0</v>
      </c>
      <c r="J227" s="337">
        <f t="shared" si="76"/>
        <v>0.6243471997</v>
      </c>
      <c r="K227" s="35">
        <v>3467.0</v>
      </c>
      <c r="L227" s="337">
        <f t="shared" si="77"/>
        <v>0.701711821</v>
      </c>
      <c r="M227" s="35">
        <v>5206.0</v>
      </c>
      <c r="N227" s="337">
        <f t="shared" si="78"/>
        <v>0.74</v>
      </c>
      <c r="O227" s="35">
        <v>3589.0</v>
      </c>
      <c r="P227" s="4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customHeight="1">
      <c r="A228" s="339" t="s">
        <v>267</v>
      </c>
      <c r="B228" s="38">
        <f t="shared" si="72"/>
        <v>0.236240744</v>
      </c>
      <c r="C228" s="340">
        <v>564154.0</v>
      </c>
      <c r="D228" s="38">
        <f t="shared" si="73"/>
        <v>0.2517908101</v>
      </c>
      <c r="E228" s="340">
        <v>8647.0</v>
      </c>
      <c r="F228" s="341">
        <f t="shared" si="74"/>
        <v>0.2986297777</v>
      </c>
      <c r="G228" s="340">
        <v>4555.0</v>
      </c>
      <c r="H228" s="341">
        <f t="shared" si="75"/>
        <v>0.1160220994</v>
      </c>
      <c r="I228" s="340">
        <v>147.0</v>
      </c>
      <c r="J228" s="341">
        <f t="shared" si="76"/>
        <v>0.1865658203</v>
      </c>
      <c r="K228" s="340">
        <v>1036.0</v>
      </c>
      <c r="L228" s="341">
        <f t="shared" si="77"/>
        <v>0.195713708</v>
      </c>
      <c r="M228" s="340">
        <v>1452.0</v>
      </c>
      <c r="N228" s="341">
        <f t="shared" si="78"/>
        <v>0.3004123711</v>
      </c>
      <c r="O228" s="340">
        <v>1457.0</v>
      </c>
      <c r="P228" s="4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customHeight="1">
      <c r="A229" s="339" t="s">
        <v>268</v>
      </c>
      <c r="B229" s="38">
        <f t="shared" si="72"/>
        <v>0.1043890677</v>
      </c>
      <c r="C229" s="340">
        <v>249286.0</v>
      </c>
      <c r="D229" s="38">
        <f t="shared" si="73"/>
        <v>0.09227767748</v>
      </c>
      <c r="E229" s="340">
        <v>3169.0</v>
      </c>
      <c r="F229" s="341">
        <f t="shared" si="74"/>
        <v>0.07546056513</v>
      </c>
      <c r="G229" s="340">
        <v>1151.0</v>
      </c>
      <c r="H229" s="341">
        <f t="shared" si="75"/>
        <v>0.1397000789</v>
      </c>
      <c r="I229" s="340">
        <v>177.0</v>
      </c>
      <c r="J229" s="341">
        <f t="shared" si="76"/>
        <v>0.1321808032</v>
      </c>
      <c r="K229" s="340">
        <v>734.0</v>
      </c>
      <c r="L229" s="341">
        <f t="shared" si="77"/>
        <v>0.1031136272</v>
      </c>
      <c r="M229" s="340">
        <v>765.0</v>
      </c>
      <c r="N229" s="341">
        <f t="shared" si="78"/>
        <v>0.07051546392</v>
      </c>
      <c r="O229" s="340">
        <v>342.0</v>
      </c>
      <c r="P229" s="4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customHeight="1">
      <c r="A230" s="339" t="s">
        <v>269</v>
      </c>
      <c r="B230" s="38">
        <f t="shared" si="72"/>
        <v>0.2176343263</v>
      </c>
      <c r="C230" s="340">
        <v>519721.0</v>
      </c>
      <c r="D230" s="38">
        <f t="shared" si="73"/>
        <v>0.2078504455</v>
      </c>
      <c r="E230" s="340">
        <v>7138.0</v>
      </c>
      <c r="F230" s="341">
        <f t="shared" si="74"/>
        <v>0.2274962302</v>
      </c>
      <c r="G230" s="340">
        <v>3470.0</v>
      </c>
      <c r="H230" s="341">
        <f t="shared" si="75"/>
        <v>0.1570639305</v>
      </c>
      <c r="I230" s="340">
        <v>199.0</v>
      </c>
      <c r="J230" s="341">
        <f t="shared" si="76"/>
        <v>0.181343418</v>
      </c>
      <c r="K230" s="340">
        <v>1007.0</v>
      </c>
      <c r="L230" s="341">
        <f t="shared" si="77"/>
        <v>0.2315675967</v>
      </c>
      <c r="M230" s="340">
        <v>1718.0</v>
      </c>
      <c r="N230" s="341">
        <f t="shared" si="78"/>
        <v>0.1534020619</v>
      </c>
      <c r="O230" s="340">
        <v>744.0</v>
      </c>
      <c r="P230" s="4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0" customHeight="1">
      <c r="A231" s="339" t="s">
        <v>270</v>
      </c>
      <c r="B231" s="342">
        <f t="shared" si="72"/>
        <v>0.0780918466</v>
      </c>
      <c r="C231" s="343">
        <v>186487.0</v>
      </c>
      <c r="D231" s="342">
        <f t="shared" si="73"/>
        <v>0.1141168249</v>
      </c>
      <c r="E231" s="343">
        <v>3919.0</v>
      </c>
      <c r="F231" s="344">
        <f t="shared" si="74"/>
        <v>0.1132236281</v>
      </c>
      <c r="G231" s="343">
        <v>1727.0</v>
      </c>
      <c r="H231" s="344">
        <f t="shared" si="75"/>
        <v>0.06314127861</v>
      </c>
      <c r="I231" s="343">
        <v>80.0</v>
      </c>
      <c r="J231" s="344">
        <f t="shared" si="76"/>
        <v>0.07203313524</v>
      </c>
      <c r="K231" s="343">
        <v>400.0</v>
      </c>
      <c r="L231" s="344">
        <f t="shared" si="77"/>
        <v>0.1192883138</v>
      </c>
      <c r="M231" s="343">
        <v>885.0</v>
      </c>
      <c r="N231" s="344">
        <f t="shared" si="78"/>
        <v>0.1705154639</v>
      </c>
      <c r="O231" s="343">
        <v>827.0</v>
      </c>
      <c r="P231" s="4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0" customHeight="1">
      <c r="A232" s="9" t="s">
        <v>271</v>
      </c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1"/>
      <c r="P232" s="4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0" customHeight="1">
      <c r="A233" s="346" t="s">
        <v>272</v>
      </c>
      <c r="B233" s="753"/>
      <c r="C233" s="753"/>
      <c r="D233" s="753"/>
      <c r="E233" s="753"/>
      <c r="F233" s="753"/>
      <c r="G233" s="753"/>
      <c r="H233" s="753"/>
      <c r="I233" s="753"/>
      <c r="J233" s="753"/>
      <c r="K233" s="753"/>
      <c r="L233" s="753"/>
      <c r="M233" s="753"/>
      <c r="N233" s="753"/>
      <c r="O233" s="754"/>
      <c r="P233" s="4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customHeight="1">
      <c r="A234" s="347" t="s">
        <v>273</v>
      </c>
      <c r="B234" s="56"/>
      <c r="C234" s="348">
        <v>39.0</v>
      </c>
      <c r="D234" s="262">
        <f t="shared" ref="D234:D239" si="79">E234/C234</f>
        <v>0.02564102564</v>
      </c>
      <c r="E234" s="259">
        <v>1.0</v>
      </c>
      <c r="F234" s="56"/>
      <c r="G234" s="259">
        <v>1.0</v>
      </c>
      <c r="H234" s="56"/>
      <c r="I234" s="259">
        <v>0.0</v>
      </c>
      <c r="J234" s="56"/>
      <c r="K234" s="259">
        <v>0.0</v>
      </c>
      <c r="L234" s="56"/>
      <c r="M234" s="259">
        <v>0.0</v>
      </c>
      <c r="N234" s="56"/>
      <c r="O234" s="259">
        <v>0.0</v>
      </c>
      <c r="P234" s="4" t="s">
        <v>274</v>
      </c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customHeight="1">
      <c r="A235" s="176" t="s">
        <v>275</v>
      </c>
      <c r="B235" s="60"/>
      <c r="C235" s="350">
        <v>89.0</v>
      </c>
      <c r="D235" s="262">
        <f t="shared" si="79"/>
        <v>0.03370786517</v>
      </c>
      <c r="E235" s="35">
        <v>3.0</v>
      </c>
      <c r="F235" s="60"/>
      <c r="G235" s="35">
        <v>1.0</v>
      </c>
      <c r="H235" s="60"/>
      <c r="I235" s="35">
        <v>1.0</v>
      </c>
      <c r="J235" s="60"/>
      <c r="K235" s="35">
        <v>1.0</v>
      </c>
      <c r="L235" s="60"/>
      <c r="M235" s="35">
        <v>0.0</v>
      </c>
      <c r="N235" s="60"/>
      <c r="O235" s="35">
        <v>0.0</v>
      </c>
      <c r="P235" s="29" t="s">
        <v>276</v>
      </c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customHeight="1">
      <c r="A236" s="176" t="s">
        <v>277</v>
      </c>
      <c r="B236" s="60"/>
      <c r="C236" s="350">
        <v>99.0</v>
      </c>
      <c r="D236" s="262">
        <f t="shared" si="79"/>
        <v>0.0202020202</v>
      </c>
      <c r="E236" s="35">
        <v>2.0</v>
      </c>
      <c r="F236" s="60"/>
      <c r="G236" s="35">
        <v>1.0</v>
      </c>
      <c r="H236" s="60"/>
      <c r="I236" s="35">
        <v>0.0</v>
      </c>
      <c r="J236" s="60"/>
      <c r="K236" s="35">
        <v>1.0</v>
      </c>
      <c r="L236" s="60"/>
      <c r="M236" s="35">
        <v>0.0</v>
      </c>
      <c r="N236" s="60"/>
      <c r="O236" s="35">
        <v>0.0</v>
      </c>
      <c r="P236" s="4" t="s">
        <v>278</v>
      </c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customHeight="1">
      <c r="A237" s="176" t="s">
        <v>279</v>
      </c>
      <c r="B237" s="60"/>
      <c r="C237" s="350">
        <v>2.0</v>
      </c>
      <c r="D237" s="262">
        <f t="shared" si="79"/>
        <v>0</v>
      </c>
      <c r="E237" s="35">
        <v>0.0</v>
      </c>
      <c r="F237" s="60"/>
      <c r="G237" s="35">
        <v>0.0</v>
      </c>
      <c r="H237" s="60"/>
      <c r="I237" s="35">
        <v>0.0</v>
      </c>
      <c r="J237" s="60"/>
      <c r="K237" s="35">
        <v>0.0</v>
      </c>
      <c r="L237" s="60"/>
      <c r="M237" s="35">
        <v>0.0</v>
      </c>
      <c r="N237" s="60"/>
      <c r="O237" s="35">
        <v>0.0</v>
      </c>
      <c r="P237" s="4" t="s">
        <v>280</v>
      </c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customHeight="1">
      <c r="A238" s="176" t="s">
        <v>281</v>
      </c>
      <c r="B238" s="60"/>
      <c r="C238" s="350">
        <v>3.0</v>
      </c>
      <c r="D238" s="262">
        <f t="shared" si="79"/>
        <v>0</v>
      </c>
      <c r="E238" s="35">
        <v>0.0</v>
      </c>
      <c r="F238" s="60"/>
      <c r="G238" s="35">
        <v>0.0</v>
      </c>
      <c r="H238" s="60"/>
      <c r="I238" s="35">
        <v>0.0</v>
      </c>
      <c r="J238" s="60"/>
      <c r="K238" s="35">
        <v>0.0</v>
      </c>
      <c r="L238" s="60"/>
      <c r="M238" s="35">
        <v>0.0</v>
      </c>
      <c r="N238" s="60"/>
      <c r="O238" s="35">
        <v>0.0</v>
      </c>
      <c r="P238" s="4" t="s">
        <v>282</v>
      </c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0" customHeight="1">
      <c r="A239" s="179" t="s">
        <v>283</v>
      </c>
      <c r="B239" s="100"/>
      <c r="C239" s="353">
        <v>11.0</v>
      </c>
      <c r="D239" s="262">
        <f t="shared" si="79"/>
        <v>0</v>
      </c>
      <c r="E239" s="271">
        <v>0.0</v>
      </c>
      <c r="F239" s="354"/>
      <c r="G239" s="355">
        <v>0.0</v>
      </c>
      <c r="H239" s="354"/>
      <c r="I239" s="355">
        <v>0.0</v>
      </c>
      <c r="J239" s="354"/>
      <c r="K239" s="355">
        <v>0.0</v>
      </c>
      <c r="L239" s="354"/>
      <c r="M239" s="355">
        <v>0.0</v>
      </c>
      <c r="N239" s="354"/>
      <c r="O239" s="355">
        <v>0.0</v>
      </c>
      <c r="P239" s="4" t="s">
        <v>284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0" customHeight="1">
      <c r="A240" s="346" t="s">
        <v>285</v>
      </c>
      <c r="B240" s="753"/>
      <c r="C240" s="753"/>
      <c r="D240" s="753"/>
      <c r="E240" s="753"/>
      <c r="F240" s="753"/>
      <c r="G240" s="753"/>
      <c r="H240" s="753"/>
      <c r="I240" s="753"/>
      <c r="J240" s="753"/>
      <c r="K240" s="753"/>
      <c r="L240" s="753"/>
      <c r="M240" s="753"/>
      <c r="N240" s="753"/>
      <c r="O240" s="754"/>
      <c r="P240" s="4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customHeight="1">
      <c r="A241" s="357" t="s">
        <v>286</v>
      </c>
      <c r="B241" s="281"/>
      <c r="C241" s="348">
        <v>31.0</v>
      </c>
      <c r="D241" s="262">
        <f t="shared" ref="D241:D243" si="80">E241/C241</f>
        <v>0.03225806452</v>
      </c>
      <c r="E241" s="172">
        <v>1.0</v>
      </c>
      <c r="F241" s="92"/>
      <c r="G241" s="35">
        <v>0.0</v>
      </c>
      <c r="H241" s="92"/>
      <c r="I241" s="172">
        <v>0.0</v>
      </c>
      <c r="J241" s="92"/>
      <c r="K241" s="172">
        <v>0.0</v>
      </c>
      <c r="L241" s="92"/>
      <c r="M241" s="172">
        <v>0.0</v>
      </c>
      <c r="N241" s="92"/>
      <c r="O241" s="172">
        <v>1.0</v>
      </c>
      <c r="P241" s="4" t="s">
        <v>287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customHeight="1">
      <c r="A242" s="358" t="s">
        <v>288</v>
      </c>
      <c r="B242" s="281"/>
      <c r="C242" s="350">
        <v>16.0</v>
      </c>
      <c r="D242" s="262">
        <f t="shared" si="80"/>
        <v>0</v>
      </c>
      <c r="E242" s="35">
        <v>0.0</v>
      </c>
      <c r="F242" s="60"/>
      <c r="G242" s="355">
        <v>0.0</v>
      </c>
      <c r="H242" s="60"/>
      <c r="I242" s="35">
        <v>0.0</v>
      </c>
      <c r="J242" s="60"/>
      <c r="K242" s="35">
        <v>0.0</v>
      </c>
      <c r="L242" s="60"/>
      <c r="M242" s="35">
        <v>0.0</v>
      </c>
      <c r="N242" s="60"/>
      <c r="O242" s="35">
        <v>0.0</v>
      </c>
      <c r="P242" s="29" t="s">
        <v>289</v>
      </c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0" customHeight="1">
      <c r="A243" s="359" t="s">
        <v>290</v>
      </c>
      <c r="B243" s="281"/>
      <c r="C243" s="353">
        <v>114.0</v>
      </c>
      <c r="D243" s="262">
        <f t="shared" si="80"/>
        <v>0.02631578947</v>
      </c>
      <c r="E243" s="355">
        <v>3.0</v>
      </c>
      <c r="F243" s="354"/>
      <c r="G243" s="355">
        <v>1.0</v>
      </c>
      <c r="H243" s="354"/>
      <c r="I243" s="355">
        <v>0.0</v>
      </c>
      <c r="J243" s="354"/>
      <c r="K243" s="355">
        <v>1.0</v>
      </c>
      <c r="L243" s="354"/>
      <c r="M243" s="355">
        <v>0.0</v>
      </c>
      <c r="N243" s="354"/>
      <c r="O243" s="355">
        <v>1.0</v>
      </c>
      <c r="P243" s="29" t="s">
        <v>291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0" customHeight="1">
      <c r="A244" s="346" t="s">
        <v>292</v>
      </c>
      <c r="B244" s="753"/>
      <c r="C244" s="753"/>
      <c r="D244" s="753"/>
      <c r="E244" s="753"/>
      <c r="F244" s="753"/>
      <c r="G244" s="753"/>
      <c r="H244" s="753"/>
      <c r="I244" s="753"/>
      <c r="J244" s="753"/>
      <c r="K244" s="753"/>
      <c r="L244" s="753"/>
      <c r="M244" s="753"/>
      <c r="N244" s="753"/>
      <c r="O244" s="754"/>
      <c r="P244" s="4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customHeight="1">
      <c r="A245" s="360" t="s">
        <v>293</v>
      </c>
      <c r="B245" s="281"/>
      <c r="C245" s="348">
        <v>69.0</v>
      </c>
      <c r="D245" s="587">
        <f t="shared" ref="D245:D259" si="81">E245/C245</f>
        <v>0.01449275362</v>
      </c>
      <c r="E245" s="588">
        <f t="shared" ref="E245:E250" si="82">SUM(G245,I245,K245,M245,O245)</f>
        <v>1</v>
      </c>
      <c r="F245" s="92"/>
      <c r="G245" s="172">
        <v>1.0</v>
      </c>
      <c r="H245" s="92"/>
      <c r="I245" s="172">
        <v>0.0</v>
      </c>
      <c r="J245" s="92"/>
      <c r="K245" s="172">
        <v>0.0</v>
      </c>
      <c r="L245" s="92"/>
      <c r="M245" s="172">
        <v>0.0</v>
      </c>
      <c r="N245" s="92"/>
      <c r="O245" s="172">
        <v>0.0</v>
      </c>
      <c r="P245" s="29" t="s">
        <v>294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customHeight="1">
      <c r="A246" s="361" t="s">
        <v>295</v>
      </c>
      <c r="B246" s="281"/>
      <c r="C246" s="350">
        <v>56.0</v>
      </c>
      <c r="D246" s="362">
        <f t="shared" si="81"/>
        <v>0.01785714286</v>
      </c>
      <c r="E246" s="131">
        <f t="shared" si="82"/>
        <v>1</v>
      </c>
      <c r="F246" s="60"/>
      <c r="G246" s="35">
        <v>1.0</v>
      </c>
      <c r="H246" s="60"/>
      <c r="I246" s="35">
        <v>0.0</v>
      </c>
      <c r="J246" s="60"/>
      <c r="K246" s="35">
        <v>0.0</v>
      </c>
      <c r="L246" s="60"/>
      <c r="M246" s="35">
        <v>0.0</v>
      </c>
      <c r="N246" s="60"/>
      <c r="O246" s="35">
        <v>0.0</v>
      </c>
      <c r="P246" s="29" t="s">
        <v>294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customHeight="1">
      <c r="A247" s="361" t="s">
        <v>296</v>
      </c>
      <c r="B247" s="281"/>
      <c r="C247" s="350">
        <v>13.0</v>
      </c>
      <c r="D247" s="362">
        <f t="shared" si="81"/>
        <v>0</v>
      </c>
      <c r="E247" s="131">
        <f t="shared" si="82"/>
        <v>0</v>
      </c>
      <c r="F247" s="60"/>
      <c r="G247" s="35">
        <v>0.0</v>
      </c>
      <c r="H247" s="60"/>
      <c r="I247" s="35">
        <v>0.0</v>
      </c>
      <c r="J247" s="60"/>
      <c r="K247" s="35">
        <v>0.0</v>
      </c>
      <c r="L247" s="60"/>
      <c r="M247" s="35">
        <v>0.0</v>
      </c>
      <c r="N247" s="60"/>
      <c r="O247" s="35">
        <v>0.0</v>
      </c>
      <c r="P247" s="29" t="s">
        <v>294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customHeight="1">
      <c r="A248" s="360" t="s">
        <v>297</v>
      </c>
      <c r="B248" s="281"/>
      <c r="C248" s="257">
        <v>1975058.7300000002</v>
      </c>
      <c r="D248" s="362">
        <f t="shared" si="81"/>
        <v>0.008782523647</v>
      </c>
      <c r="E248" s="35">
        <f t="shared" si="82"/>
        <v>17346</v>
      </c>
      <c r="F248" s="60"/>
      <c r="G248" s="35">
        <v>17346.0</v>
      </c>
      <c r="H248" s="60"/>
      <c r="I248" s="35">
        <v>0.0</v>
      </c>
      <c r="J248" s="60"/>
      <c r="K248" s="35">
        <v>0.0</v>
      </c>
      <c r="L248" s="60"/>
      <c r="M248" s="35">
        <v>0.0</v>
      </c>
      <c r="N248" s="60"/>
      <c r="O248" s="35">
        <v>0.0</v>
      </c>
      <c r="P248" s="29" t="s">
        <v>298</v>
      </c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customHeight="1">
      <c r="A249" s="361" t="s">
        <v>299</v>
      </c>
      <c r="B249" s="281"/>
      <c r="C249" s="257">
        <v>1866814.0</v>
      </c>
      <c r="D249" s="362">
        <f t="shared" si="81"/>
        <v>0.009291766614</v>
      </c>
      <c r="E249" s="35">
        <f t="shared" si="82"/>
        <v>17346</v>
      </c>
      <c r="F249" s="60"/>
      <c r="G249" s="35">
        <v>17346.0</v>
      </c>
      <c r="H249" s="60"/>
      <c r="I249" s="35">
        <v>0.0</v>
      </c>
      <c r="J249" s="60"/>
      <c r="K249" s="35">
        <v>0.0</v>
      </c>
      <c r="L249" s="60"/>
      <c r="M249" s="35">
        <v>0.0</v>
      </c>
      <c r="N249" s="60"/>
      <c r="O249" s="35">
        <v>0.0</v>
      </c>
      <c r="P249" s="29" t="s">
        <v>298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customHeight="1">
      <c r="A250" s="361" t="s">
        <v>300</v>
      </c>
      <c r="B250" s="281"/>
      <c r="C250" s="257">
        <v>108244.73000000001</v>
      </c>
      <c r="D250" s="362">
        <f t="shared" si="81"/>
        <v>0</v>
      </c>
      <c r="E250" s="35">
        <f t="shared" si="82"/>
        <v>0</v>
      </c>
      <c r="F250" s="60"/>
      <c r="G250" s="35">
        <v>0.0</v>
      </c>
      <c r="H250" s="60"/>
      <c r="I250" s="35">
        <v>0.0</v>
      </c>
      <c r="J250" s="60"/>
      <c r="K250" s="35">
        <v>0.0</v>
      </c>
      <c r="L250" s="60"/>
      <c r="M250" s="35">
        <v>0.0</v>
      </c>
      <c r="N250" s="60"/>
      <c r="O250" s="35">
        <v>0.0</v>
      </c>
      <c r="P250" s="29" t="s">
        <v>301</v>
      </c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customHeight="1">
      <c r="A251" s="360" t="s">
        <v>302</v>
      </c>
      <c r="B251" s="281"/>
      <c r="C251" s="363">
        <v>471.0</v>
      </c>
      <c r="D251" s="589">
        <f t="shared" si="81"/>
        <v>0.03184713376</v>
      </c>
      <c r="E251" s="613">
        <v>15.0</v>
      </c>
      <c r="F251" s="60"/>
      <c r="G251" s="365"/>
      <c r="H251" s="60"/>
      <c r="I251" s="365"/>
      <c r="J251" s="60"/>
      <c r="K251" s="365"/>
      <c r="L251" s="60"/>
      <c r="M251" s="135"/>
      <c r="N251" s="60"/>
      <c r="O251" s="135"/>
      <c r="P251" s="29" t="s">
        <v>298</v>
      </c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customHeight="1">
      <c r="A252" s="361" t="s">
        <v>303</v>
      </c>
      <c r="B252" s="281"/>
      <c r="C252" s="350">
        <v>96.0</v>
      </c>
      <c r="D252" s="362">
        <f t="shared" si="81"/>
        <v>0.03125</v>
      </c>
      <c r="E252" s="351">
        <v>3.0</v>
      </c>
      <c r="F252" s="60"/>
      <c r="G252" s="365"/>
      <c r="H252" s="60"/>
      <c r="I252" s="365"/>
      <c r="J252" s="60"/>
      <c r="K252" s="365"/>
      <c r="L252" s="60"/>
      <c r="M252" s="135"/>
      <c r="N252" s="60"/>
      <c r="O252" s="135"/>
      <c r="P252" s="29" t="s">
        <v>298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customHeight="1">
      <c r="A253" s="361" t="s">
        <v>304</v>
      </c>
      <c r="B253" s="281"/>
      <c r="C253" s="257">
        <v>812492.0</v>
      </c>
      <c r="D253" s="362">
        <f t="shared" si="81"/>
        <v>0.02418116117</v>
      </c>
      <c r="E253" s="35">
        <v>19647.0</v>
      </c>
      <c r="F253" s="60"/>
      <c r="G253" s="365"/>
      <c r="H253" s="60"/>
      <c r="I253" s="365"/>
      <c r="J253" s="60"/>
      <c r="K253" s="365"/>
      <c r="L253" s="60"/>
      <c r="M253" s="135"/>
      <c r="N253" s="60"/>
      <c r="O253" s="135"/>
      <c r="P253" s="29" t="s">
        <v>298</v>
      </c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customHeight="1">
      <c r="A254" s="361" t="s">
        <v>305</v>
      </c>
      <c r="B254" s="281"/>
      <c r="C254" s="257">
        <v>375.0</v>
      </c>
      <c r="D254" s="362">
        <f t="shared" si="81"/>
        <v>0.032</v>
      </c>
      <c r="E254" s="35">
        <v>12.0</v>
      </c>
      <c r="F254" s="60"/>
      <c r="G254" s="365"/>
      <c r="H254" s="60"/>
      <c r="I254" s="365"/>
      <c r="J254" s="60"/>
      <c r="K254" s="365"/>
      <c r="L254" s="60"/>
      <c r="M254" s="135"/>
      <c r="N254" s="60"/>
      <c r="O254" s="135"/>
      <c r="P254" s="29" t="s">
        <v>298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customHeight="1">
      <c r="A255" s="361" t="s">
        <v>306</v>
      </c>
      <c r="B255" s="281"/>
      <c r="C255" s="257">
        <v>784620.0</v>
      </c>
      <c r="D255" s="362">
        <f t="shared" si="81"/>
        <v>0.0365170401</v>
      </c>
      <c r="E255" s="35">
        <v>28652.0</v>
      </c>
      <c r="F255" s="60"/>
      <c r="G255" s="365"/>
      <c r="H255" s="60"/>
      <c r="I255" s="365"/>
      <c r="J255" s="60"/>
      <c r="K255" s="365"/>
      <c r="L255" s="60"/>
      <c r="M255" s="135"/>
      <c r="N255" s="60"/>
      <c r="O255" s="135"/>
      <c r="P255" s="29" t="s">
        <v>298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customHeight="1">
      <c r="A256" s="360" t="s">
        <v>307</v>
      </c>
      <c r="B256" s="281"/>
      <c r="C256" s="350">
        <v>20.0</v>
      </c>
      <c r="D256" s="362">
        <f t="shared" si="81"/>
        <v>0</v>
      </c>
      <c r="E256" s="351">
        <v>0.0</v>
      </c>
      <c r="F256" s="60"/>
      <c r="G256" s="34">
        <v>0.0</v>
      </c>
      <c r="H256" s="60"/>
      <c r="I256" s="34">
        <v>0.0</v>
      </c>
      <c r="J256" s="60"/>
      <c r="K256" s="34">
        <v>0.0</v>
      </c>
      <c r="L256" s="60"/>
      <c r="M256" s="34">
        <v>0.0</v>
      </c>
      <c r="N256" s="60"/>
      <c r="O256" s="35">
        <v>0.0</v>
      </c>
      <c r="P256" s="4" t="s">
        <v>308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customHeight="1">
      <c r="A257" s="360" t="s">
        <v>309</v>
      </c>
      <c r="B257" s="281"/>
      <c r="C257" s="350">
        <v>6.0</v>
      </c>
      <c r="D257" s="362">
        <f t="shared" si="81"/>
        <v>0</v>
      </c>
      <c r="E257" s="351">
        <v>0.0</v>
      </c>
      <c r="F257" s="60"/>
      <c r="G257" s="34">
        <v>0.0</v>
      </c>
      <c r="H257" s="60"/>
      <c r="I257" s="34">
        <v>0.0</v>
      </c>
      <c r="J257" s="60"/>
      <c r="K257" s="34">
        <v>0.0</v>
      </c>
      <c r="L257" s="60"/>
      <c r="M257" s="34">
        <v>0.0</v>
      </c>
      <c r="N257" s="60"/>
      <c r="O257" s="35">
        <v>0.0</v>
      </c>
      <c r="P257" s="4" t="s">
        <v>310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customHeight="1">
      <c r="A258" s="360" t="s">
        <v>311</v>
      </c>
      <c r="B258" s="281"/>
      <c r="C258" s="350">
        <v>46.0</v>
      </c>
      <c r="D258" s="362">
        <f t="shared" si="81"/>
        <v>0.02173913043</v>
      </c>
      <c r="E258" s="351">
        <v>1.0</v>
      </c>
      <c r="F258" s="60"/>
      <c r="G258" s="34">
        <v>1.0</v>
      </c>
      <c r="H258" s="60"/>
      <c r="I258" s="34">
        <v>0.0</v>
      </c>
      <c r="J258" s="60"/>
      <c r="K258" s="34">
        <v>0.0</v>
      </c>
      <c r="L258" s="60"/>
      <c r="M258" s="34">
        <v>0.0</v>
      </c>
      <c r="N258" s="60"/>
      <c r="O258" s="35">
        <v>0.0</v>
      </c>
      <c r="P258" s="29" t="s">
        <v>312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0" customHeight="1">
      <c r="A259" s="360" t="s">
        <v>313</v>
      </c>
      <c r="B259" s="281"/>
      <c r="C259" s="353">
        <v>23.0</v>
      </c>
      <c r="D259" s="590">
        <f t="shared" si="81"/>
        <v>0</v>
      </c>
      <c r="E259" s="591">
        <v>0.0</v>
      </c>
      <c r="F259" s="354"/>
      <c r="G259" s="355">
        <v>0.0</v>
      </c>
      <c r="H259" s="354"/>
      <c r="I259" s="355">
        <v>0.0</v>
      </c>
      <c r="J259" s="354"/>
      <c r="K259" s="355">
        <v>0.0</v>
      </c>
      <c r="L259" s="354"/>
      <c r="M259" s="355">
        <v>0.0</v>
      </c>
      <c r="N259" s="354"/>
      <c r="O259" s="355">
        <v>0.0</v>
      </c>
      <c r="P259" s="29" t="s">
        <v>314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0" customHeight="1">
      <c r="A260" s="346" t="s">
        <v>315</v>
      </c>
      <c r="B260" s="753"/>
      <c r="C260" s="753"/>
      <c r="D260" s="753"/>
      <c r="E260" s="753"/>
      <c r="F260" s="753"/>
      <c r="G260" s="753"/>
      <c r="H260" s="753"/>
      <c r="I260" s="753"/>
      <c r="J260" s="753"/>
      <c r="K260" s="753"/>
      <c r="L260" s="753"/>
      <c r="M260" s="753"/>
      <c r="N260" s="753"/>
      <c r="O260" s="754"/>
      <c r="P260" s="4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customHeight="1">
      <c r="A261" s="369" t="s">
        <v>316</v>
      </c>
      <c r="B261" s="92"/>
      <c r="C261" s="15">
        <v>6029.84</v>
      </c>
      <c r="D261" s="370">
        <f>E261/C261</f>
        <v>0.04002593767</v>
      </c>
      <c r="E261" s="592">
        <v>241.35</v>
      </c>
      <c r="F261" s="107"/>
      <c r="G261" s="174"/>
      <c r="H261" s="92"/>
      <c r="I261" s="174"/>
      <c r="J261" s="92"/>
      <c r="K261" s="174"/>
      <c r="L261" s="92"/>
      <c r="M261" s="174"/>
      <c r="N261" s="92"/>
      <c r="O261" s="174"/>
      <c r="P261" s="4" t="s">
        <v>317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customHeight="1">
      <c r="A262" s="658" t="s">
        <v>318</v>
      </c>
      <c r="B262" s="281"/>
      <c r="C262" s="659">
        <v>19.044827597098035</v>
      </c>
      <c r="D262" s="493"/>
      <c r="E262" s="64">
        <v>52.94388628087571</v>
      </c>
      <c r="F262" s="660"/>
      <c r="G262" s="496"/>
      <c r="H262" s="493"/>
      <c r="I262" s="496"/>
      <c r="J262" s="493"/>
      <c r="K262" s="496"/>
      <c r="L262" s="493"/>
      <c r="M262" s="496"/>
      <c r="N262" s="493"/>
      <c r="O262" s="496"/>
      <c r="P262" s="4"/>
      <c r="Q262" s="378"/>
      <c r="R262" s="378"/>
      <c r="S262" s="378"/>
      <c r="T262" s="378"/>
      <c r="U262" s="378"/>
      <c r="V262" s="378"/>
      <c r="W262" s="378"/>
      <c r="X262" s="378"/>
      <c r="Y262" s="378"/>
      <c r="Z262" s="378"/>
    </row>
    <row r="263" ht="15.0" customHeight="1">
      <c r="A263" s="366" t="s">
        <v>319</v>
      </c>
      <c r="B263" s="755"/>
      <c r="C263" s="755"/>
      <c r="D263" s="755"/>
      <c r="E263" s="755"/>
      <c r="F263" s="755"/>
      <c r="G263" s="755"/>
      <c r="H263" s="755"/>
      <c r="I263" s="755"/>
      <c r="J263" s="755"/>
      <c r="K263" s="755"/>
      <c r="L263" s="755"/>
      <c r="M263" s="755"/>
      <c r="N263" s="755"/>
      <c r="O263" s="781"/>
      <c r="P263" s="4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customHeight="1">
      <c r="A264" s="379" t="s">
        <v>320</v>
      </c>
      <c r="B264" s="92"/>
      <c r="C264" s="492">
        <v>56.0</v>
      </c>
      <c r="D264" s="262">
        <f t="shared" ref="D264:D270" si="83">E264/C264</f>
        <v>0.05357142857</v>
      </c>
      <c r="E264" s="172">
        <v>3.0</v>
      </c>
      <c r="F264" s="92"/>
      <c r="G264" s="172">
        <v>1.0</v>
      </c>
      <c r="H264" s="92"/>
      <c r="I264" s="172">
        <v>0.0</v>
      </c>
      <c r="J264" s="92"/>
      <c r="K264" s="172">
        <v>1.0</v>
      </c>
      <c r="L264" s="92"/>
      <c r="M264" s="172">
        <v>0.0</v>
      </c>
      <c r="N264" s="92"/>
      <c r="O264" s="172">
        <v>1.0</v>
      </c>
      <c r="P264" s="4" t="s">
        <v>321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customHeight="1">
      <c r="A265" s="379" t="s">
        <v>322</v>
      </c>
      <c r="B265" s="493"/>
      <c r="C265" s="494">
        <f>129+7</f>
        <v>136</v>
      </c>
      <c r="D265" s="262">
        <f t="shared" si="83"/>
        <v>0.02205882353</v>
      </c>
      <c r="E265" s="172">
        <v>3.0</v>
      </c>
      <c r="F265" s="493"/>
      <c r="G265" s="567"/>
      <c r="H265" s="493"/>
      <c r="I265" s="567"/>
      <c r="J265" s="493"/>
      <c r="K265" s="567"/>
      <c r="L265" s="493"/>
      <c r="M265" s="567"/>
      <c r="N265" s="493"/>
      <c r="O265" s="568"/>
      <c r="P265" s="4" t="s">
        <v>323</v>
      </c>
      <c r="Q265" s="378"/>
      <c r="R265" s="378"/>
      <c r="S265" s="378"/>
      <c r="T265" s="378"/>
      <c r="U265" s="378"/>
      <c r="V265" s="378"/>
      <c r="W265" s="378"/>
      <c r="X265" s="378"/>
      <c r="Y265" s="378"/>
      <c r="Z265" s="378"/>
    </row>
    <row r="266" ht="14.25" customHeight="1">
      <c r="A266" s="379" t="s">
        <v>324</v>
      </c>
      <c r="B266" s="493"/>
      <c r="C266" s="495">
        <v>412.0</v>
      </c>
      <c r="D266" s="262">
        <f t="shared" si="83"/>
        <v>0.01699029126</v>
      </c>
      <c r="E266" s="172">
        <v>7.0</v>
      </c>
      <c r="F266" s="493"/>
      <c r="G266" s="567"/>
      <c r="H266" s="493"/>
      <c r="I266" s="567"/>
      <c r="J266" s="493"/>
      <c r="K266" s="567"/>
      <c r="L266" s="493"/>
      <c r="M266" s="567"/>
      <c r="N266" s="493"/>
      <c r="O266" s="568"/>
      <c r="P266" s="4" t="s">
        <v>323</v>
      </c>
      <c r="Q266" s="378"/>
      <c r="R266" s="378"/>
      <c r="S266" s="378"/>
      <c r="T266" s="378"/>
      <c r="U266" s="378"/>
      <c r="V266" s="378"/>
      <c r="W266" s="378"/>
      <c r="X266" s="378"/>
      <c r="Y266" s="378"/>
      <c r="Z266" s="378"/>
    </row>
    <row r="267" ht="14.25" customHeight="1">
      <c r="A267" s="379" t="s">
        <v>325</v>
      </c>
      <c r="B267" s="493"/>
      <c r="C267" s="495">
        <f>242+3</f>
        <v>245</v>
      </c>
      <c r="D267" s="262">
        <f t="shared" si="83"/>
        <v>0.01632653061</v>
      </c>
      <c r="E267" s="172">
        <v>4.0</v>
      </c>
      <c r="F267" s="493"/>
      <c r="G267" s="567"/>
      <c r="H267" s="493"/>
      <c r="I267" s="567"/>
      <c r="J267" s="493"/>
      <c r="K267" s="567"/>
      <c r="L267" s="493"/>
      <c r="M267" s="567"/>
      <c r="N267" s="493"/>
      <c r="O267" s="567"/>
      <c r="P267" s="4" t="s">
        <v>323</v>
      </c>
      <c r="Q267" s="378"/>
      <c r="R267" s="378"/>
      <c r="S267" s="378"/>
      <c r="T267" s="378"/>
      <c r="U267" s="378"/>
      <c r="V267" s="378"/>
      <c r="W267" s="378"/>
      <c r="X267" s="378"/>
      <c r="Y267" s="378"/>
      <c r="Z267" s="378"/>
    </row>
    <row r="268" ht="14.25" customHeight="1">
      <c r="A268" s="379" t="s">
        <v>326</v>
      </c>
      <c r="B268" s="493"/>
      <c r="C268" s="495">
        <v>111.0</v>
      </c>
      <c r="D268" s="262">
        <f t="shared" si="83"/>
        <v>0.01801801802</v>
      </c>
      <c r="E268" s="172">
        <v>2.0</v>
      </c>
      <c r="F268" s="493"/>
      <c r="G268" s="567"/>
      <c r="H268" s="493"/>
      <c r="I268" s="567"/>
      <c r="J268" s="493"/>
      <c r="K268" s="567"/>
      <c r="L268" s="493"/>
      <c r="M268" s="567"/>
      <c r="N268" s="493"/>
      <c r="O268" s="567"/>
      <c r="P268" s="4" t="s">
        <v>323</v>
      </c>
      <c r="Q268" s="378"/>
      <c r="R268" s="378"/>
      <c r="S268" s="378"/>
      <c r="T268" s="378"/>
      <c r="U268" s="378"/>
      <c r="V268" s="378"/>
      <c r="W268" s="378"/>
      <c r="X268" s="378"/>
      <c r="Y268" s="378"/>
      <c r="Z268" s="378"/>
    </row>
    <row r="269" ht="14.25" customHeight="1">
      <c r="A269" s="379" t="s">
        <v>327</v>
      </c>
      <c r="B269" s="493"/>
      <c r="C269" s="495">
        <f>47+1+40</f>
        <v>88</v>
      </c>
      <c r="D269" s="262">
        <f t="shared" si="83"/>
        <v>0.01136363636</v>
      </c>
      <c r="E269" s="172">
        <v>1.0</v>
      </c>
      <c r="F269" s="493"/>
      <c r="G269" s="567"/>
      <c r="H269" s="493"/>
      <c r="I269" s="567"/>
      <c r="J269" s="493"/>
      <c r="K269" s="567"/>
      <c r="L269" s="493"/>
      <c r="M269" s="567"/>
      <c r="N269" s="493"/>
      <c r="O269" s="567"/>
      <c r="P269" s="4" t="s">
        <v>323</v>
      </c>
      <c r="Q269" s="378"/>
      <c r="R269" s="378"/>
      <c r="S269" s="378"/>
      <c r="T269" s="378"/>
      <c r="U269" s="378"/>
      <c r="V269" s="378"/>
      <c r="W269" s="378"/>
      <c r="X269" s="378"/>
      <c r="Y269" s="378"/>
      <c r="Z269" s="378"/>
    </row>
    <row r="270" ht="15.0" customHeight="1">
      <c r="A270" s="686" t="s">
        <v>328</v>
      </c>
      <c r="B270" s="377"/>
      <c r="C270" s="687">
        <f>261+13</f>
        <v>274</v>
      </c>
      <c r="D270" s="486">
        <f t="shared" si="83"/>
        <v>0.01459854015</v>
      </c>
      <c r="E270" s="793">
        <v>4.0</v>
      </c>
      <c r="F270" s="377"/>
      <c r="G270" s="688"/>
      <c r="H270" s="377"/>
      <c r="I270" s="688"/>
      <c r="J270" s="377"/>
      <c r="K270" s="688"/>
      <c r="L270" s="377"/>
      <c r="M270" s="688"/>
      <c r="N270" s="377"/>
      <c r="O270" s="688"/>
      <c r="P270" s="4" t="s">
        <v>323</v>
      </c>
      <c r="Q270" s="378"/>
      <c r="R270" s="378"/>
      <c r="S270" s="378"/>
      <c r="T270" s="378"/>
      <c r="U270" s="378"/>
      <c r="V270" s="378"/>
      <c r="W270" s="378"/>
      <c r="X270" s="378"/>
      <c r="Y270" s="378"/>
      <c r="Z270" s="378"/>
    </row>
    <row r="271" ht="15.0" customHeight="1">
      <c r="A271" s="346" t="s">
        <v>329</v>
      </c>
      <c r="B271" s="753"/>
      <c r="C271" s="753"/>
      <c r="D271" s="753"/>
      <c r="E271" s="753"/>
      <c r="F271" s="753"/>
      <c r="G271" s="753"/>
      <c r="H271" s="753"/>
      <c r="I271" s="753"/>
      <c r="J271" s="753"/>
      <c r="K271" s="753"/>
      <c r="L271" s="753"/>
      <c r="M271" s="753"/>
      <c r="N271" s="753"/>
      <c r="O271" s="754"/>
      <c r="P271" s="4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0" customHeight="1">
      <c r="A272" s="379" t="s">
        <v>330</v>
      </c>
      <c r="B272" s="92"/>
      <c r="C272" s="492">
        <v>46.0</v>
      </c>
      <c r="D272" s="262">
        <f>E272/C272</f>
        <v>0</v>
      </c>
      <c r="E272" s="172">
        <v>0.0</v>
      </c>
      <c r="F272" s="92"/>
      <c r="G272" s="172">
        <v>0.0</v>
      </c>
      <c r="H272" s="92"/>
      <c r="I272" s="172">
        <v>0.0</v>
      </c>
      <c r="J272" s="92"/>
      <c r="K272" s="172">
        <v>0.0</v>
      </c>
      <c r="L272" s="92"/>
      <c r="M272" s="172">
        <v>0.0</v>
      </c>
      <c r="N272" s="92"/>
      <c r="O272" s="172">
        <v>0.0</v>
      </c>
      <c r="P272" s="4" t="s">
        <v>331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0" customHeight="1">
      <c r="A273" s="23" t="s">
        <v>332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  <c r="P273" s="4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customHeight="1">
      <c r="A274" s="357" t="s">
        <v>333</v>
      </c>
      <c r="B274" s="281"/>
      <c r="C274" s="282">
        <v>1817.0</v>
      </c>
      <c r="D274" s="587">
        <f t="shared" ref="D274:D276" si="84">E274/C274</f>
        <v>0.0220143093</v>
      </c>
      <c r="E274" s="594">
        <v>40.0</v>
      </c>
      <c r="F274" s="92"/>
      <c r="G274" s="248"/>
      <c r="H274" s="92"/>
      <c r="I274" s="248"/>
      <c r="J274" s="92"/>
      <c r="K274" s="248"/>
      <c r="L274" s="92"/>
      <c r="M274" s="248"/>
      <c r="N274" s="92"/>
      <c r="O274" s="248"/>
      <c r="P274" s="4" t="s">
        <v>334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customHeight="1">
      <c r="A275" s="358" t="s">
        <v>335</v>
      </c>
      <c r="B275" s="281"/>
      <c r="C275" s="257">
        <v>243.0</v>
      </c>
      <c r="D275" s="362">
        <f t="shared" si="84"/>
        <v>0.004115226337</v>
      </c>
      <c r="E275" s="49">
        <v>1.0</v>
      </c>
      <c r="F275" s="60"/>
      <c r="G275" s="47"/>
      <c r="H275" s="60"/>
      <c r="I275" s="47"/>
      <c r="J275" s="60"/>
      <c r="K275" s="47"/>
      <c r="L275" s="60"/>
      <c r="M275" s="47"/>
      <c r="N275" s="60"/>
      <c r="O275" s="47"/>
      <c r="P275" s="4" t="s">
        <v>334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0" customHeight="1">
      <c r="A276" s="382" t="s">
        <v>336</v>
      </c>
      <c r="B276" s="383"/>
      <c r="C276" s="270">
        <v>180.0</v>
      </c>
      <c r="D276" s="590">
        <f t="shared" si="84"/>
        <v>0.03888888889</v>
      </c>
      <c r="E276" s="181">
        <v>7.0</v>
      </c>
      <c r="F276" s="100"/>
      <c r="G276" s="255"/>
      <c r="H276" s="100"/>
      <c r="I276" s="255"/>
      <c r="J276" s="100"/>
      <c r="K276" s="255"/>
      <c r="L276" s="100"/>
      <c r="M276" s="255"/>
      <c r="N276" s="100"/>
      <c r="O276" s="255"/>
      <c r="P276" s="4" t="s">
        <v>334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418"/>
      <c r="S277" s="5"/>
      <c r="T277" s="5"/>
      <c r="U277" s="5"/>
      <c r="V277" s="5"/>
      <c r="W277" s="5"/>
      <c r="X277" s="5"/>
      <c r="Y277" s="5"/>
      <c r="Z277" s="5"/>
    </row>
    <row r="278" ht="15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418"/>
      <c r="S278" s="5"/>
      <c r="T278" s="5"/>
      <c r="U278" s="5"/>
      <c r="V278" s="5"/>
      <c r="W278" s="5"/>
      <c r="X278" s="5"/>
      <c r="Y278" s="5"/>
      <c r="Z278" s="5"/>
    </row>
    <row r="279" ht="15.0" customHeight="1">
      <c r="A279" s="23" t="s">
        <v>337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3"/>
      <c r="R279" s="418"/>
      <c r="S279" s="5"/>
      <c r="T279" s="5"/>
      <c r="U279" s="5"/>
      <c r="V279" s="5"/>
      <c r="W279" s="5"/>
      <c r="X279" s="5"/>
      <c r="Y279" s="5"/>
      <c r="Z279" s="5"/>
    </row>
    <row r="280" ht="14.25" customHeight="1">
      <c r="A280" s="389" t="s">
        <v>338</v>
      </c>
      <c r="B280" s="794" t="s">
        <v>339</v>
      </c>
      <c r="C280" s="192"/>
      <c r="D280" s="192"/>
      <c r="E280" s="192"/>
      <c r="F280" s="192"/>
      <c r="G280" s="192"/>
      <c r="H280" s="192"/>
      <c r="I280" s="192"/>
      <c r="J280" s="192"/>
      <c r="K280" s="192"/>
      <c r="L280" s="192"/>
      <c r="M280" s="192"/>
      <c r="N280" s="192"/>
      <c r="O280" s="192"/>
      <c r="P280" s="192"/>
      <c r="Q280" s="193"/>
      <c r="R280" s="4" t="s">
        <v>340</v>
      </c>
      <c r="S280" s="5"/>
      <c r="T280" s="5"/>
      <c r="U280" s="5"/>
      <c r="V280" s="5"/>
      <c r="W280" s="5"/>
      <c r="X280" s="5"/>
      <c r="Y280" s="5"/>
      <c r="Z280" s="5"/>
    </row>
    <row r="281" ht="14.25" customHeight="1">
      <c r="A281" s="394"/>
      <c r="B281" s="395"/>
      <c r="C281" s="396">
        <v>1.0</v>
      </c>
      <c r="D281" s="397"/>
      <c r="E281" s="396">
        <v>2.0</v>
      </c>
      <c r="F281" s="397"/>
      <c r="G281" s="396">
        <v>3.0</v>
      </c>
      <c r="H281" s="397"/>
      <c r="I281" s="396">
        <v>4.0</v>
      </c>
      <c r="J281" s="397"/>
      <c r="K281" s="396">
        <v>5.0</v>
      </c>
      <c r="L281" s="397"/>
      <c r="M281" s="398">
        <v>6.0</v>
      </c>
      <c r="N281" s="397"/>
      <c r="O281" s="398">
        <v>7.0</v>
      </c>
      <c r="P281" s="397"/>
      <c r="Q281" s="178" t="s">
        <v>341</v>
      </c>
      <c r="R281" s="418"/>
      <c r="S281" s="5"/>
      <c r="T281" s="5"/>
      <c r="U281" s="5"/>
      <c r="V281" s="5"/>
      <c r="W281" s="5"/>
      <c r="X281" s="5"/>
      <c r="Y281" s="5"/>
      <c r="Z281" s="5"/>
    </row>
    <row r="282" ht="14.25" customHeight="1">
      <c r="A282" s="399" t="s">
        <v>342</v>
      </c>
      <c r="B282" s="400"/>
      <c r="C282" s="401"/>
      <c r="D282" s="397"/>
      <c r="E282" s="402">
        <v>40066.0</v>
      </c>
      <c r="F282" s="397"/>
      <c r="G282" s="402"/>
      <c r="H282" s="397"/>
      <c r="I282" s="402"/>
      <c r="J282" s="397"/>
      <c r="K282" s="402"/>
      <c r="L282" s="397"/>
      <c r="M282" s="402"/>
      <c r="N282" s="397"/>
      <c r="O282" s="402"/>
      <c r="P282" s="397"/>
      <c r="Q282" s="569">
        <f t="shared" ref="Q282:Q299" si="85">SUM(C282:P282)</f>
        <v>40066</v>
      </c>
      <c r="R282" s="418"/>
      <c r="S282" s="5"/>
      <c r="T282" s="5"/>
      <c r="U282" s="5"/>
      <c r="V282" s="5"/>
      <c r="W282" s="5"/>
      <c r="X282" s="5"/>
      <c r="Y282" s="5"/>
      <c r="Z282" s="5"/>
    </row>
    <row r="283" ht="14.25" customHeight="1">
      <c r="A283" s="404" t="s">
        <v>343</v>
      </c>
      <c r="B283" s="405"/>
      <c r="C283" s="406" t="s">
        <v>344</v>
      </c>
      <c r="D283" s="397"/>
      <c r="E283" s="406" t="s">
        <v>344</v>
      </c>
      <c r="F283" s="397"/>
      <c r="G283" s="406" t="s">
        <v>344</v>
      </c>
      <c r="H283" s="397"/>
      <c r="I283" s="406" t="s">
        <v>344</v>
      </c>
      <c r="J283" s="397"/>
      <c r="K283" s="406" t="s">
        <v>344</v>
      </c>
      <c r="L283" s="397"/>
      <c r="M283" s="406" t="s">
        <v>344</v>
      </c>
      <c r="N283" s="397"/>
      <c r="O283" s="406" t="s">
        <v>344</v>
      </c>
      <c r="P283" s="397"/>
      <c r="Q283" s="570">
        <f t="shared" si="85"/>
        <v>0</v>
      </c>
      <c r="R283" s="418"/>
      <c r="S283" s="5"/>
      <c r="T283" s="5"/>
      <c r="U283" s="5"/>
      <c r="V283" s="5"/>
      <c r="W283" s="5"/>
      <c r="X283" s="5"/>
      <c r="Y283" s="5"/>
      <c r="Z283" s="5"/>
    </row>
    <row r="284" ht="14.25" customHeight="1">
      <c r="A284" s="399" t="s">
        <v>345</v>
      </c>
      <c r="B284" s="400"/>
      <c r="C284" s="401"/>
      <c r="D284" s="397"/>
      <c r="E284" s="402">
        <v>126196.0</v>
      </c>
      <c r="F284" s="397"/>
      <c r="G284" s="402"/>
      <c r="H284" s="397"/>
      <c r="I284" s="402">
        <v>71525.0</v>
      </c>
      <c r="J284" s="397"/>
      <c r="K284" s="402"/>
      <c r="L284" s="397"/>
      <c r="M284" s="402"/>
      <c r="N284" s="397"/>
      <c r="O284" s="402"/>
      <c r="P284" s="397"/>
      <c r="Q284" s="569">
        <f t="shared" si="85"/>
        <v>197721</v>
      </c>
      <c r="R284" s="418"/>
      <c r="S284" s="5"/>
      <c r="T284" s="5"/>
      <c r="U284" s="5"/>
      <c r="V284" s="5"/>
      <c r="W284" s="5"/>
      <c r="X284" s="5"/>
      <c r="Y284" s="5"/>
      <c r="Z284" s="5"/>
    </row>
    <row r="285" ht="14.25" customHeight="1">
      <c r="A285" s="404" t="s">
        <v>346</v>
      </c>
      <c r="B285" s="405"/>
      <c r="C285" s="406"/>
      <c r="D285" s="397"/>
      <c r="E285" s="408">
        <v>1371119.0</v>
      </c>
      <c r="F285" s="397"/>
      <c r="G285" s="408"/>
      <c r="H285" s="397"/>
      <c r="I285" s="408">
        <v>2811.0</v>
      </c>
      <c r="J285" s="397"/>
      <c r="K285" s="408"/>
      <c r="L285" s="397"/>
      <c r="M285" s="408"/>
      <c r="N285" s="397"/>
      <c r="O285" s="408">
        <v>3000.0</v>
      </c>
      <c r="P285" s="397"/>
      <c r="Q285" s="570">
        <f t="shared" si="85"/>
        <v>1376930</v>
      </c>
      <c r="R285" s="418"/>
      <c r="S285" s="5"/>
      <c r="T285" s="5"/>
      <c r="U285" s="5"/>
      <c r="V285" s="5"/>
      <c r="W285" s="5"/>
      <c r="X285" s="5"/>
      <c r="Y285" s="5"/>
      <c r="Z285" s="5"/>
    </row>
    <row r="286" ht="14.25" customHeight="1">
      <c r="A286" s="399" t="s">
        <v>347</v>
      </c>
      <c r="B286" s="400"/>
      <c r="C286" s="401">
        <v>662983.0</v>
      </c>
      <c r="D286" s="397"/>
      <c r="E286" s="402"/>
      <c r="F286" s="397"/>
      <c r="G286" s="402"/>
      <c r="H286" s="397"/>
      <c r="I286" s="402">
        <v>4450.0</v>
      </c>
      <c r="J286" s="397"/>
      <c r="K286" s="402"/>
      <c r="L286" s="397"/>
      <c r="M286" s="402"/>
      <c r="N286" s="397"/>
      <c r="O286" s="402"/>
      <c r="P286" s="397"/>
      <c r="Q286" s="569">
        <f t="shared" si="85"/>
        <v>667433</v>
      </c>
      <c r="R286" s="418"/>
      <c r="S286" s="5"/>
      <c r="T286" s="5"/>
      <c r="U286" s="5"/>
      <c r="V286" s="5"/>
      <c r="W286" s="5"/>
      <c r="X286" s="5"/>
      <c r="Y286" s="5"/>
      <c r="Z286" s="5"/>
    </row>
    <row r="287" ht="14.25" customHeight="1">
      <c r="A287" s="404" t="s">
        <v>348</v>
      </c>
      <c r="B287" s="405"/>
      <c r="C287" s="406"/>
      <c r="D287" s="397"/>
      <c r="E287" s="408"/>
      <c r="F287" s="397"/>
      <c r="G287" s="408"/>
      <c r="H287" s="397"/>
      <c r="I287" s="408"/>
      <c r="J287" s="397"/>
      <c r="K287" s="408"/>
      <c r="L287" s="397"/>
      <c r="M287" s="408"/>
      <c r="N287" s="397"/>
      <c r="O287" s="408"/>
      <c r="P287" s="397"/>
      <c r="Q287" s="570">
        <f t="shared" si="85"/>
        <v>0</v>
      </c>
      <c r="R287" s="418"/>
      <c r="S287" s="5"/>
      <c r="T287" s="5"/>
      <c r="U287" s="5"/>
      <c r="V287" s="5"/>
      <c r="W287" s="5"/>
      <c r="X287" s="5"/>
      <c r="Y287" s="5"/>
      <c r="Z287" s="5"/>
    </row>
    <row r="288" ht="14.25" customHeight="1">
      <c r="A288" s="399" t="s">
        <v>349</v>
      </c>
      <c r="B288" s="400"/>
      <c r="C288" s="401">
        <v>320245.0</v>
      </c>
      <c r="D288" s="397"/>
      <c r="E288" s="402">
        <v>7490.0</v>
      </c>
      <c r="F288" s="397"/>
      <c r="G288" s="402"/>
      <c r="H288" s="397"/>
      <c r="I288" s="402"/>
      <c r="J288" s="397"/>
      <c r="K288" s="402"/>
      <c r="L288" s="397"/>
      <c r="M288" s="402"/>
      <c r="N288" s="397"/>
      <c r="O288" s="402"/>
      <c r="P288" s="397"/>
      <c r="Q288" s="569">
        <f t="shared" si="85"/>
        <v>327735</v>
      </c>
      <c r="R288" s="418"/>
      <c r="S288" s="5"/>
      <c r="T288" s="5"/>
      <c r="U288" s="5"/>
      <c r="V288" s="5"/>
      <c r="W288" s="5"/>
      <c r="X288" s="5"/>
      <c r="Y288" s="5"/>
      <c r="Z288" s="5"/>
    </row>
    <row r="289" ht="14.25" customHeight="1">
      <c r="A289" s="404" t="s">
        <v>350</v>
      </c>
      <c r="B289" s="405"/>
      <c r="C289" s="406"/>
      <c r="D289" s="397"/>
      <c r="E289" s="408">
        <v>1358998.0</v>
      </c>
      <c r="F289" s="397"/>
      <c r="G289" s="408"/>
      <c r="H289" s="397"/>
      <c r="I289" s="408"/>
      <c r="J289" s="397"/>
      <c r="K289" s="408"/>
      <c r="L289" s="397"/>
      <c r="M289" s="408">
        <v>189000.0</v>
      </c>
      <c r="N289" s="397"/>
      <c r="O289" s="408"/>
      <c r="P289" s="397"/>
      <c r="Q289" s="570">
        <f t="shared" si="85"/>
        <v>1547998</v>
      </c>
      <c r="R289" s="418"/>
      <c r="S289" s="5"/>
      <c r="T289" s="5"/>
      <c r="U289" s="5"/>
      <c r="V289" s="5"/>
      <c r="W289" s="5"/>
      <c r="X289" s="5"/>
      <c r="Y289" s="5"/>
      <c r="Z289" s="5"/>
    </row>
    <row r="290" ht="14.25" customHeight="1">
      <c r="A290" s="399" t="s">
        <v>351</v>
      </c>
      <c r="B290" s="400"/>
      <c r="C290" s="401"/>
      <c r="D290" s="397"/>
      <c r="E290" s="402"/>
      <c r="F290" s="397"/>
      <c r="G290" s="402"/>
      <c r="H290" s="397"/>
      <c r="I290" s="402"/>
      <c r="J290" s="397"/>
      <c r="K290" s="402"/>
      <c r="L290" s="397"/>
      <c r="M290" s="402"/>
      <c r="N290" s="397"/>
      <c r="O290" s="402"/>
      <c r="P290" s="397"/>
      <c r="Q290" s="569">
        <f t="shared" si="85"/>
        <v>0</v>
      </c>
      <c r="R290" s="418"/>
      <c r="S290" s="5"/>
      <c r="T290" s="5"/>
      <c r="U290" s="5"/>
      <c r="V290" s="5"/>
      <c r="W290" s="5"/>
      <c r="X290" s="5"/>
      <c r="Y290" s="5"/>
      <c r="Z290" s="5"/>
    </row>
    <row r="291" ht="14.25" customHeight="1">
      <c r="A291" s="404" t="s">
        <v>352</v>
      </c>
      <c r="B291" s="405"/>
      <c r="C291" s="406"/>
      <c r="D291" s="397"/>
      <c r="E291" s="408">
        <v>279527.0</v>
      </c>
      <c r="F291" s="397"/>
      <c r="G291" s="408"/>
      <c r="H291" s="397"/>
      <c r="I291" s="408">
        <v>2000.0</v>
      </c>
      <c r="J291" s="397"/>
      <c r="K291" s="408"/>
      <c r="L291" s="397"/>
      <c r="M291" s="408">
        <v>125000.0</v>
      </c>
      <c r="N291" s="397"/>
      <c r="O291" s="408"/>
      <c r="P291" s="397"/>
      <c r="Q291" s="570">
        <f t="shared" si="85"/>
        <v>406527</v>
      </c>
      <c r="R291" s="418"/>
      <c r="S291" s="5"/>
      <c r="T291" s="5"/>
      <c r="U291" s="5"/>
      <c r="V291" s="5"/>
      <c r="W291" s="5"/>
      <c r="X291" s="5"/>
      <c r="Y291" s="5"/>
      <c r="Z291" s="5"/>
    </row>
    <row r="292" ht="14.25" customHeight="1">
      <c r="A292" s="399" t="s">
        <v>353</v>
      </c>
      <c r="B292" s="400"/>
      <c r="C292" s="401">
        <v>347862.0</v>
      </c>
      <c r="D292" s="397"/>
      <c r="E292" s="402">
        <v>715439.0</v>
      </c>
      <c r="F292" s="397"/>
      <c r="G292" s="402"/>
      <c r="H292" s="397"/>
      <c r="I292" s="402">
        <v>7200.0</v>
      </c>
      <c r="J292" s="397"/>
      <c r="K292" s="402"/>
      <c r="L292" s="397"/>
      <c r="M292" s="402"/>
      <c r="N292" s="397"/>
      <c r="O292" s="402"/>
      <c r="P292" s="397"/>
      <c r="Q292" s="569">
        <f t="shared" si="85"/>
        <v>1070501</v>
      </c>
      <c r="R292" s="418"/>
      <c r="S292" s="5"/>
      <c r="T292" s="5"/>
      <c r="U292" s="5"/>
      <c r="V292" s="5"/>
      <c r="W292" s="5"/>
      <c r="X292" s="5"/>
      <c r="Y292" s="5"/>
      <c r="Z292" s="5"/>
    </row>
    <row r="293" ht="14.25" customHeight="1">
      <c r="A293" s="404" t="s">
        <v>354</v>
      </c>
      <c r="B293" s="405"/>
      <c r="C293" s="406"/>
      <c r="D293" s="397"/>
      <c r="E293" s="408">
        <v>12700.0</v>
      </c>
      <c r="F293" s="397"/>
      <c r="G293" s="408"/>
      <c r="H293" s="397"/>
      <c r="I293" s="408"/>
      <c r="J293" s="397"/>
      <c r="K293" s="408"/>
      <c r="L293" s="397"/>
      <c r="M293" s="408"/>
      <c r="N293" s="397"/>
      <c r="O293" s="408"/>
      <c r="P293" s="397"/>
      <c r="Q293" s="570">
        <f t="shared" si="85"/>
        <v>12700</v>
      </c>
      <c r="R293" s="418"/>
      <c r="S293" s="5"/>
      <c r="T293" s="5"/>
      <c r="U293" s="5"/>
      <c r="V293" s="5"/>
      <c r="W293" s="5"/>
      <c r="X293" s="5"/>
      <c r="Y293" s="5"/>
      <c r="Z293" s="5"/>
    </row>
    <row r="294" ht="14.25" customHeight="1">
      <c r="A294" s="399" t="s">
        <v>355</v>
      </c>
      <c r="B294" s="400"/>
      <c r="C294" s="401">
        <v>1806061.0</v>
      </c>
      <c r="D294" s="397"/>
      <c r="E294" s="402">
        <v>131994.0</v>
      </c>
      <c r="F294" s="397"/>
      <c r="G294" s="402"/>
      <c r="H294" s="397"/>
      <c r="I294" s="402"/>
      <c r="J294" s="397"/>
      <c r="K294" s="402"/>
      <c r="L294" s="397"/>
      <c r="M294" s="402">
        <v>189000.0</v>
      </c>
      <c r="N294" s="397"/>
      <c r="O294" s="402"/>
      <c r="P294" s="397"/>
      <c r="Q294" s="569">
        <f t="shared" si="85"/>
        <v>2127055</v>
      </c>
      <c r="R294" s="418"/>
      <c r="S294" s="5"/>
      <c r="T294" s="5"/>
      <c r="U294" s="5"/>
      <c r="V294" s="5"/>
      <c r="W294" s="5"/>
      <c r="X294" s="5"/>
      <c r="Y294" s="5"/>
      <c r="Z294" s="5"/>
    </row>
    <row r="295" ht="14.25" customHeight="1">
      <c r="A295" s="404" t="s">
        <v>356</v>
      </c>
      <c r="B295" s="405"/>
      <c r="C295" s="406">
        <v>112052.0</v>
      </c>
      <c r="D295" s="397"/>
      <c r="E295" s="408"/>
      <c r="F295" s="397"/>
      <c r="G295" s="408"/>
      <c r="H295" s="397"/>
      <c r="I295" s="408"/>
      <c r="J295" s="397"/>
      <c r="K295" s="408"/>
      <c r="L295" s="397"/>
      <c r="M295" s="408"/>
      <c r="N295" s="397"/>
      <c r="O295" s="408"/>
      <c r="P295" s="397"/>
      <c r="Q295" s="570">
        <f t="shared" si="85"/>
        <v>112052</v>
      </c>
      <c r="R295" s="418"/>
      <c r="S295" s="5"/>
      <c r="T295" s="5"/>
      <c r="U295" s="5"/>
      <c r="V295" s="5"/>
      <c r="W295" s="5"/>
      <c r="X295" s="5"/>
      <c r="Y295" s="5"/>
      <c r="Z295" s="5"/>
    </row>
    <row r="296" ht="14.25" customHeight="1">
      <c r="A296" s="399" t="s">
        <v>357</v>
      </c>
      <c r="B296" s="400"/>
      <c r="C296" s="401">
        <v>190731.0</v>
      </c>
      <c r="D296" s="397"/>
      <c r="E296" s="402">
        <v>3267.0</v>
      </c>
      <c r="F296" s="397"/>
      <c r="G296" s="402"/>
      <c r="H296" s="397"/>
      <c r="I296" s="402"/>
      <c r="J296" s="397"/>
      <c r="K296" s="402"/>
      <c r="L296" s="397"/>
      <c r="M296" s="402"/>
      <c r="N296" s="397"/>
      <c r="O296" s="402"/>
      <c r="P296" s="397"/>
      <c r="Q296" s="569">
        <f t="shared" si="85"/>
        <v>193998</v>
      </c>
      <c r="R296" s="418"/>
      <c r="S296" s="5"/>
      <c r="T296" s="5"/>
      <c r="U296" s="5"/>
      <c r="V296" s="5"/>
      <c r="W296" s="5"/>
      <c r="X296" s="5"/>
      <c r="Y296" s="5"/>
      <c r="Z296" s="5"/>
    </row>
    <row r="297" ht="14.25" customHeight="1">
      <c r="A297" s="404" t="s">
        <v>358</v>
      </c>
      <c r="B297" s="405"/>
      <c r="C297" s="406">
        <v>2153591.0</v>
      </c>
      <c r="D297" s="397"/>
      <c r="E297" s="408">
        <v>233480.0</v>
      </c>
      <c r="F297" s="397"/>
      <c r="G297" s="408"/>
      <c r="H297" s="397"/>
      <c r="I297" s="408"/>
      <c r="J297" s="397"/>
      <c r="K297" s="408"/>
      <c r="L297" s="397"/>
      <c r="M297" s="408"/>
      <c r="N297" s="397"/>
      <c r="O297" s="408"/>
      <c r="P297" s="397"/>
      <c r="Q297" s="570">
        <f t="shared" si="85"/>
        <v>2387071</v>
      </c>
      <c r="R297" s="418"/>
      <c r="S297" s="5"/>
      <c r="T297" s="5"/>
      <c r="U297" s="5"/>
      <c r="V297" s="5"/>
      <c r="W297" s="5"/>
      <c r="X297" s="5"/>
      <c r="Y297" s="5"/>
      <c r="Z297" s="5"/>
    </row>
    <row r="298" ht="14.25" customHeight="1">
      <c r="A298" s="399" t="s">
        <v>359</v>
      </c>
      <c r="B298" s="400"/>
      <c r="C298" s="401"/>
      <c r="D298" s="397"/>
      <c r="E298" s="402"/>
      <c r="F298" s="397"/>
      <c r="G298" s="402"/>
      <c r="H298" s="397"/>
      <c r="I298" s="402">
        <v>24000.0</v>
      </c>
      <c r="J298" s="397"/>
      <c r="K298" s="402"/>
      <c r="L298" s="397"/>
      <c r="M298" s="402"/>
      <c r="N298" s="397"/>
      <c r="O298" s="402">
        <v>5000.0</v>
      </c>
      <c r="P298" s="397"/>
      <c r="Q298" s="569">
        <f t="shared" si="85"/>
        <v>29000</v>
      </c>
      <c r="R298" s="418"/>
      <c r="S298" s="5"/>
      <c r="T298" s="5"/>
      <c r="U298" s="5"/>
      <c r="V298" s="5"/>
      <c r="W298" s="5"/>
      <c r="X298" s="5"/>
      <c r="Y298" s="5"/>
      <c r="Z298" s="5"/>
    </row>
    <row r="299" ht="14.25" customHeight="1">
      <c r="A299" s="404" t="s">
        <v>360</v>
      </c>
      <c r="B299" s="405"/>
      <c r="C299" s="406"/>
      <c r="D299" s="397"/>
      <c r="E299" s="408">
        <v>648815.0</v>
      </c>
      <c r="F299" s="397"/>
      <c r="G299" s="408"/>
      <c r="H299" s="397"/>
      <c r="I299" s="408"/>
      <c r="J299" s="397"/>
      <c r="K299" s="408"/>
      <c r="L299" s="397"/>
      <c r="M299" s="408">
        <v>192160.0</v>
      </c>
      <c r="N299" s="397"/>
      <c r="O299" s="408"/>
      <c r="P299" s="397"/>
      <c r="Q299" s="570">
        <f t="shared" si="85"/>
        <v>840975</v>
      </c>
      <c r="R299" s="418"/>
      <c r="S299" s="5"/>
      <c r="T299" s="5"/>
      <c r="U299" s="5"/>
      <c r="V299" s="5"/>
      <c r="W299" s="5"/>
      <c r="X299" s="5"/>
      <c r="Y299" s="5"/>
      <c r="Z299" s="5"/>
    </row>
    <row r="300" ht="14.25" customHeight="1">
      <c r="A300" s="409" t="s">
        <v>361</v>
      </c>
      <c r="B300" s="410"/>
      <c r="C300" s="411">
        <f>SUM(C282:D299)</f>
        <v>5593525</v>
      </c>
      <c r="D300" s="397"/>
      <c r="E300" s="411">
        <f>SUM(E282:F299)</f>
        <v>4929091</v>
      </c>
      <c r="F300" s="397"/>
      <c r="G300" s="411">
        <f>SUM(G282:H299)</f>
        <v>0</v>
      </c>
      <c r="H300" s="397"/>
      <c r="I300" s="411">
        <f>SUM(I282:J299)</f>
        <v>111986</v>
      </c>
      <c r="J300" s="397"/>
      <c r="K300" s="411">
        <f>SUM(K282:L299)</f>
        <v>0</v>
      </c>
      <c r="L300" s="397"/>
      <c r="M300" s="411">
        <f>SUM(M282:N299)</f>
        <v>695160</v>
      </c>
      <c r="N300" s="397"/>
      <c r="O300" s="411">
        <f>SUM(O282:P299)</f>
        <v>8000</v>
      </c>
      <c r="P300" s="397"/>
      <c r="Q300" s="571">
        <f>SUM(Q282:Q299)</f>
        <v>11337762</v>
      </c>
      <c r="R300" s="418"/>
      <c r="S300" s="5"/>
      <c r="T300" s="5"/>
      <c r="U300" s="5"/>
      <c r="V300" s="5"/>
      <c r="W300" s="5"/>
      <c r="X300" s="5"/>
      <c r="Y300" s="5"/>
      <c r="Z300" s="5"/>
    </row>
    <row r="301" ht="15.0" customHeight="1">
      <c r="A301" s="413" t="s">
        <v>622</v>
      </c>
      <c r="B301" s="414"/>
      <c r="C301" s="415">
        <f>SUM(C282:D299)</f>
        <v>5593525</v>
      </c>
      <c r="D301" s="416"/>
      <c r="E301" s="415">
        <f>SUM(E282:F299)</f>
        <v>4929091</v>
      </c>
      <c r="F301" s="416"/>
      <c r="G301" s="415">
        <f>SUM(G282:H299)</f>
        <v>0</v>
      </c>
      <c r="H301" s="416"/>
      <c r="I301" s="415">
        <f>SUM(I282:J299)</f>
        <v>111986</v>
      </c>
      <c r="J301" s="416"/>
      <c r="K301" s="415">
        <f>SUM(K282:L299)</f>
        <v>0</v>
      </c>
      <c r="L301" s="416"/>
      <c r="M301" s="415">
        <f>SUM(M282:N299)</f>
        <v>695160</v>
      </c>
      <c r="N301" s="416"/>
      <c r="O301" s="415">
        <f>SUM(O282:P299)</f>
        <v>8000</v>
      </c>
      <c r="P301" s="416"/>
      <c r="Q301" s="572">
        <f>SUM(Q282:Q299)</f>
        <v>11337762</v>
      </c>
      <c r="R301" s="418"/>
      <c r="S301" s="5"/>
      <c r="T301" s="5"/>
      <c r="U301" s="5"/>
      <c r="V301" s="5"/>
      <c r="W301" s="5"/>
      <c r="X301" s="5"/>
      <c r="Y301" s="5"/>
      <c r="Z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418"/>
      <c r="S302" s="5"/>
      <c r="T302" s="5"/>
      <c r="U302" s="5"/>
      <c r="V302" s="5"/>
      <c r="W302" s="5"/>
      <c r="X302" s="5"/>
      <c r="Y302" s="5"/>
      <c r="Z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418"/>
      <c r="S303" s="5"/>
      <c r="T303" s="5"/>
      <c r="U303" s="5"/>
      <c r="V303" s="5"/>
      <c r="W303" s="5"/>
      <c r="X303" s="5"/>
      <c r="Y303" s="5"/>
      <c r="Z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418"/>
      <c r="S304" s="5"/>
      <c r="T304" s="5"/>
      <c r="U304" s="5"/>
      <c r="V304" s="5"/>
      <c r="W304" s="5"/>
      <c r="X304" s="5"/>
      <c r="Y304" s="5"/>
      <c r="Z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418"/>
      <c r="S305" s="5"/>
      <c r="T305" s="5"/>
      <c r="U305" s="5"/>
      <c r="V305" s="5"/>
      <c r="W305" s="5"/>
      <c r="X305" s="5"/>
      <c r="Y305" s="5"/>
      <c r="Z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418"/>
      <c r="S306" s="5"/>
      <c r="T306" s="5"/>
      <c r="U306" s="5"/>
      <c r="V306" s="5"/>
      <c r="W306" s="5"/>
      <c r="X306" s="5"/>
      <c r="Y306" s="5"/>
      <c r="Z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418"/>
      <c r="S307" s="5"/>
      <c r="T307" s="5"/>
      <c r="U307" s="5"/>
      <c r="V307" s="5"/>
      <c r="W307" s="5"/>
      <c r="X307" s="5"/>
      <c r="Y307" s="5"/>
      <c r="Z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418"/>
      <c r="S308" s="5"/>
      <c r="T308" s="5"/>
      <c r="U308" s="5"/>
      <c r="V308" s="5"/>
      <c r="W308" s="5"/>
      <c r="X308" s="5"/>
      <c r="Y308" s="5"/>
      <c r="Z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418"/>
      <c r="S309" s="5"/>
      <c r="T309" s="5"/>
      <c r="U309" s="5"/>
      <c r="V309" s="5"/>
      <c r="W309" s="5"/>
      <c r="X309" s="5"/>
      <c r="Y309" s="5"/>
      <c r="Z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418"/>
      <c r="S310" s="5"/>
      <c r="T310" s="5"/>
      <c r="U310" s="5"/>
      <c r="V310" s="5"/>
      <c r="W310" s="5"/>
      <c r="X310" s="5"/>
      <c r="Y310" s="5"/>
      <c r="Z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18"/>
      <c r="S311" s="5"/>
      <c r="T311" s="5"/>
      <c r="U311" s="5"/>
      <c r="V311" s="5"/>
      <c r="W311" s="5"/>
      <c r="X311" s="5"/>
      <c r="Y311" s="5"/>
      <c r="Z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418"/>
      <c r="S312" s="5"/>
      <c r="T312" s="5"/>
      <c r="U312" s="5"/>
      <c r="V312" s="5"/>
      <c r="W312" s="5"/>
      <c r="X312" s="5"/>
      <c r="Y312" s="5"/>
      <c r="Z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418"/>
      <c r="S313" s="5"/>
      <c r="T313" s="5"/>
      <c r="U313" s="5"/>
      <c r="V313" s="5"/>
      <c r="W313" s="5"/>
      <c r="X313" s="5"/>
      <c r="Y313" s="5"/>
      <c r="Z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418"/>
      <c r="S314" s="5"/>
      <c r="T314" s="5"/>
      <c r="U314" s="5"/>
      <c r="V314" s="5"/>
      <c r="W314" s="5"/>
      <c r="X314" s="5"/>
      <c r="Y314" s="5"/>
      <c r="Z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418"/>
      <c r="S315" s="5"/>
      <c r="T315" s="5"/>
      <c r="U315" s="5"/>
      <c r="V315" s="5"/>
      <c r="W315" s="5"/>
      <c r="X315" s="5"/>
      <c r="Y315" s="5"/>
      <c r="Z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418"/>
      <c r="S316" s="5"/>
      <c r="T316" s="5"/>
      <c r="U316" s="5"/>
      <c r="V316" s="5"/>
      <c r="W316" s="5"/>
      <c r="X316" s="5"/>
      <c r="Y316" s="5"/>
      <c r="Z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418"/>
      <c r="S317" s="5"/>
      <c r="T317" s="5"/>
      <c r="U317" s="5"/>
      <c r="V317" s="5"/>
      <c r="W317" s="5"/>
      <c r="X317" s="5"/>
      <c r="Y317" s="5"/>
      <c r="Z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418"/>
      <c r="S318" s="5"/>
      <c r="T318" s="5"/>
      <c r="U318" s="5"/>
      <c r="V318" s="5"/>
      <c r="W318" s="5"/>
      <c r="X318" s="5"/>
      <c r="Y318" s="5"/>
      <c r="Z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418"/>
      <c r="S319" s="5"/>
      <c r="T319" s="5"/>
      <c r="U319" s="5"/>
      <c r="V319" s="5"/>
      <c r="W319" s="5"/>
      <c r="X319" s="5"/>
      <c r="Y319" s="5"/>
      <c r="Z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418"/>
      <c r="S320" s="5"/>
      <c r="T320" s="5"/>
      <c r="U320" s="5"/>
      <c r="V320" s="5"/>
      <c r="W320" s="5"/>
      <c r="X320" s="5"/>
      <c r="Y320" s="5"/>
      <c r="Z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418"/>
      <c r="S321" s="5"/>
      <c r="T321" s="5"/>
      <c r="U321" s="5"/>
      <c r="V321" s="5"/>
      <c r="W321" s="5"/>
      <c r="X321" s="5"/>
      <c r="Y321" s="5"/>
      <c r="Z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418"/>
      <c r="S322" s="5"/>
      <c r="T322" s="5"/>
      <c r="U322" s="5"/>
      <c r="V322" s="5"/>
      <c r="W322" s="5"/>
      <c r="X322" s="5"/>
      <c r="Y322" s="5"/>
      <c r="Z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418"/>
      <c r="S323" s="5"/>
      <c r="T323" s="5"/>
      <c r="U323" s="5"/>
      <c r="V323" s="5"/>
      <c r="W323" s="5"/>
      <c r="X323" s="5"/>
      <c r="Y323" s="5"/>
      <c r="Z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418"/>
      <c r="S324" s="5"/>
      <c r="T324" s="5"/>
      <c r="U324" s="5"/>
      <c r="V324" s="5"/>
      <c r="W324" s="5"/>
      <c r="X324" s="5"/>
      <c r="Y324" s="5"/>
      <c r="Z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418"/>
      <c r="S325" s="5"/>
      <c r="T325" s="5"/>
      <c r="U325" s="5"/>
      <c r="V325" s="5"/>
      <c r="W325" s="5"/>
      <c r="X325" s="5"/>
      <c r="Y325" s="5"/>
      <c r="Z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418"/>
      <c r="S326" s="5"/>
      <c r="T326" s="5"/>
      <c r="U326" s="5"/>
      <c r="V326" s="5"/>
      <c r="W326" s="5"/>
      <c r="X326" s="5"/>
      <c r="Y326" s="5"/>
      <c r="Z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418"/>
      <c r="S327" s="5"/>
      <c r="T327" s="5"/>
      <c r="U327" s="5"/>
      <c r="V327" s="5"/>
      <c r="W327" s="5"/>
      <c r="X327" s="5"/>
      <c r="Y327" s="5"/>
      <c r="Z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418"/>
      <c r="S328" s="5"/>
      <c r="T328" s="5"/>
      <c r="U328" s="5"/>
      <c r="V328" s="5"/>
      <c r="W328" s="5"/>
      <c r="X328" s="5"/>
      <c r="Y328" s="5"/>
      <c r="Z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418"/>
      <c r="S329" s="5"/>
      <c r="T329" s="5"/>
      <c r="U329" s="5"/>
      <c r="V329" s="5"/>
      <c r="W329" s="5"/>
      <c r="X329" s="5"/>
      <c r="Y329" s="5"/>
      <c r="Z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418"/>
      <c r="S330" s="5"/>
      <c r="T330" s="5"/>
      <c r="U330" s="5"/>
      <c r="V330" s="5"/>
      <c r="W330" s="5"/>
      <c r="X330" s="5"/>
      <c r="Y330" s="5"/>
      <c r="Z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418"/>
      <c r="S331" s="5"/>
      <c r="T331" s="5"/>
      <c r="U331" s="5"/>
      <c r="V331" s="5"/>
      <c r="W331" s="5"/>
      <c r="X331" s="5"/>
      <c r="Y331" s="5"/>
      <c r="Z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418"/>
      <c r="S332" s="5"/>
      <c r="T332" s="5"/>
      <c r="U332" s="5"/>
      <c r="V332" s="5"/>
      <c r="W332" s="5"/>
      <c r="X332" s="5"/>
      <c r="Y332" s="5"/>
      <c r="Z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418"/>
      <c r="S333" s="5"/>
      <c r="T333" s="5"/>
      <c r="U333" s="5"/>
      <c r="V333" s="5"/>
      <c r="W333" s="5"/>
      <c r="X333" s="5"/>
      <c r="Y333" s="5"/>
      <c r="Z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418"/>
      <c r="S334" s="5"/>
      <c r="T334" s="5"/>
      <c r="U334" s="5"/>
      <c r="V334" s="5"/>
      <c r="W334" s="5"/>
      <c r="X334" s="5"/>
      <c r="Y334" s="5"/>
      <c r="Z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418"/>
      <c r="S335" s="5"/>
      <c r="T335" s="5"/>
      <c r="U335" s="5"/>
      <c r="V335" s="5"/>
      <c r="W335" s="5"/>
      <c r="X335" s="5"/>
      <c r="Y335" s="5"/>
      <c r="Z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418"/>
      <c r="S336" s="5"/>
      <c r="T336" s="5"/>
      <c r="U336" s="5"/>
      <c r="V336" s="5"/>
      <c r="W336" s="5"/>
      <c r="X336" s="5"/>
      <c r="Y336" s="5"/>
      <c r="Z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418"/>
      <c r="S337" s="5"/>
      <c r="T337" s="5"/>
      <c r="U337" s="5"/>
      <c r="V337" s="5"/>
      <c r="W337" s="5"/>
      <c r="X337" s="5"/>
      <c r="Y337" s="5"/>
      <c r="Z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418"/>
      <c r="S338" s="5"/>
      <c r="T338" s="5"/>
      <c r="U338" s="5"/>
      <c r="V338" s="5"/>
      <c r="W338" s="5"/>
      <c r="X338" s="5"/>
      <c r="Y338" s="5"/>
      <c r="Z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418"/>
      <c r="S339" s="5"/>
      <c r="T339" s="5"/>
      <c r="U339" s="5"/>
      <c r="V339" s="5"/>
      <c r="W339" s="5"/>
      <c r="X339" s="5"/>
      <c r="Y339" s="5"/>
      <c r="Z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418"/>
      <c r="S340" s="5"/>
      <c r="T340" s="5"/>
      <c r="U340" s="5"/>
      <c r="V340" s="5"/>
      <c r="W340" s="5"/>
      <c r="X340" s="5"/>
      <c r="Y340" s="5"/>
      <c r="Z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418"/>
      <c r="S341" s="5"/>
      <c r="T341" s="5"/>
      <c r="U341" s="5"/>
      <c r="V341" s="5"/>
      <c r="W341" s="5"/>
      <c r="X341" s="5"/>
      <c r="Y341" s="5"/>
      <c r="Z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418"/>
      <c r="S342" s="5"/>
      <c r="T342" s="5"/>
      <c r="U342" s="5"/>
      <c r="V342" s="5"/>
      <c r="W342" s="5"/>
      <c r="X342" s="5"/>
      <c r="Y342" s="5"/>
      <c r="Z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418"/>
      <c r="S343" s="5"/>
      <c r="T343" s="5"/>
      <c r="U343" s="5"/>
      <c r="V343" s="5"/>
      <c r="W343" s="5"/>
      <c r="X343" s="5"/>
      <c r="Y343" s="5"/>
      <c r="Z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418"/>
      <c r="S344" s="5"/>
      <c r="T344" s="5"/>
      <c r="U344" s="5"/>
      <c r="V344" s="5"/>
      <c r="W344" s="5"/>
      <c r="X344" s="5"/>
      <c r="Y344" s="5"/>
      <c r="Z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418"/>
      <c r="S345" s="5"/>
      <c r="T345" s="5"/>
      <c r="U345" s="5"/>
      <c r="V345" s="5"/>
      <c r="W345" s="5"/>
      <c r="X345" s="5"/>
      <c r="Y345" s="5"/>
      <c r="Z345" s="5"/>
    </row>
    <row r="34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18"/>
      <c r="S346" s="5"/>
      <c r="T346" s="5"/>
      <c r="U346" s="5"/>
      <c r="V346" s="5"/>
      <c r="W346" s="5"/>
      <c r="X346" s="5"/>
      <c r="Y346" s="5"/>
      <c r="Z346" s="5"/>
    </row>
    <row r="3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418"/>
      <c r="S347" s="5"/>
      <c r="T347" s="5"/>
      <c r="U347" s="5"/>
      <c r="V347" s="5"/>
      <c r="W347" s="5"/>
      <c r="X347" s="5"/>
      <c r="Y347" s="5"/>
      <c r="Z347" s="5"/>
    </row>
    <row r="34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18"/>
      <c r="S348" s="5"/>
      <c r="T348" s="5"/>
      <c r="U348" s="5"/>
      <c r="V348" s="5"/>
      <c r="W348" s="5"/>
      <c r="X348" s="5"/>
      <c r="Y348" s="5"/>
      <c r="Z348" s="5"/>
    </row>
    <row r="34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418"/>
      <c r="S349" s="5"/>
      <c r="T349" s="5"/>
      <c r="U349" s="5"/>
      <c r="V349" s="5"/>
      <c r="W349" s="5"/>
      <c r="X349" s="5"/>
      <c r="Y349" s="5"/>
      <c r="Z349" s="5"/>
    </row>
    <row r="350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418"/>
      <c r="S350" s="5"/>
      <c r="T350" s="5"/>
      <c r="U350" s="5"/>
      <c r="V350" s="5"/>
      <c r="W350" s="5"/>
      <c r="X350" s="5"/>
      <c r="Y350" s="5"/>
      <c r="Z350" s="5"/>
    </row>
    <row r="351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418"/>
      <c r="S351" s="5"/>
      <c r="T351" s="5"/>
      <c r="U351" s="5"/>
      <c r="V351" s="5"/>
      <c r="W351" s="5"/>
      <c r="X351" s="5"/>
      <c r="Y351" s="5"/>
      <c r="Z351" s="5"/>
    </row>
    <row r="35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18"/>
      <c r="S352" s="5"/>
      <c r="T352" s="5"/>
      <c r="U352" s="5"/>
      <c r="V352" s="5"/>
      <c r="W352" s="5"/>
      <c r="X352" s="5"/>
      <c r="Y352" s="5"/>
      <c r="Z352" s="5"/>
    </row>
    <row r="35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418"/>
      <c r="S353" s="5"/>
      <c r="T353" s="5"/>
      <c r="U353" s="5"/>
      <c r="V353" s="5"/>
      <c r="W353" s="5"/>
      <c r="X353" s="5"/>
      <c r="Y353" s="5"/>
      <c r="Z353" s="5"/>
    </row>
    <row r="354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418"/>
      <c r="S354" s="5"/>
      <c r="T354" s="5"/>
      <c r="U354" s="5"/>
      <c r="V354" s="5"/>
      <c r="W354" s="5"/>
      <c r="X354" s="5"/>
      <c r="Y354" s="5"/>
      <c r="Z354" s="5"/>
    </row>
    <row r="355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418"/>
      <c r="S355" s="5"/>
      <c r="T355" s="5"/>
      <c r="U355" s="5"/>
      <c r="V355" s="5"/>
      <c r="W355" s="5"/>
      <c r="X355" s="5"/>
      <c r="Y355" s="5"/>
      <c r="Z355" s="5"/>
    </row>
    <row r="35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418"/>
      <c r="S356" s="5"/>
      <c r="T356" s="5"/>
      <c r="U356" s="5"/>
      <c r="V356" s="5"/>
      <c r="W356" s="5"/>
      <c r="X356" s="5"/>
      <c r="Y356" s="5"/>
      <c r="Z356" s="5"/>
    </row>
    <row r="35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418"/>
      <c r="S357" s="5"/>
      <c r="T357" s="5"/>
      <c r="U357" s="5"/>
      <c r="V357" s="5"/>
      <c r="W357" s="5"/>
      <c r="X357" s="5"/>
      <c r="Y357" s="5"/>
      <c r="Z357" s="5"/>
    </row>
    <row r="35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418"/>
      <c r="S358" s="5"/>
      <c r="T358" s="5"/>
      <c r="U358" s="5"/>
      <c r="V358" s="5"/>
      <c r="W358" s="5"/>
      <c r="X358" s="5"/>
      <c r="Y358" s="5"/>
      <c r="Z358" s="5"/>
    </row>
    <row r="35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418"/>
      <c r="S359" s="5"/>
      <c r="T359" s="5"/>
      <c r="U359" s="5"/>
      <c r="V359" s="5"/>
      <c r="W359" s="5"/>
      <c r="X359" s="5"/>
      <c r="Y359" s="5"/>
      <c r="Z359" s="5"/>
    </row>
    <row r="360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18"/>
      <c r="S360" s="5"/>
      <c r="T360" s="5"/>
      <c r="U360" s="5"/>
      <c r="V360" s="5"/>
      <c r="W360" s="5"/>
      <c r="X360" s="5"/>
      <c r="Y360" s="5"/>
      <c r="Z360" s="5"/>
    </row>
    <row r="361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418"/>
      <c r="S361" s="5"/>
      <c r="T361" s="5"/>
      <c r="U361" s="5"/>
      <c r="V361" s="5"/>
      <c r="W361" s="5"/>
      <c r="X361" s="5"/>
      <c r="Y361" s="5"/>
      <c r="Z361" s="5"/>
    </row>
    <row r="36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418"/>
      <c r="S362" s="5"/>
      <c r="T362" s="5"/>
      <c r="U362" s="5"/>
      <c r="V362" s="5"/>
      <c r="W362" s="5"/>
      <c r="X362" s="5"/>
      <c r="Y362" s="5"/>
      <c r="Z362" s="5"/>
    </row>
    <row r="36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418"/>
      <c r="S363" s="5"/>
      <c r="T363" s="5"/>
      <c r="U363" s="5"/>
      <c r="V363" s="5"/>
      <c r="W363" s="5"/>
      <c r="X363" s="5"/>
      <c r="Y363" s="5"/>
      <c r="Z363" s="5"/>
    </row>
    <row r="364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418"/>
      <c r="S364" s="5"/>
      <c r="T364" s="5"/>
      <c r="U364" s="5"/>
      <c r="V364" s="5"/>
      <c r="W364" s="5"/>
      <c r="X364" s="5"/>
      <c r="Y364" s="5"/>
      <c r="Z364" s="5"/>
    </row>
    <row r="365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418"/>
      <c r="S365" s="5"/>
      <c r="T365" s="5"/>
      <c r="U365" s="5"/>
      <c r="V365" s="5"/>
      <c r="W365" s="5"/>
      <c r="X365" s="5"/>
      <c r="Y365" s="5"/>
      <c r="Z365" s="5"/>
    </row>
    <row r="36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418"/>
      <c r="S366" s="5"/>
      <c r="T366" s="5"/>
      <c r="U366" s="5"/>
      <c r="V366" s="5"/>
      <c r="W366" s="5"/>
      <c r="X366" s="5"/>
      <c r="Y366" s="5"/>
      <c r="Z366" s="5"/>
    </row>
    <row r="36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418"/>
      <c r="S367" s="5"/>
      <c r="T367" s="5"/>
      <c r="U367" s="5"/>
      <c r="V367" s="5"/>
      <c r="W367" s="5"/>
      <c r="X367" s="5"/>
      <c r="Y367" s="5"/>
      <c r="Z367" s="5"/>
    </row>
    <row r="36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418"/>
      <c r="S368" s="5"/>
      <c r="T368" s="5"/>
      <c r="U368" s="5"/>
      <c r="V368" s="5"/>
      <c r="W368" s="5"/>
      <c r="X368" s="5"/>
      <c r="Y368" s="5"/>
      <c r="Z368" s="5"/>
    </row>
    <row r="36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418"/>
      <c r="S369" s="5"/>
      <c r="T369" s="5"/>
      <c r="U369" s="5"/>
      <c r="V369" s="5"/>
      <c r="W369" s="5"/>
      <c r="X369" s="5"/>
      <c r="Y369" s="5"/>
      <c r="Z369" s="5"/>
    </row>
    <row r="370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418"/>
      <c r="S370" s="5"/>
      <c r="T370" s="5"/>
      <c r="U370" s="5"/>
      <c r="V370" s="5"/>
      <c r="W370" s="5"/>
      <c r="X370" s="5"/>
      <c r="Y370" s="5"/>
      <c r="Z370" s="5"/>
    </row>
    <row r="371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418"/>
      <c r="S371" s="5"/>
      <c r="T371" s="5"/>
      <c r="U371" s="5"/>
      <c r="V371" s="5"/>
      <c r="W371" s="5"/>
      <c r="X371" s="5"/>
      <c r="Y371" s="5"/>
      <c r="Z371" s="5"/>
    </row>
    <row r="37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418"/>
      <c r="S372" s="5"/>
      <c r="T372" s="5"/>
      <c r="U372" s="5"/>
      <c r="V372" s="5"/>
      <c r="W372" s="5"/>
      <c r="X372" s="5"/>
      <c r="Y372" s="5"/>
      <c r="Z372" s="5"/>
    </row>
    <row r="37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418"/>
      <c r="S373" s="5"/>
      <c r="T373" s="5"/>
      <c r="U373" s="5"/>
      <c r="V373" s="5"/>
      <c r="W373" s="5"/>
      <c r="X373" s="5"/>
      <c r="Y373" s="5"/>
      <c r="Z373" s="5"/>
    </row>
    <row r="374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418"/>
      <c r="S374" s="5"/>
      <c r="T374" s="5"/>
      <c r="U374" s="5"/>
      <c r="V374" s="5"/>
      <c r="W374" s="5"/>
      <c r="X374" s="5"/>
      <c r="Y374" s="5"/>
      <c r="Z374" s="5"/>
    </row>
    <row r="375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418"/>
      <c r="S375" s="5"/>
      <c r="T375" s="5"/>
      <c r="U375" s="5"/>
      <c r="V375" s="5"/>
      <c r="W375" s="5"/>
      <c r="X375" s="5"/>
      <c r="Y375" s="5"/>
      <c r="Z375" s="5"/>
    </row>
    <row r="37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18"/>
      <c r="S376" s="5"/>
      <c r="T376" s="5"/>
      <c r="U376" s="5"/>
      <c r="V376" s="5"/>
      <c r="W376" s="5"/>
      <c r="X376" s="5"/>
      <c r="Y376" s="5"/>
      <c r="Z376" s="5"/>
    </row>
    <row r="37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418"/>
      <c r="S377" s="5"/>
      <c r="T377" s="5"/>
      <c r="U377" s="5"/>
      <c r="V377" s="5"/>
      <c r="W377" s="5"/>
      <c r="X377" s="5"/>
      <c r="Y377" s="5"/>
      <c r="Z377" s="5"/>
    </row>
    <row r="37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418"/>
      <c r="S378" s="5"/>
      <c r="T378" s="5"/>
      <c r="U378" s="5"/>
      <c r="V378" s="5"/>
      <c r="W378" s="5"/>
      <c r="X378" s="5"/>
      <c r="Y378" s="5"/>
      <c r="Z378" s="5"/>
    </row>
    <row r="37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418"/>
      <c r="S379" s="5"/>
      <c r="T379" s="5"/>
      <c r="U379" s="5"/>
      <c r="V379" s="5"/>
      <c r="W379" s="5"/>
      <c r="X379" s="5"/>
      <c r="Y379" s="5"/>
      <c r="Z379" s="5"/>
    </row>
    <row r="380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418"/>
      <c r="S380" s="5"/>
      <c r="T380" s="5"/>
      <c r="U380" s="5"/>
      <c r="V380" s="5"/>
      <c r="W380" s="5"/>
      <c r="X380" s="5"/>
      <c r="Y380" s="5"/>
      <c r="Z380" s="5"/>
    </row>
    <row r="381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418"/>
      <c r="S381" s="5"/>
      <c r="T381" s="5"/>
      <c r="U381" s="5"/>
      <c r="V381" s="5"/>
      <c r="W381" s="5"/>
      <c r="X381" s="5"/>
      <c r="Y381" s="5"/>
      <c r="Z381" s="5"/>
    </row>
    <row r="38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418"/>
      <c r="S382" s="5"/>
      <c r="T382" s="5"/>
      <c r="U382" s="5"/>
      <c r="V382" s="5"/>
      <c r="W382" s="5"/>
      <c r="X382" s="5"/>
      <c r="Y382" s="5"/>
      <c r="Z382" s="5"/>
    </row>
    <row r="38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418"/>
      <c r="S383" s="5"/>
      <c r="T383" s="5"/>
      <c r="U383" s="5"/>
      <c r="V383" s="5"/>
      <c r="W383" s="5"/>
      <c r="X383" s="5"/>
      <c r="Y383" s="5"/>
      <c r="Z383" s="5"/>
    </row>
    <row r="384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418"/>
      <c r="S384" s="5"/>
      <c r="T384" s="5"/>
      <c r="U384" s="5"/>
      <c r="V384" s="5"/>
      <c r="W384" s="5"/>
      <c r="X384" s="5"/>
      <c r="Y384" s="5"/>
      <c r="Z384" s="5"/>
    </row>
    <row r="385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418"/>
      <c r="S385" s="5"/>
      <c r="T385" s="5"/>
      <c r="U385" s="5"/>
      <c r="V385" s="5"/>
      <c r="W385" s="5"/>
      <c r="X385" s="5"/>
      <c r="Y385" s="5"/>
      <c r="Z385" s="5"/>
    </row>
    <row r="38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418"/>
      <c r="S386" s="5"/>
      <c r="T386" s="5"/>
      <c r="U386" s="5"/>
      <c r="V386" s="5"/>
      <c r="W386" s="5"/>
      <c r="X386" s="5"/>
      <c r="Y386" s="5"/>
      <c r="Z386" s="5"/>
    </row>
    <row r="38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418"/>
      <c r="S387" s="5"/>
      <c r="T387" s="5"/>
      <c r="U387" s="5"/>
      <c r="V387" s="5"/>
      <c r="W387" s="5"/>
      <c r="X387" s="5"/>
      <c r="Y387" s="5"/>
      <c r="Z387" s="5"/>
    </row>
    <row r="38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18"/>
      <c r="S388" s="5"/>
      <c r="T388" s="5"/>
      <c r="U388" s="5"/>
      <c r="V388" s="5"/>
      <c r="W388" s="5"/>
      <c r="X388" s="5"/>
      <c r="Y388" s="5"/>
      <c r="Z388" s="5"/>
    </row>
    <row r="38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418"/>
      <c r="S389" s="5"/>
      <c r="T389" s="5"/>
      <c r="U389" s="5"/>
      <c r="V389" s="5"/>
      <c r="W389" s="5"/>
      <c r="X389" s="5"/>
      <c r="Y389" s="5"/>
      <c r="Z389" s="5"/>
    </row>
    <row r="390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418"/>
      <c r="S390" s="5"/>
      <c r="T390" s="5"/>
      <c r="U390" s="5"/>
      <c r="V390" s="5"/>
      <c r="W390" s="5"/>
      <c r="X390" s="5"/>
      <c r="Y390" s="5"/>
      <c r="Z390" s="5"/>
    </row>
    <row r="391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418"/>
      <c r="S391" s="5"/>
      <c r="T391" s="5"/>
      <c r="U391" s="5"/>
      <c r="V391" s="5"/>
      <c r="W391" s="5"/>
      <c r="X391" s="5"/>
      <c r="Y391" s="5"/>
      <c r="Z391" s="5"/>
    </row>
    <row r="39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18"/>
      <c r="S392" s="5"/>
      <c r="T392" s="5"/>
      <c r="U392" s="5"/>
      <c r="V392" s="5"/>
      <c r="W392" s="5"/>
      <c r="X392" s="5"/>
      <c r="Y392" s="5"/>
      <c r="Z392" s="5"/>
    </row>
    <row r="3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418"/>
      <c r="S393" s="5"/>
      <c r="T393" s="5"/>
      <c r="U393" s="5"/>
      <c r="V393" s="5"/>
      <c r="W393" s="5"/>
      <c r="X393" s="5"/>
      <c r="Y393" s="5"/>
      <c r="Z393" s="5"/>
    </row>
    <row r="394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418"/>
      <c r="S394" s="5"/>
      <c r="T394" s="5"/>
      <c r="U394" s="5"/>
      <c r="V394" s="5"/>
      <c r="W394" s="5"/>
      <c r="X394" s="5"/>
      <c r="Y394" s="5"/>
      <c r="Z394" s="5"/>
    </row>
    <row r="395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418"/>
      <c r="S395" s="5"/>
      <c r="T395" s="5"/>
      <c r="U395" s="5"/>
      <c r="V395" s="5"/>
      <c r="W395" s="5"/>
      <c r="X395" s="5"/>
      <c r="Y395" s="5"/>
      <c r="Z395" s="5"/>
    </row>
    <row r="39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418"/>
      <c r="S396" s="5"/>
      <c r="T396" s="5"/>
      <c r="U396" s="5"/>
      <c r="V396" s="5"/>
      <c r="W396" s="5"/>
      <c r="X396" s="5"/>
      <c r="Y396" s="5"/>
      <c r="Z396" s="5"/>
    </row>
    <row r="3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418"/>
      <c r="S397" s="5"/>
      <c r="T397" s="5"/>
      <c r="U397" s="5"/>
      <c r="V397" s="5"/>
      <c r="W397" s="5"/>
      <c r="X397" s="5"/>
      <c r="Y397" s="5"/>
      <c r="Z397" s="5"/>
    </row>
    <row r="39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18"/>
      <c r="S398" s="5"/>
      <c r="T398" s="5"/>
      <c r="U398" s="5"/>
      <c r="V398" s="5"/>
      <c r="W398" s="5"/>
      <c r="X398" s="5"/>
      <c r="Y398" s="5"/>
      <c r="Z398" s="5"/>
    </row>
    <row r="39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418"/>
      <c r="S399" s="5"/>
      <c r="T399" s="5"/>
      <c r="U399" s="5"/>
      <c r="V399" s="5"/>
      <c r="W399" s="5"/>
      <c r="X399" s="5"/>
      <c r="Y399" s="5"/>
      <c r="Z399" s="5"/>
    </row>
    <row r="400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418"/>
      <c r="S400" s="5"/>
      <c r="T400" s="5"/>
      <c r="U400" s="5"/>
      <c r="V400" s="5"/>
      <c r="W400" s="5"/>
      <c r="X400" s="5"/>
      <c r="Y400" s="5"/>
      <c r="Z400" s="5"/>
    </row>
    <row r="401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418"/>
      <c r="S401" s="5"/>
      <c r="T401" s="5"/>
      <c r="U401" s="5"/>
      <c r="V401" s="5"/>
      <c r="W401" s="5"/>
      <c r="X401" s="5"/>
      <c r="Y401" s="5"/>
      <c r="Z401" s="5"/>
    </row>
    <row r="40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418"/>
      <c r="S402" s="5"/>
      <c r="T402" s="5"/>
      <c r="U402" s="5"/>
      <c r="V402" s="5"/>
      <c r="W402" s="5"/>
      <c r="X402" s="5"/>
      <c r="Y402" s="5"/>
      <c r="Z402" s="5"/>
    </row>
    <row r="40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418"/>
      <c r="S403" s="5"/>
      <c r="T403" s="5"/>
      <c r="U403" s="5"/>
      <c r="V403" s="5"/>
      <c r="W403" s="5"/>
      <c r="X403" s="5"/>
      <c r="Y403" s="5"/>
      <c r="Z403" s="5"/>
    </row>
    <row r="404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18"/>
      <c r="S404" s="5"/>
      <c r="T404" s="5"/>
      <c r="U404" s="5"/>
      <c r="V404" s="5"/>
      <c r="W404" s="5"/>
      <c r="X404" s="5"/>
      <c r="Y404" s="5"/>
      <c r="Z404" s="5"/>
    </row>
    <row r="405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418"/>
      <c r="S405" s="5"/>
      <c r="T405" s="5"/>
      <c r="U405" s="5"/>
      <c r="V405" s="5"/>
      <c r="W405" s="5"/>
      <c r="X405" s="5"/>
      <c r="Y405" s="5"/>
      <c r="Z405" s="5"/>
    </row>
    <row r="40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418"/>
      <c r="S406" s="5"/>
      <c r="T406" s="5"/>
      <c r="U406" s="5"/>
      <c r="V406" s="5"/>
      <c r="W406" s="5"/>
      <c r="X406" s="5"/>
      <c r="Y406" s="5"/>
      <c r="Z406" s="5"/>
    </row>
    <row r="40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418"/>
      <c r="S407" s="5"/>
      <c r="T407" s="5"/>
      <c r="U407" s="5"/>
      <c r="V407" s="5"/>
      <c r="W407" s="5"/>
      <c r="X407" s="5"/>
      <c r="Y407" s="5"/>
      <c r="Z407" s="5"/>
    </row>
    <row r="40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418"/>
      <c r="S408" s="5"/>
      <c r="T408" s="5"/>
      <c r="U408" s="5"/>
      <c r="V408" s="5"/>
      <c r="W408" s="5"/>
      <c r="X408" s="5"/>
      <c r="Y408" s="5"/>
      <c r="Z408" s="5"/>
    </row>
    <row r="40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418"/>
      <c r="S409" s="5"/>
      <c r="T409" s="5"/>
      <c r="U409" s="5"/>
      <c r="V409" s="5"/>
      <c r="W409" s="5"/>
      <c r="X409" s="5"/>
      <c r="Y409" s="5"/>
      <c r="Z409" s="5"/>
    </row>
    <row r="410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418"/>
      <c r="S410" s="5"/>
      <c r="T410" s="5"/>
      <c r="U410" s="5"/>
      <c r="V410" s="5"/>
      <c r="W410" s="5"/>
      <c r="X410" s="5"/>
      <c r="Y410" s="5"/>
      <c r="Z410" s="5"/>
    </row>
    <row r="411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418"/>
      <c r="S411" s="5"/>
      <c r="T411" s="5"/>
      <c r="U411" s="5"/>
      <c r="V411" s="5"/>
      <c r="W411" s="5"/>
      <c r="X411" s="5"/>
      <c r="Y411" s="5"/>
      <c r="Z411" s="5"/>
    </row>
    <row r="41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418"/>
      <c r="S412" s="5"/>
      <c r="T412" s="5"/>
      <c r="U412" s="5"/>
      <c r="V412" s="5"/>
      <c r="W412" s="5"/>
      <c r="X412" s="5"/>
      <c r="Y412" s="5"/>
      <c r="Z412" s="5"/>
    </row>
    <row r="41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418"/>
      <c r="S413" s="5"/>
      <c r="T413" s="5"/>
      <c r="U413" s="5"/>
      <c r="V413" s="5"/>
      <c r="W413" s="5"/>
      <c r="X413" s="5"/>
      <c r="Y413" s="5"/>
      <c r="Z413" s="5"/>
    </row>
    <row r="414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18"/>
      <c r="S414" s="5"/>
      <c r="T414" s="5"/>
      <c r="U414" s="5"/>
      <c r="V414" s="5"/>
      <c r="W414" s="5"/>
      <c r="X414" s="5"/>
      <c r="Y414" s="5"/>
      <c r="Z414" s="5"/>
    </row>
    <row r="415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418"/>
      <c r="S415" s="5"/>
      <c r="T415" s="5"/>
      <c r="U415" s="5"/>
      <c r="V415" s="5"/>
      <c r="W415" s="5"/>
      <c r="X415" s="5"/>
      <c r="Y415" s="5"/>
      <c r="Z415" s="5"/>
    </row>
    <row r="41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18"/>
      <c r="S416" s="5"/>
      <c r="T416" s="5"/>
      <c r="U416" s="5"/>
      <c r="V416" s="5"/>
      <c r="W416" s="5"/>
      <c r="X416" s="5"/>
      <c r="Y416" s="5"/>
      <c r="Z416" s="5"/>
    </row>
    <row r="41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418"/>
      <c r="S417" s="5"/>
      <c r="T417" s="5"/>
      <c r="U417" s="5"/>
      <c r="V417" s="5"/>
      <c r="W417" s="5"/>
      <c r="X417" s="5"/>
      <c r="Y417" s="5"/>
      <c r="Z417" s="5"/>
    </row>
    <row r="41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418"/>
      <c r="S418" s="5"/>
      <c r="T418" s="5"/>
      <c r="U418" s="5"/>
      <c r="V418" s="5"/>
      <c r="W418" s="5"/>
      <c r="X418" s="5"/>
      <c r="Y418" s="5"/>
      <c r="Z418" s="5"/>
    </row>
    <row r="41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418"/>
      <c r="S419" s="5"/>
      <c r="T419" s="5"/>
      <c r="U419" s="5"/>
      <c r="V419" s="5"/>
      <c r="W419" s="5"/>
      <c r="X419" s="5"/>
      <c r="Y419" s="5"/>
      <c r="Z419" s="5"/>
    </row>
    <row r="420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418"/>
      <c r="S420" s="5"/>
      <c r="T420" s="5"/>
      <c r="U420" s="5"/>
      <c r="V420" s="5"/>
      <c r="W420" s="5"/>
      <c r="X420" s="5"/>
      <c r="Y420" s="5"/>
      <c r="Z420" s="5"/>
    </row>
    <row r="421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418"/>
      <c r="S421" s="5"/>
      <c r="T421" s="5"/>
      <c r="U421" s="5"/>
      <c r="V421" s="5"/>
      <c r="W421" s="5"/>
      <c r="X421" s="5"/>
      <c r="Y421" s="5"/>
      <c r="Z421" s="5"/>
    </row>
    <row r="42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418"/>
      <c r="S422" s="5"/>
      <c r="T422" s="5"/>
      <c r="U422" s="5"/>
      <c r="V422" s="5"/>
      <c r="W422" s="5"/>
      <c r="X422" s="5"/>
      <c r="Y422" s="5"/>
      <c r="Z422" s="5"/>
    </row>
    <row r="42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418"/>
      <c r="S423" s="5"/>
      <c r="T423" s="5"/>
      <c r="U423" s="5"/>
      <c r="V423" s="5"/>
      <c r="W423" s="5"/>
      <c r="X423" s="5"/>
      <c r="Y423" s="5"/>
      <c r="Z423" s="5"/>
    </row>
    <row r="424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418"/>
      <c r="S424" s="5"/>
      <c r="T424" s="5"/>
      <c r="U424" s="5"/>
      <c r="V424" s="5"/>
      <c r="W424" s="5"/>
      <c r="X424" s="5"/>
      <c r="Y424" s="5"/>
      <c r="Z424" s="5"/>
    </row>
    <row r="425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418"/>
      <c r="S425" s="5"/>
      <c r="T425" s="5"/>
      <c r="U425" s="5"/>
      <c r="V425" s="5"/>
      <c r="W425" s="5"/>
      <c r="X425" s="5"/>
      <c r="Y425" s="5"/>
      <c r="Z425" s="5"/>
    </row>
    <row r="4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418"/>
      <c r="S426" s="5"/>
      <c r="T426" s="5"/>
      <c r="U426" s="5"/>
      <c r="V426" s="5"/>
      <c r="W426" s="5"/>
      <c r="X426" s="5"/>
      <c r="Y426" s="5"/>
      <c r="Z426" s="5"/>
    </row>
    <row r="4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418"/>
      <c r="S427" s="5"/>
      <c r="T427" s="5"/>
      <c r="U427" s="5"/>
      <c r="V427" s="5"/>
      <c r="W427" s="5"/>
      <c r="X427" s="5"/>
      <c r="Y427" s="5"/>
      <c r="Z427" s="5"/>
    </row>
    <row r="4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18"/>
      <c r="S428" s="5"/>
      <c r="T428" s="5"/>
      <c r="U428" s="5"/>
      <c r="V428" s="5"/>
      <c r="W428" s="5"/>
      <c r="X428" s="5"/>
      <c r="Y428" s="5"/>
      <c r="Z428" s="5"/>
    </row>
    <row r="4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418"/>
      <c r="S429" s="5"/>
      <c r="T429" s="5"/>
      <c r="U429" s="5"/>
      <c r="V429" s="5"/>
      <c r="W429" s="5"/>
      <c r="X429" s="5"/>
      <c r="Y429" s="5"/>
      <c r="Z429" s="5"/>
    </row>
    <row r="430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418"/>
      <c r="S430" s="5"/>
      <c r="T430" s="5"/>
      <c r="U430" s="5"/>
      <c r="V430" s="5"/>
      <c r="W430" s="5"/>
      <c r="X430" s="5"/>
      <c r="Y430" s="5"/>
      <c r="Z430" s="5"/>
    </row>
    <row r="431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418"/>
      <c r="S431" s="5"/>
      <c r="T431" s="5"/>
      <c r="U431" s="5"/>
      <c r="V431" s="5"/>
      <c r="W431" s="5"/>
      <c r="X431" s="5"/>
      <c r="Y431" s="5"/>
      <c r="Z431" s="5"/>
    </row>
    <row r="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418"/>
      <c r="S432" s="5"/>
      <c r="T432" s="5"/>
      <c r="U432" s="5"/>
      <c r="V432" s="5"/>
      <c r="W432" s="5"/>
      <c r="X432" s="5"/>
      <c r="Y432" s="5"/>
      <c r="Z432" s="5"/>
    </row>
    <row r="43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418"/>
      <c r="S433" s="5"/>
      <c r="T433" s="5"/>
      <c r="U433" s="5"/>
      <c r="V433" s="5"/>
      <c r="W433" s="5"/>
      <c r="X433" s="5"/>
      <c r="Y433" s="5"/>
      <c r="Z433" s="5"/>
    </row>
    <row r="434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418"/>
      <c r="S434" s="5"/>
      <c r="T434" s="5"/>
      <c r="U434" s="5"/>
      <c r="V434" s="5"/>
      <c r="W434" s="5"/>
      <c r="X434" s="5"/>
      <c r="Y434" s="5"/>
      <c r="Z434" s="5"/>
    </row>
    <row r="435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418"/>
      <c r="S435" s="5"/>
      <c r="T435" s="5"/>
      <c r="U435" s="5"/>
      <c r="V435" s="5"/>
      <c r="W435" s="5"/>
      <c r="X435" s="5"/>
      <c r="Y435" s="5"/>
      <c r="Z435" s="5"/>
    </row>
    <row r="43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418"/>
      <c r="S436" s="5"/>
      <c r="T436" s="5"/>
      <c r="U436" s="5"/>
      <c r="V436" s="5"/>
      <c r="W436" s="5"/>
      <c r="X436" s="5"/>
      <c r="Y436" s="5"/>
      <c r="Z436" s="5"/>
    </row>
    <row r="43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418"/>
      <c r="S437" s="5"/>
      <c r="T437" s="5"/>
      <c r="U437" s="5"/>
      <c r="V437" s="5"/>
      <c r="W437" s="5"/>
      <c r="X437" s="5"/>
      <c r="Y437" s="5"/>
      <c r="Z437" s="5"/>
    </row>
    <row r="43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18"/>
      <c r="S438" s="5"/>
      <c r="T438" s="5"/>
      <c r="U438" s="5"/>
      <c r="V438" s="5"/>
      <c r="W438" s="5"/>
      <c r="X438" s="5"/>
      <c r="Y438" s="5"/>
      <c r="Z438" s="5"/>
    </row>
    <row r="43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418"/>
      <c r="S439" s="5"/>
      <c r="T439" s="5"/>
      <c r="U439" s="5"/>
      <c r="V439" s="5"/>
      <c r="W439" s="5"/>
      <c r="X439" s="5"/>
      <c r="Y439" s="5"/>
      <c r="Z439" s="5"/>
    </row>
    <row r="440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418"/>
      <c r="S440" s="5"/>
      <c r="T440" s="5"/>
      <c r="U440" s="5"/>
      <c r="V440" s="5"/>
      <c r="W440" s="5"/>
      <c r="X440" s="5"/>
      <c r="Y440" s="5"/>
      <c r="Z440" s="5"/>
    </row>
    <row r="441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418"/>
      <c r="S441" s="5"/>
      <c r="T441" s="5"/>
      <c r="U441" s="5"/>
      <c r="V441" s="5"/>
      <c r="W441" s="5"/>
      <c r="X441" s="5"/>
      <c r="Y441" s="5"/>
      <c r="Z441" s="5"/>
    </row>
    <row r="44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418"/>
      <c r="S442" s="5"/>
      <c r="T442" s="5"/>
      <c r="U442" s="5"/>
      <c r="V442" s="5"/>
      <c r="W442" s="5"/>
      <c r="X442" s="5"/>
      <c r="Y442" s="5"/>
      <c r="Z442" s="5"/>
    </row>
    <row r="44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418"/>
      <c r="S443" s="5"/>
      <c r="T443" s="5"/>
      <c r="U443" s="5"/>
      <c r="V443" s="5"/>
      <c r="W443" s="5"/>
      <c r="X443" s="5"/>
      <c r="Y443" s="5"/>
      <c r="Z443" s="5"/>
    </row>
    <row r="444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18"/>
      <c r="S444" s="5"/>
      <c r="T444" s="5"/>
      <c r="U444" s="5"/>
      <c r="V444" s="5"/>
      <c r="W444" s="5"/>
      <c r="X444" s="5"/>
      <c r="Y444" s="5"/>
      <c r="Z444" s="5"/>
    </row>
    <row r="445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418"/>
      <c r="S445" s="5"/>
      <c r="T445" s="5"/>
      <c r="U445" s="5"/>
      <c r="V445" s="5"/>
      <c r="W445" s="5"/>
      <c r="X445" s="5"/>
      <c r="Y445" s="5"/>
      <c r="Z445" s="5"/>
    </row>
    <row r="44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418"/>
      <c r="S446" s="5"/>
      <c r="T446" s="5"/>
      <c r="U446" s="5"/>
      <c r="V446" s="5"/>
      <c r="W446" s="5"/>
      <c r="X446" s="5"/>
      <c r="Y446" s="5"/>
      <c r="Z446" s="5"/>
    </row>
    <row r="4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418"/>
      <c r="S447" s="5"/>
      <c r="T447" s="5"/>
      <c r="U447" s="5"/>
      <c r="V447" s="5"/>
      <c r="W447" s="5"/>
      <c r="X447" s="5"/>
      <c r="Y447" s="5"/>
      <c r="Z447" s="5"/>
    </row>
    <row r="44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18"/>
      <c r="S448" s="5"/>
      <c r="T448" s="5"/>
      <c r="U448" s="5"/>
      <c r="V448" s="5"/>
      <c r="W448" s="5"/>
      <c r="X448" s="5"/>
      <c r="Y448" s="5"/>
      <c r="Z448" s="5"/>
    </row>
    <row r="44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418"/>
      <c r="S449" s="5"/>
      <c r="T449" s="5"/>
      <c r="U449" s="5"/>
      <c r="V449" s="5"/>
      <c r="W449" s="5"/>
      <c r="X449" s="5"/>
      <c r="Y449" s="5"/>
      <c r="Z449" s="5"/>
    </row>
    <row r="450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418"/>
      <c r="S450" s="5"/>
      <c r="T450" s="5"/>
      <c r="U450" s="5"/>
      <c r="V450" s="5"/>
      <c r="W450" s="5"/>
      <c r="X450" s="5"/>
      <c r="Y450" s="5"/>
      <c r="Z450" s="5"/>
    </row>
    <row r="451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418"/>
      <c r="S451" s="5"/>
      <c r="T451" s="5"/>
      <c r="U451" s="5"/>
      <c r="V451" s="5"/>
      <c r="W451" s="5"/>
      <c r="X451" s="5"/>
      <c r="Y451" s="5"/>
      <c r="Z451" s="5"/>
    </row>
    <row r="45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18"/>
      <c r="S452" s="5"/>
      <c r="T452" s="5"/>
      <c r="U452" s="5"/>
      <c r="V452" s="5"/>
      <c r="W452" s="5"/>
      <c r="X452" s="5"/>
      <c r="Y452" s="5"/>
      <c r="Z452" s="5"/>
    </row>
    <row r="45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418"/>
      <c r="S453" s="5"/>
      <c r="T453" s="5"/>
      <c r="U453" s="5"/>
      <c r="V453" s="5"/>
      <c r="W453" s="5"/>
      <c r="X453" s="5"/>
      <c r="Y453" s="5"/>
      <c r="Z453" s="5"/>
    </row>
    <row r="454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418"/>
      <c r="S454" s="5"/>
      <c r="T454" s="5"/>
      <c r="U454" s="5"/>
      <c r="V454" s="5"/>
      <c r="W454" s="5"/>
      <c r="X454" s="5"/>
      <c r="Y454" s="5"/>
      <c r="Z454" s="5"/>
    </row>
    <row r="455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418"/>
      <c r="S455" s="5"/>
      <c r="T455" s="5"/>
      <c r="U455" s="5"/>
      <c r="V455" s="5"/>
      <c r="W455" s="5"/>
      <c r="X455" s="5"/>
      <c r="Y455" s="5"/>
      <c r="Z455" s="5"/>
    </row>
    <row r="45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418"/>
      <c r="S456" s="5"/>
      <c r="T456" s="5"/>
      <c r="U456" s="5"/>
      <c r="V456" s="5"/>
      <c r="W456" s="5"/>
      <c r="X456" s="5"/>
      <c r="Y456" s="5"/>
      <c r="Z456" s="5"/>
    </row>
    <row r="45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418"/>
      <c r="S457" s="5"/>
      <c r="T457" s="5"/>
      <c r="U457" s="5"/>
      <c r="V457" s="5"/>
      <c r="W457" s="5"/>
      <c r="X457" s="5"/>
      <c r="Y457" s="5"/>
      <c r="Z457" s="5"/>
    </row>
    <row r="45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418"/>
      <c r="S458" s="5"/>
      <c r="T458" s="5"/>
      <c r="U458" s="5"/>
      <c r="V458" s="5"/>
      <c r="W458" s="5"/>
      <c r="X458" s="5"/>
      <c r="Y458" s="5"/>
      <c r="Z458" s="5"/>
    </row>
    <row r="45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418"/>
      <c r="S459" s="5"/>
      <c r="T459" s="5"/>
      <c r="U459" s="5"/>
      <c r="V459" s="5"/>
      <c r="W459" s="5"/>
      <c r="X459" s="5"/>
      <c r="Y459" s="5"/>
      <c r="Z459" s="5"/>
    </row>
    <row r="460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18"/>
      <c r="S460" s="5"/>
      <c r="T460" s="5"/>
      <c r="U460" s="5"/>
      <c r="V460" s="5"/>
      <c r="W460" s="5"/>
      <c r="X460" s="5"/>
      <c r="Y460" s="5"/>
      <c r="Z460" s="5"/>
    </row>
    <row r="461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418"/>
      <c r="S461" s="5"/>
      <c r="T461" s="5"/>
      <c r="U461" s="5"/>
      <c r="V461" s="5"/>
      <c r="W461" s="5"/>
      <c r="X461" s="5"/>
      <c r="Y461" s="5"/>
      <c r="Z461" s="5"/>
    </row>
    <row r="46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418"/>
      <c r="S462" s="5"/>
      <c r="T462" s="5"/>
      <c r="U462" s="5"/>
      <c r="V462" s="5"/>
      <c r="W462" s="5"/>
      <c r="X462" s="5"/>
      <c r="Y462" s="5"/>
      <c r="Z462" s="5"/>
    </row>
    <row r="46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418"/>
      <c r="S463" s="5"/>
      <c r="T463" s="5"/>
      <c r="U463" s="5"/>
      <c r="V463" s="5"/>
      <c r="W463" s="5"/>
      <c r="X463" s="5"/>
      <c r="Y463" s="5"/>
      <c r="Z463" s="5"/>
    </row>
    <row r="464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418"/>
      <c r="S464" s="5"/>
      <c r="T464" s="5"/>
      <c r="U464" s="5"/>
      <c r="V464" s="5"/>
      <c r="W464" s="5"/>
      <c r="X464" s="5"/>
      <c r="Y464" s="5"/>
      <c r="Z464" s="5"/>
    </row>
    <row r="465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418"/>
      <c r="S465" s="5"/>
      <c r="T465" s="5"/>
      <c r="U465" s="5"/>
      <c r="V465" s="5"/>
      <c r="W465" s="5"/>
      <c r="X465" s="5"/>
      <c r="Y465" s="5"/>
      <c r="Z465" s="5"/>
    </row>
    <row r="46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418"/>
      <c r="S466" s="5"/>
      <c r="T466" s="5"/>
      <c r="U466" s="5"/>
      <c r="V466" s="5"/>
      <c r="W466" s="5"/>
      <c r="X466" s="5"/>
      <c r="Y466" s="5"/>
      <c r="Z466" s="5"/>
    </row>
    <row r="46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418"/>
      <c r="S467" s="5"/>
      <c r="T467" s="5"/>
      <c r="U467" s="5"/>
      <c r="V467" s="5"/>
      <c r="W467" s="5"/>
      <c r="X467" s="5"/>
      <c r="Y467" s="5"/>
      <c r="Z467" s="5"/>
    </row>
    <row r="46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418"/>
      <c r="S468" s="5"/>
      <c r="T468" s="5"/>
      <c r="U468" s="5"/>
      <c r="V468" s="5"/>
      <c r="W468" s="5"/>
      <c r="X468" s="5"/>
      <c r="Y468" s="5"/>
      <c r="Z468" s="5"/>
    </row>
    <row r="46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418"/>
      <c r="S469" s="5"/>
      <c r="T469" s="5"/>
      <c r="U469" s="5"/>
      <c r="V469" s="5"/>
      <c r="W469" s="5"/>
      <c r="X469" s="5"/>
      <c r="Y469" s="5"/>
      <c r="Z469" s="5"/>
    </row>
    <row r="470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418"/>
      <c r="S470" s="5"/>
      <c r="T470" s="5"/>
      <c r="U470" s="5"/>
      <c r="V470" s="5"/>
      <c r="W470" s="5"/>
      <c r="X470" s="5"/>
      <c r="Y470" s="5"/>
      <c r="Z470" s="5"/>
    </row>
    <row r="471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418"/>
      <c r="S471" s="5"/>
      <c r="T471" s="5"/>
      <c r="U471" s="5"/>
      <c r="V471" s="5"/>
      <c r="W471" s="5"/>
      <c r="X471" s="5"/>
      <c r="Y471" s="5"/>
      <c r="Z471" s="5"/>
    </row>
    <row r="47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18"/>
      <c r="S472" s="5"/>
      <c r="T472" s="5"/>
      <c r="U472" s="5"/>
      <c r="V472" s="5"/>
      <c r="W472" s="5"/>
      <c r="X472" s="5"/>
      <c r="Y472" s="5"/>
      <c r="Z472" s="5"/>
    </row>
    <row r="47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18"/>
      <c r="S473" s="5"/>
      <c r="T473" s="5"/>
      <c r="U473" s="5"/>
      <c r="V473" s="5"/>
      <c r="W473" s="5"/>
      <c r="X473" s="5"/>
      <c r="Y473" s="5"/>
      <c r="Z473" s="5"/>
    </row>
    <row r="474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18"/>
      <c r="S474" s="5"/>
      <c r="T474" s="5"/>
      <c r="U474" s="5"/>
      <c r="V474" s="5"/>
      <c r="W474" s="5"/>
      <c r="X474" s="5"/>
      <c r="Y474" s="5"/>
      <c r="Z474" s="5"/>
    </row>
    <row r="475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418"/>
      <c r="S475" s="5"/>
      <c r="T475" s="5"/>
      <c r="U475" s="5"/>
      <c r="V475" s="5"/>
      <c r="W475" s="5"/>
      <c r="X475" s="5"/>
      <c r="Y475" s="5"/>
      <c r="Z475" s="5"/>
    </row>
    <row r="47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418"/>
      <c r="S476" s="5"/>
      <c r="T476" s="5"/>
      <c r="U476" s="5"/>
      <c r="V476" s="5"/>
      <c r="W476" s="5"/>
      <c r="X476" s="5"/>
      <c r="Y476" s="5"/>
      <c r="Z476" s="5"/>
    </row>
    <row r="47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418"/>
      <c r="S477" s="5"/>
      <c r="T477" s="5"/>
      <c r="U477" s="5"/>
      <c r="V477" s="5"/>
      <c r="W477" s="5"/>
      <c r="X477" s="5"/>
      <c r="Y477" s="5"/>
      <c r="Z477" s="5"/>
    </row>
    <row r="47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418"/>
      <c r="S478" s="5"/>
      <c r="T478" s="5"/>
      <c r="U478" s="5"/>
      <c r="V478" s="5"/>
      <c r="W478" s="5"/>
      <c r="X478" s="5"/>
      <c r="Y478" s="5"/>
      <c r="Z478" s="5"/>
    </row>
    <row r="47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418"/>
      <c r="S479" s="5"/>
      <c r="T479" s="5"/>
      <c r="U479" s="5"/>
      <c r="V479" s="5"/>
      <c r="W479" s="5"/>
      <c r="X479" s="5"/>
      <c r="Y479" s="5"/>
      <c r="Z479" s="5"/>
    </row>
    <row r="480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418"/>
      <c r="S480" s="5"/>
      <c r="T480" s="5"/>
      <c r="U480" s="5"/>
      <c r="V480" s="5"/>
      <c r="W480" s="5"/>
      <c r="X480" s="5"/>
      <c r="Y480" s="5"/>
      <c r="Z480" s="5"/>
    </row>
    <row r="481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418"/>
      <c r="S481" s="5"/>
      <c r="T481" s="5"/>
      <c r="U481" s="5"/>
      <c r="V481" s="5"/>
      <c r="W481" s="5"/>
      <c r="X481" s="5"/>
      <c r="Y481" s="5"/>
      <c r="Z481" s="5"/>
    </row>
    <row r="48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418"/>
      <c r="S482" s="5"/>
      <c r="T482" s="5"/>
      <c r="U482" s="5"/>
      <c r="V482" s="5"/>
      <c r="W482" s="5"/>
      <c r="X482" s="5"/>
      <c r="Y482" s="5"/>
      <c r="Z482" s="5"/>
    </row>
    <row r="48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418"/>
      <c r="S483" s="5"/>
      <c r="T483" s="5"/>
      <c r="U483" s="5"/>
      <c r="V483" s="5"/>
      <c r="W483" s="5"/>
      <c r="X483" s="5"/>
      <c r="Y483" s="5"/>
      <c r="Z483" s="5"/>
    </row>
    <row r="484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418"/>
      <c r="S484" s="5"/>
      <c r="T484" s="5"/>
      <c r="U484" s="5"/>
      <c r="V484" s="5"/>
      <c r="W484" s="5"/>
      <c r="X484" s="5"/>
      <c r="Y484" s="5"/>
      <c r="Z484" s="5"/>
    </row>
    <row r="485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418"/>
      <c r="S485" s="5"/>
      <c r="T485" s="5"/>
      <c r="U485" s="5"/>
      <c r="V485" s="5"/>
      <c r="W485" s="5"/>
      <c r="X485" s="5"/>
      <c r="Y485" s="5"/>
      <c r="Z485" s="5"/>
    </row>
    <row r="48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18"/>
      <c r="S486" s="5"/>
      <c r="T486" s="5"/>
      <c r="U486" s="5"/>
      <c r="V486" s="5"/>
      <c r="W486" s="5"/>
      <c r="X486" s="5"/>
      <c r="Y486" s="5"/>
      <c r="Z486" s="5"/>
    </row>
    <row r="48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418"/>
      <c r="S487" s="5"/>
      <c r="T487" s="5"/>
      <c r="U487" s="5"/>
      <c r="V487" s="5"/>
      <c r="W487" s="5"/>
      <c r="X487" s="5"/>
      <c r="Y487" s="5"/>
      <c r="Z487" s="5"/>
    </row>
    <row r="48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418"/>
      <c r="S488" s="5"/>
      <c r="T488" s="5"/>
      <c r="U488" s="5"/>
      <c r="V488" s="5"/>
      <c r="W488" s="5"/>
      <c r="X488" s="5"/>
      <c r="Y488" s="5"/>
      <c r="Z488" s="5"/>
    </row>
    <row r="48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418"/>
      <c r="S489" s="5"/>
      <c r="T489" s="5"/>
      <c r="U489" s="5"/>
      <c r="V489" s="5"/>
      <c r="W489" s="5"/>
      <c r="X489" s="5"/>
      <c r="Y489" s="5"/>
      <c r="Z489" s="5"/>
    </row>
    <row r="490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418"/>
      <c r="S490" s="5"/>
      <c r="T490" s="5"/>
      <c r="U490" s="5"/>
      <c r="V490" s="5"/>
      <c r="W490" s="5"/>
      <c r="X490" s="5"/>
      <c r="Y490" s="5"/>
      <c r="Z490" s="5"/>
    </row>
    <row r="491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418"/>
      <c r="S491" s="5"/>
      <c r="T491" s="5"/>
      <c r="U491" s="5"/>
      <c r="V491" s="5"/>
      <c r="W491" s="5"/>
      <c r="X491" s="5"/>
      <c r="Y491" s="5"/>
      <c r="Z491" s="5"/>
    </row>
    <row r="49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418"/>
      <c r="S492" s="5"/>
      <c r="T492" s="5"/>
      <c r="U492" s="5"/>
      <c r="V492" s="5"/>
      <c r="W492" s="5"/>
      <c r="X492" s="5"/>
      <c r="Y492" s="5"/>
      <c r="Z492" s="5"/>
    </row>
    <row r="4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418"/>
      <c r="S493" s="5"/>
      <c r="T493" s="5"/>
      <c r="U493" s="5"/>
      <c r="V493" s="5"/>
      <c r="W493" s="5"/>
      <c r="X493" s="5"/>
      <c r="Y493" s="5"/>
      <c r="Z493" s="5"/>
    </row>
    <row r="494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418"/>
      <c r="S494" s="5"/>
      <c r="T494" s="5"/>
      <c r="U494" s="5"/>
      <c r="V494" s="5"/>
      <c r="W494" s="5"/>
      <c r="X494" s="5"/>
      <c r="Y494" s="5"/>
      <c r="Z494" s="5"/>
    </row>
    <row r="495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418"/>
      <c r="S495" s="5"/>
      <c r="T495" s="5"/>
      <c r="U495" s="5"/>
      <c r="V495" s="5"/>
      <c r="W495" s="5"/>
      <c r="X495" s="5"/>
      <c r="Y495" s="5"/>
      <c r="Z495" s="5"/>
    </row>
    <row r="49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418"/>
      <c r="S496" s="5"/>
      <c r="T496" s="5"/>
      <c r="U496" s="5"/>
      <c r="V496" s="5"/>
      <c r="W496" s="5"/>
      <c r="X496" s="5"/>
      <c r="Y496" s="5"/>
      <c r="Z496" s="5"/>
    </row>
    <row r="4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418"/>
      <c r="S497" s="5"/>
      <c r="T497" s="5"/>
      <c r="U497" s="5"/>
      <c r="V497" s="5"/>
      <c r="W497" s="5"/>
      <c r="X497" s="5"/>
      <c r="Y497" s="5"/>
      <c r="Z497" s="5"/>
    </row>
    <row r="49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418"/>
      <c r="S498" s="5"/>
      <c r="T498" s="5"/>
      <c r="U498" s="5"/>
      <c r="V498" s="5"/>
      <c r="W498" s="5"/>
      <c r="X498" s="5"/>
      <c r="Y498" s="5"/>
      <c r="Z498" s="5"/>
    </row>
    <row r="49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418"/>
      <c r="S499" s="5"/>
      <c r="T499" s="5"/>
      <c r="U499" s="5"/>
      <c r="V499" s="5"/>
      <c r="W499" s="5"/>
      <c r="X499" s="5"/>
      <c r="Y499" s="5"/>
      <c r="Z499" s="5"/>
    </row>
    <row r="500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418"/>
      <c r="S500" s="5"/>
      <c r="T500" s="5"/>
      <c r="U500" s="5"/>
      <c r="V500" s="5"/>
      <c r="W500" s="5"/>
      <c r="X500" s="5"/>
      <c r="Y500" s="5"/>
      <c r="Z500" s="5"/>
    </row>
    <row r="501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418"/>
      <c r="S501" s="5"/>
      <c r="T501" s="5"/>
      <c r="U501" s="5"/>
      <c r="V501" s="5"/>
      <c r="W501" s="5"/>
      <c r="X501" s="5"/>
      <c r="Y501" s="5"/>
      <c r="Z501" s="5"/>
    </row>
    <row r="50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418"/>
      <c r="S502" s="5"/>
      <c r="T502" s="5"/>
      <c r="U502" s="5"/>
      <c r="V502" s="5"/>
      <c r="W502" s="5"/>
      <c r="X502" s="5"/>
      <c r="Y502" s="5"/>
      <c r="Z502" s="5"/>
    </row>
    <row r="50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418"/>
      <c r="S503" s="5"/>
      <c r="T503" s="5"/>
      <c r="U503" s="5"/>
      <c r="V503" s="5"/>
      <c r="W503" s="5"/>
      <c r="X503" s="5"/>
      <c r="Y503" s="5"/>
      <c r="Z503" s="5"/>
    </row>
    <row r="504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418"/>
      <c r="S504" s="5"/>
      <c r="T504" s="5"/>
      <c r="U504" s="5"/>
      <c r="V504" s="5"/>
      <c r="W504" s="5"/>
      <c r="X504" s="5"/>
      <c r="Y504" s="5"/>
      <c r="Z504" s="5"/>
    </row>
    <row r="505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418"/>
      <c r="S505" s="5"/>
      <c r="T505" s="5"/>
      <c r="U505" s="5"/>
      <c r="V505" s="5"/>
      <c r="W505" s="5"/>
      <c r="X505" s="5"/>
      <c r="Y505" s="5"/>
      <c r="Z505" s="5"/>
    </row>
    <row r="50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418"/>
      <c r="S506" s="5"/>
      <c r="T506" s="5"/>
      <c r="U506" s="5"/>
      <c r="V506" s="5"/>
      <c r="W506" s="5"/>
      <c r="X506" s="5"/>
      <c r="Y506" s="5"/>
      <c r="Z506" s="5"/>
    </row>
    <row r="50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418"/>
      <c r="S507" s="5"/>
      <c r="T507" s="5"/>
      <c r="U507" s="5"/>
      <c r="V507" s="5"/>
      <c r="W507" s="5"/>
      <c r="X507" s="5"/>
      <c r="Y507" s="5"/>
      <c r="Z507" s="5"/>
    </row>
    <row r="50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418"/>
      <c r="S508" s="5"/>
      <c r="T508" s="5"/>
      <c r="U508" s="5"/>
      <c r="V508" s="5"/>
      <c r="W508" s="5"/>
      <c r="X508" s="5"/>
      <c r="Y508" s="5"/>
      <c r="Z508" s="5"/>
    </row>
    <row r="50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418"/>
      <c r="S509" s="5"/>
      <c r="T509" s="5"/>
      <c r="U509" s="5"/>
      <c r="V509" s="5"/>
      <c r="W509" s="5"/>
      <c r="X509" s="5"/>
      <c r="Y509" s="5"/>
      <c r="Z509" s="5"/>
    </row>
    <row r="510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418"/>
      <c r="S510" s="5"/>
      <c r="T510" s="5"/>
      <c r="U510" s="5"/>
      <c r="V510" s="5"/>
      <c r="W510" s="5"/>
      <c r="X510" s="5"/>
      <c r="Y510" s="5"/>
      <c r="Z510" s="5"/>
    </row>
    <row r="511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418"/>
      <c r="S511" s="5"/>
      <c r="T511" s="5"/>
      <c r="U511" s="5"/>
      <c r="V511" s="5"/>
      <c r="W511" s="5"/>
      <c r="X511" s="5"/>
      <c r="Y511" s="5"/>
      <c r="Z511" s="5"/>
    </row>
    <row r="51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418"/>
      <c r="S512" s="5"/>
      <c r="T512" s="5"/>
      <c r="U512" s="5"/>
      <c r="V512" s="5"/>
      <c r="W512" s="5"/>
      <c r="X512" s="5"/>
      <c r="Y512" s="5"/>
      <c r="Z512" s="5"/>
    </row>
    <row r="51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418"/>
      <c r="S513" s="5"/>
      <c r="T513" s="5"/>
      <c r="U513" s="5"/>
      <c r="V513" s="5"/>
      <c r="W513" s="5"/>
      <c r="X513" s="5"/>
      <c r="Y513" s="5"/>
      <c r="Z513" s="5"/>
    </row>
    <row r="514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418"/>
      <c r="S514" s="5"/>
      <c r="T514" s="5"/>
      <c r="U514" s="5"/>
      <c r="V514" s="5"/>
      <c r="W514" s="5"/>
      <c r="X514" s="5"/>
      <c r="Y514" s="5"/>
      <c r="Z514" s="5"/>
    </row>
    <row r="515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418"/>
      <c r="S515" s="5"/>
      <c r="T515" s="5"/>
      <c r="U515" s="5"/>
      <c r="V515" s="5"/>
      <c r="W515" s="5"/>
      <c r="X515" s="5"/>
      <c r="Y515" s="5"/>
      <c r="Z515" s="5"/>
    </row>
    <row r="51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418"/>
      <c r="S516" s="5"/>
      <c r="T516" s="5"/>
      <c r="U516" s="5"/>
      <c r="V516" s="5"/>
      <c r="W516" s="5"/>
      <c r="X516" s="5"/>
      <c r="Y516" s="5"/>
      <c r="Z516" s="5"/>
    </row>
    <row r="51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418"/>
      <c r="S517" s="5"/>
      <c r="T517" s="5"/>
      <c r="U517" s="5"/>
      <c r="V517" s="5"/>
      <c r="W517" s="5"/>
      <c r="X517" s="5"/>
      <c r="Y517" s="5"/>
      <c r="Z517" s="5"/>
    </row>
    <row r="51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418"/>
      <c r="S518" s="5"/>
      <c r="T518" s="5"/>
      <c r="U518" s="5"/>
      <c r="V518" s="5"/>
      <c r="W518" s="5"/>
      <c r="X518" s="5"/>
      <c r="Y518" s="5"/>
      <c r="Z518" s="5"/>
    </row>
    <row r="51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418"/>
      <c r="S519" s="5"/>
      <c r="T519" s="5"/>
      <c r="U519" s="5"/>
      <c r="V519" s="5"/>
      <c r="W519" s="5"/>
      <c r="X519" s="5"/>
      <c r="Y519" s="5"/>
      <c r="Z519" s="5"/>
    </row>
    <row r="520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418"/>
      <c r="S520" s="5"/>
      <c r="T520" s="5"/>
      <c r="U520" s="5"/>
      <c r="V520" s="5"/>
      <c r="W520" s="5"/>
      <c r="X520" s="5"/>
      <c r="Y520" s="5"/>
      <c r="Z520" s="5"/>
    </row>
    <row r="521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418"/>
      <c r="S521" s="5"/>
      <c r="T521" s="5"/>
      <c r="U521" s="5"/>
      <c r="V521" s="5"/>
      <c r="W521" s="5"/>
      <c r="X521" s="5"/>
      <c r="Y521" s="5"/>
      <c r="Z521" s="5"/>
    </row>
    <row r="52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418"/>
      <c r="S522" s="5"/>
      <c r="T522" s="5"/>
      <c r="U522" s="5"/>
      <c r="V522" s="5"/>
      <c r="W522" s="5"/>
      <c r="X522" s="5"/>
      <c r="Y522" s="5"/>
      <c r="Z522" s="5"/>
    </row>
    <row r="52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418"/>
      <c r="S523" s="5"/>
      <c r="T523" s="5"/>
      <c r="U523" s="5"/>
      <c r="V523" s="5"/>
      <c r="W523" s="5"/>
      <c r="X523" s="5"/>
      <c r="Y523" s="5"/>
      <c r="Z523" s="5"/>
    </row>
    <row r="524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418"/>
      <c r="S524" s="5"/>
      <c r="T524" s="5"/>
      <c r="U524" s="5"/>
      <c r="V524" s="5"/>
      <c r="W524" s="5"/>
      <c r="X524" s="5"/>
      <c r="Y524" s="5"/>
      <c r="Z524" s="5"/>
    </row>
    <row r="525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418"/>
      <c r="S525" s="5"/>
      <c r="T525" s="5"/>
      <c r="U525" s="5"/>
      <c r="V525" s="5"/>
      <c r="W525" s="5"/>
      <c r="X525" s="5"/>
      <c r="Y525" s="5"/>
      <c r="Z525" s="5"/>
    </row>
    <row r="5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418"/>
      <c r="S526" s="5"/>
      <c r="T526" s="5"/>
      <c r="U526" s="5"/>
      <c r="V526" s="5"/>
      <c r="W526" s="5"/>
      <c r="X526" s="5"/>
      <c r="Y526" s="5"/>
      <c r="Z526" s="5"/>
    </row>
    <row r="5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418"/>
      <c r="S527" s="5"/>
      <c r="T527" s="5"/>
      <c r="U527" s="5"/>
      <c r="V527" s="5"/>
      <c r="W527" s="5"/>
      <c r="X527" s="5"/>
      <c r="Y527" s="5"/>
      <c r="Z527" s="5"/>
    </row>
    <row r="5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418"/>
      <c r="S528" s="5"/>
      <c r="T528" s="5"/>
      <c r="U528" s="5"/>
      <c r="V528" s="5"/>
      <c r="W528" s="5"/>
      <c r="X528" s="5"/>
      <c r="Y528" s="5"/>
      <c r="Z528" s="5"/>
    </row>
    <row r="5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418"/>
      <c r="S529" s="5"/>
      <c r="T529" s="5"/>
      <c r="U529" s="5"/>
      <c r="V529" s="5"/>
      <c r="W529" s="5"/>
      <c r="X529" s="5"/>
      <c r="Y529" s="5"/>
      <c r="Z529" s="5"/>
    </row>
    <row r="530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418"/>
      <c r="S530" s="5"/>
      <c r="T530" s="5"/>
      <c r="U530" s="5"/>
      <c r="V530" s="5"/>
      <c r="W530" s="5"/>
      <c r="X530" s="5"/>
      <c r="Y530" s="5"/>
      <c r="Z530" s="5"/>
    </row>
    <row r="531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418"/>
      <c r="S531" s="5"/>
      <c r="T531" s="5"/>
      <c r="U531" s="5"/>
      <c r="V531" s="5"/>
      <c r="W531" s="5"/>
      <c r="X531" s="5"/>
      <c r="Y531" s="5"/>
      <c r="Z531" s="5"/>
    </row>
    <row r="5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418"/>
      <c r="S532" s="5"/>
      <c r="T532" s="5"/>
      <c r="U532" s="5"/>
      <c r="V532" s="5"/>
      <c r="W532" s="5"/>
      <c r="X532" s="5"/>
      <c r="Y532" s="5"/>
      <c r="Z532" s="5"/>
    </row>
    <row r="53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418"/>
      <c r="S533" s="5"/>
      <c r="T533" s="5"/>
      <c r="U533" s="5"/>
      <c r="V533" s="5"/>
      <c r="W533" s="5"/>
      <c r="X533" s="5"/>
      <c r="Y533" s="5"/>
      <c r="Z533" s="5"/>
    </row>
    <row r="534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418"/>
      <c r="S534" s="5"/>
      <c r="T534" s="5"/>
      <c r="U534" s="5"/>
      <c r="V534" s="5"/>
      <c r="W534" s="5"/>
      <c r="X534" s="5"/>
      <c r="Y534" s="5"/>
      <c r="Z534" s="5"/>
    </row>
    <row r="535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418"/>
      <c r="S535" s="5"/>
      <c r="T535" s="5"/>
      <c r="U535" s="5"/>
      <c r="V535" s="5"/>
      <c r="W535" s="5"/>
      <c r="X535" s="5"/>
      <c r="Y535" s="5"/>
      <c r="Z535" s="5"/>
    </row>
    <row r="53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418"/>
      <c r="S536" s="5"/>
      <c r="T536" s="5"/>
      <c r="U536" s="5"/>
      <c r="V536" s="5"/>
      <c r="W536" s="5"/>
      <c r="X536" s="5"/>
      <c r="Y536" s="5"/>
      <c r="Z536" s="5"/>
    </row>
    <row r="53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418"/>
      <c r="S537" s="5"/>
      <c r="T537" s="5"/>
      <c r="U537" s="5"/>
      <c r="V537" s="5"/>
      <c r="W537" s="5"/>
      <c r="X537" s="5"/>
      <c r="Y537" s="5"/>
      <c r="Z537" s="5"/>
    </row>
    <row r="53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418"/>
      <c r="S538" s="5"/>
      <c r="T538" s="5"/>
      <c r="U538" s="5"/>
      <c r="V538" s="5"/>
      <c r="W538" s="5"/>
      <c r="X538" s="5"/>
      <c r="Y538" s="5"/>
      <c r="Z538" s="5"/>
    </row>
    <row r="53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418"/>
      <c r="S539" s="5"/>
      <c r="T539" s="5"/>
      <c r="U539" s="5"/>
      <c r="V539" s="5"/>
      <c r="W539" s="5"/>
      <c r="X539" s="5"/>
      <c r="Y539" s="5"/>
      <c r="Z539" s="5"/>
    </row>
    <row r="540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418"/>
      <c r="S540" s="5"/>
      <c r="T540" s="5"/>
      <c r="U540" s="5"/>
      <c r="V540" s="5"/>
      <c r="W540" s="5"/>
      <c r="X540" s="5"/>
      <c r="Y540" s="5"/>
      <c r="Z540" s="5"/>
    </row>
    <row r="541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418"/>
      <c r="S541" s="5"/>
      <c r="T541" s="5"/>
      <c r="U541" s="5"/>
      <c r="V541" s="5"/>
      <c r="W541" s="5"/>
      <c r="X541" s="5"/>
      <c r="Y541" s="5"/>
      <c r="Z541" s="5"/>
    </row>
    <row r="54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418"/>
      <c r="S542" s="5"/>
      <c r="T542" s="5"/>
      <c r="U542" s="5"/>
      <c r="V542" s="5"/>
      <c r="W542" s="5"/>
      <c r="X542" s="5"/>
      <c r="Y542" s="5"/>
      <c r="Z542" s="5"/>
    </row>
    <row r="54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418"/>
      <c r="S543" s="5"/>
      <c r="T543" s="5"/>
      <c r="U543" s="5"/>
      <c r="V543" s="5"/>
      <c r="W543" s="5"/>
      <c r="X543" s="5"/>
      <c r="Y543" s="5"/>
      <c r="Z543" s="5"/>
    </row>
    <row r="544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418"/>
      <c r="S544" s="5"/>
      <c r="T544" s="5"/>
      <c r="U544" s="5"/>
      <c r="V544" s="5"/>
      <c r="W544" s="5"/>
      <c r="X544" s="5"/>
      <c r="Y544" s="5"/>
      <c r="Z544" s="5"/>
    </row>
    <row r="545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418"/>
      <c r="S545" s="5"/>
      <c r="T545" s="5"/>
      <c r="U545" s="5"/>
      <c r="V545" s="5"/>
      <c r="W545" s="5"/>
      <c r="X545" s="5"/>
      <c r="Y545" s="5"/>
      <c r="Z545" s="5"/>
    </row>
    <row r="54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418"/>
      <c r="S546" s="5"/>
      <c r="T546" s="5"/>
      <c r="U546" s="5"/>
      <c r="V546" s="5"/>
      <c r="W546" s="5"/>
      <c r="X546" s="5"/>
      <c r="Y546" s="5"/>
      <c r="Z546" s="5"/>
    </row>
    <row r="5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418"/>
      <c r="S547" s="5"/>
      <c r="T547" s="5"/>
      <c r="U547" s="5"/>
      <c r="V547" s="5"/>
      <c r="W547" s="5"/>
      <c r="X547" s="5"/>
      <c r="Y547" s="5"/>
      <c r="Z547" s="5"/>
    </row>
    <row r="54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418"/>
      <c r="S548" s="5"/>
      <c r="T548" s="5"/>
      <c r="U548" s="5"/>
      <c r="V548" s="5"/>
      <c r="W548" s="5"/>
      <c r="X548" s="5"/>
      <c r="Y548" s="5"/>
      <c r="Z548" s="5"/>
    </row>
    <row r="54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418"/>
      <c r="S549" s="5"/>
      <c r="T549" s="5"/>
      <c r="U549" s="5"/>
      <c r="V549" s="5"/>
      <c r="W549" s="5"/>
      <c r="X549" s="5"/>
      <c r="Y549" s="5"/>
      <c r="Z549" s="5"/>
    </row>
    <row r="550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418"/>
      <c r="S550" s="5"/>
      <c r="T550" s="5"/>
      <c r="U550" s="5"/>
      <c r="V550" s="5"/>
      <c r="W550" s="5"/>
      <c r="X550" s="5"/>
      <c r="Y550" s="5"/>
      <c r="Z550" s="5"/>
    </row>
    <row r="551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418"/>
      <c r="S551" s="5"/>
      <c r="T551" s="5"/>
      <c r="U551" s="5"/>
      <c r="V551" s="5"/>
      <c r="W551" s="5"/>
      <c r="X551" s="5"/>
      <c r="Y551" s="5"/>
      <c r="Z551" s="5"/>
    </row>
    <row r="55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418"/>
      <c r="S552" s="5"/>
      <c r="T552" s="5"/>
      <c r="U552" s="5"/>
      <c r="V552" s="5"/>
      <c r="W552" s="5"/>
      <c r="X552" s="5"/>
      <c r="Y552" s="5"/>
      <c r="Z552" s="5"/>
    </row>
    <row r="55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418"/>
      <c r="S553" s="5"/>
      <c r="T553" s="5"/>
      <c r="U553" s="5"/>
      <c r="V553" s="5"/>
      <c r="W553" s="5"/>
      <c r="X553" s="5"/>
      <c r="Y553" s="5"/>
      <c r="Z553" s="5"/>
    </row>
    <row r="554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418"/>
      <c r="S554" s="5"/>
      <c r="T554" s="5"/>
      <c r="U554" s="5"/>
      <c r="V554" s="5"/>
      <c r="W554" s="5"/>
      <c r="X554" s="5"/>
      <c r="Y554" s="5"/>
      <c r="Z554" s="5"/>
    </row>
    <row r="555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418"/>
      <c r="S555" s="5"/>
      <c r="T555" s="5"/>
      <c r="U555" s="5"/>
      <c r="V555" s="5"/>
      <c r="W555" s="5"/>
      <c r="X555" s="5"/>
      <c r="Y555" s="5"/>
      <c r="Z555" s="5"/>
    </row>
    <row r="55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418"/>
      <c r="S556" s="5"/>
      <c r="T556" s="5"/>
      <c r="U556" s="5"/>
      <c r="V556" s="5"/>
      <c r="W556" s="5"/>
      <c r="X556" s="5"/>
      <c r="Y556" s="5"/>
      <c r="Z556" s="5"/>
    </row>
    <row r="55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418"/>
      <c r="S557" s="5"/>
      <c r="T557" s="5"/>
      <c r="U557" s="5"/>
      <c r="V557" s="5"/>
      <c r="W557" s="5"/>
      <c r="X557" s="5"/>
      <c r="Y557" s="5"/>
      <c r="Z557" s="5"/>
    </row>
    <row r="55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418"/>
      <c r="S558" s="5"/>
      <c r="T558" s="5"/>
      <c r="U558" s="5"/>
      <c r="V558" s="5"/>
      <c r="W558" s="5"/>
      <c r="X558" s="5"/>
      <c r="Y558" s="5"/>
      <c r="Z558" s="5"/>
    </row>
    <row r="55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418"/>
      <c r="S559" s="5"/>
      <c r="T559" s="5"/>
      <c r="U559" s="5"/>
      <c r="V559" s="5"/>
      <c r="W559" s="5"/>
      <c r="X559" s="5"/>
      <c r="Y559" s="5"/>
      <c r="Z559" s="5"/>
    </row>
    <row r="560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418"/>
      <c r="S560" s="5"/>
      <c r="T560" s="5"/>
      <c r="U560" s="5"/>
      <c r="V560" s="5"/>
      <c r="W560" s="5"/>
      <c r="X560" s="5"/>
      <c r="Y560" s="5"/>
      <c r="Z560" s="5"/>
    </row>
    <row r="561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418"/>
      <c r="S561" s="5"/>
      <c r="T561" s="5"/>
      <c r="U561" s="5"/>
      <c r="V561" s="5"/>
      <c r="W561" s="5"/>
      <c r="X561" s="5"/>
      <c r="Y561" s="5"/>
      <c r="Z561" s="5"/>
    </row>
    <row r="56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418"/>
      <c r="S562" s="5"/>
      <c r="T562" s="5"/>
      <c r="U562" s="5"/>
      <c r="V562" s="5"/>
      <c r="W562" s="5"/>
      <c r="X562" s="5"/>
      <c r="Y562" s="5"/>
      <c r="Z562" s="5"/>
    </row>
    <row r="56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418"/>
      <c r="S563" s="5"/>
      <c r="T563" s="5"/>
      <c r="U563" s="5"/>
      <c r="V563" s="5"/>
      <c r="W563" s="5"/>
      <c r="X563" s="5"/>
      <c r="Y563" s="5"/>
      <c r="Z563" s="5"/>
    </row>
    <row r="564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418"/>
      <c r="S564" s="5"/>
      <c r="T564" s="5"/>
      <c r="U564" s="5"/>
      <c r="V564" s="5"/>
      <c r="W564" s="5"/>
      <c r="X564" s="5"/>
      <c r="Y564" s="5"/>
      <c r="Z564" s="5"/>
    </row>
    <row r="565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418"/>
      <c r="S565" s="5"/>
      <c r="T565" s="5"/>
      <c r="U565" s="5"/>
      <c r="V565" s="5"/>
      <c r="W565" s="5"/>
      <c r="X565" s="5"/>
      <c r="Y565" s="5"/>
      <c r="Z565" s="5"/>
    </row>
    <row r="56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418"/>
      <c r="S566" s="5"/>
      <c r="T566" s="5"/>
      <c r="U566" s="5"/>
      <c r="V566" s="5"/>
      <c r="W566" s="5"/>
      <c r="X566" s="5"/>
      <c r="Y566" s="5"/>
      <c r="Z566" s="5"/>
    </row>
    <row r="56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418"/>
      <c r="S567" s="5"/>
      <c r="T567" s="5"/>
      <c r="U567" s="5"/>
      <c r="V567" s="5"/>
      <c r="W567" s="5"/>
      <c r="X567" s="5"/>
      <c r="Y567" s="5"/>
      <c r="Z567" s="5"/>
    </row>
    <row r="56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418"/>
      <c r="S568" s="5"/>
      <c r="T568" s="5"/>
      <c r="U568" s="5"/>
      <c r="V568" s="5"/>
      <c r="W568" s="5"/>
      <c r="X568" s="5"/>
      <c r="Y568" s="5"/>
      <c r="Z568" s="5"/>
    </row>
    <row r="56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418"/>
      <c r="S569" s="5"/>
      <c r="T569" s="5"/>
      <c r="U569" s="5"/>
      <c r="V569" s="5"/>
      <c r="W569" s="5"/>
      <c r="X569" s="5"/>
      <c r="Y569" s="5"/>
      <c r="Z569" s="5"/>
    </row>
    <row r="570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418"/>
      <c r="S570" s="5"/>
      <c r="T570" s="5"/>
      <c r="U570" s="5"/>
      <c r="V570" s="5"/>
      <c r="W570" s="5"/>
      <c r="X570" s="5"/>
      <c r="Y570" s="5"/>
      <c r="Z570" s="5"/>
    </row>
    <row r="571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418"/>
      <c r="S571" s="5"/>
      <c r="T571" s="5"/>
      <c r="U571" s="5"/>
      <c r="V571" s="5"/>
      <c r="W571" s="5"/>
      <c r="X571" s="5"/>
      <c r="Y571" s="5"/>
      <c r="Z571" s="5"/>
    </row>
    <row r="57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418"/>
      <c r="S572" s="5"/>
      <c r="T572" s="5"/>
      <c r="U572" s="5"/>
      <c r="V572" s="5"/>
      <c r="W572" s="5"/>
      <c r="X572" s="5"/>
      <c r="Y572" s="5"/>
      <c r="Z572" s="5"/>
    </row>
    <row r="57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418"/>
      <c r="S573" s="5"/>
      <c r="T573" s="5"/>
      <c r="U573" s="5"/>
      <c r="V573" s="5"/>
      <c r="W573" s="5"/>
      <c r="X573" s="5"/>
      <c r="Y573" s="5"/>
      <c r="Z573" s="5"/>
    </row>
    <row r="574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418"/>
      <c r="S574" s="5"/>
      <c r="T574" s="5"/>
      <c r="U574" s="5"/>
      <c r="V574" s="5"/>
      <c r="W574" s="5"/>
      <c r="X574" s="5"/>
      <c r="Y574" s="5"/>
      <c r="Z574" s="5"/>
    </row>
    <row r="575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418"/>
      <c r="S575" s="5"/>
      <c r="T575" s="5"/>
      <c r="U575" s="5"/>
      <c r="V575" s="5"/>
      <c r="W575" s="5"/>
      <c r="X575" s="5"/>
      <c r="Y575" s="5"/>
      <c r="Z575" s="5"/>
    </row>
    <row r="57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418"/>
      <c r="S576" s="5"/>
      <c r="T576" s="5"/>
      <c r="U576" s="5"/>
      <c r="V576" s="5"/>
      <c r="W576" s="5"/>
      <c r="X576" s="5"/>
      <c r="Y576" s="5"/>
      <c r="Z576" s="5"/>
    </row>
    <row r="57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418"/>
      <c r="S577" s="5"/>
      <c r="T577" s="5"/>
      <c r="U577" s="5"/>
      <c r="V577" s="5"/>
      <c r="W577" s="5"/>
      <c r="X577" s="5"/>
      <c r="Y577" s="5"/>
      <c r="Z577" s="5"/>
    </row>
    <row r="57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418"/>
      <c r="S578" s="5"/>
      <c r="T578" s="5"/>
      <c r="U578" s="5"/>
      <c r="V578" s="5"/>
      <c r="W578" s="5"/>
      <c r="X578" s="5"/>
      <c r="Y578" s="5"/>
      <c r="Z578" s="5"/>
    </row>
    <row r="57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418"/>
      <c r="S579" s="5"/>
      <c r="T579" s="5"/>
      <c r="U579" s="5"/>
      <c r="V579" s="5"/>
      <c r="W579" s="5"/>
      <c r="X579" s="5"/>
      <c r="Y579" s="5"/>
      <c r="Z579" s="5"/>
    </row>
    <row r="580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418"/>
      <c r="S580" s="5"/>
      <c r="T580" s="5"/>
      <c r="U580" s="5"/>
      <c r="V580" s="5"/>
      <c r="W580" s="5"/>
      <c r="X580" s="5"/>
      <c r="Y580" s="5"/>
      <c r="Z580" s="5"/>
    </row>
    <row r="581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418"/>
      <c r="S581" s="5"/>
      <c r="T581" s="5"/>
      <c r="U581" s="5"/>
      <c r="V581" s="5"/>
      <c r="W581" s="5"/>
      <c r="X581" s="5"/>
      <c r="Y581" s="5"/>
      <c r="Z581" s="5"/>
    </row>
    <row r="58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418"/>
      <c r="S582" s="5"/>
      <c r="T582" s="5"/>
      <c r="U582" s="5"/>
      <c r="V582" s="5"/>
      <c r="W582" s="5"/>
      <c r="X582" s="5"/>
      <c r="Y582" s="5"/>
      <c r="Z582" s="5"/>
    </row>
    <row r="58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418"/>
      <c r="S583" s="5"/>
      <c r="T583" s="5"/>
      <c r="U583" s="5"/>
      <c r="V583" s="5"/>
      <c r="W583" s="5"/>
      <c r="X583" s="5"/>
      <c r="Y583" s="5"/>
      <c r="Z583" s="5"/>
    </row>
    <row r="584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418"/>
      <c r="S584" s="5"/>
      <c r="T584" s="5"/>
      <c r="U584" s="5"/>
      <c r="V584" s="5"/>
      <c r="W584" s="5"/>
      <c r="X584" s="5"/>
      <c r="Y584" s="5"/>
      <c r="Z584" s="5"/>
    </row>
    <row r="585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418"/>
      <c r="S585" s="5"/>
      <c r="T585" s="5"/>
      <c r="U585" s="5"/>
      <c r="V585" s="5"/>
      <c r="W585" s="5"/>
      <c r="X585" s="5"/>
      <c r="Y585" s="5"/>
      <c r="Z585" s="5"/>
    </row>
    <row r="58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418"/>
      <c r="S586" s="5"/>
      <c r="T586" s="5"/>
      <c r="U586" s="5"/>
      <c r="V586" s="5"/>
      <c r="W586" s="5"/>
      <c r="X586" s="5"/>
      <c r="Y586" s="5"/>
      <c r="Z586" s="5"/>
    </row>
    <row r="58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418"/>
      <c r="S587" s="5"/>
      <c r="T587" s="5"/>
      <c r="U587" s="5"/>
      <c r="V587" s="5"/>
      <c r="W587" s="5"/>
      <c r="X587" s="5"/>
      <c r="Y587" s="5"/>
      <c r="Z587" s="5"/>
    </row>
    <row r="58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418"/>
      <c r="S588" s="5"/>
      <c r="T588" s="5"/>
      <c r="U588" s="5"/>
      <c r="V588" s="5"/>
      <c r="W588" s="5"/>
      <c r="X588" s="5"/>
      <c r="Y588" s="5"/>
      <c r="Z588" s="5"/>
    </row>
    <row r="58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418"/>
      <c r="S589" s="5"/>
      <c r="T589" s="5"/>
      <c r="U589" s="5"/>
      <c r="V589" s="5"/>
      <c r="W589" s="5"/>
      <c r="X589" s="5"/>
      <c r="Y589" s="5"/>
      <c r="Z589" s="5"/>
    </row>
    <row r="590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418"/>
      <c r="S590" s="5"/>
      <c r="T590" s="5"/>
      <c r="U590" s="5"/>
      <c r="V590" s="5"/>
      <c r="W590" s="5"/>
      <c r="X590" s="5"/>
      <c r="Y590" s="5"/>
      <c r="Z590" s="5"/>
    </row>
    <row r="591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418"/>
      <c r="S591" s="5"/>
      <c r="T591" s="5"/>
      <c r="U591" s="5"/>
      <c r="V591" s="5"/>
      <c r="W591" s="5"/>
      <c r="X591" s="5"/>
      <c r="Y591" s="5"/>
      <c r="Z591" s="5"/>
    </row>
    <row r="59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418"/>
      <c r="S592" s="5"/>
      <c r="T592" s="5"/>
      <c r="U592" s="5"/>
      <c r="V592" s="5"/>
      <c r="W592" s="5"/>
      <c r="X592" s="5"/>
      <c r="Y592" s="5"/>
      <c r="Z592" s="5"/>
    </row>
    <row r="5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418"/>
      <c r="S593" s="5"/>
      <c r="T593" s="5"/>
      <c r="U593" s="5"/>
      <c r="V593" s="5"/>
      <c r="W593" s="5"/>
      <c r="X593" s="5"/>
      <c r="Y593" s="5"/>
      <c r="Z593" s="5"/>
    </row>
    <row r="594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418"/>
      <c r="S594" s="5"/>
      <c r="T594" s="5"/>
      <c r="U594" s="5"/>
      <c r="V594" s="5"/>
      <c r="W594" s="5"/>
      <c r="X594" s="5"/>
      <c r="Y594" s="5"/>
      <c r="Z594" s="5"/>
    </row>
    <row r="595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418"/>
      <c r="S595" s="5"/>
      <c r="T595" s="5"/>
      <c r="U595" s="5"/>
      <c r="V595" s="5"/>
      <c r="W595" s="5"/>
      <c r="X595" s="5"/>
      <c r="Y595" s="5"/>
      <c r="Z595" s="5"/>
    </row>
    <row r="59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418"/>
      <c r="S596" s="5"/>
      <c r="T596" s="5"/>
      <c r="U596" s="5"/>
      <c r="V596" s="5"/>
      <c r="W596" s="5"/>
      <c r="X596" s="5"/>
      <c r="Y596" s="5"/>
      <c r="Z596" s="5"/>
    </row>
    <row r="5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418"/>
      <c r="S597" s="5"/>
      <c r="T597" s="5"/>
      <c r="U597" s="5"/>
      <c r="V597" s="5"/>
      <c r="W597" s="5"/>
      <c r="X597" s="5"/>
      <c r="Y597" s="5"/>
      <c r="Z597" s="5"/>
    </row>
    <row r="59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418"/>
      <c r="S598" s="5"/>
      <c r="T598" s="5"/>
      <c r="U598" s="5"/>
      <c r="V598" s="5"/>
      <c r="W598" s="5"/>
      <c r="X598" s="5"/>
      <c r="Y598" s="5"/>
      <c r="Z598" s="5"/>
    </row>
    <row r="59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418"/>
      <c r="S599" s="5"/>
      <c r="T599" s="5"/>
      <c r="U599" s="5"/>
      <c r="V599" s="5"/>
      <c r="W599" s="5"/>
      <c r="X599" s="5"/>
      <c r="Y599" s="5"/>
      <c r="Z599" s="5"/>
    </row>
    <row r="600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418"/>
      <c r="S600" s="5"/>
      <c r="T600" s="5"/>
      <c r="U600" s="5"/>
      <c r="V600" s="5"/>
      <c r="W600" s="5"/>
      <c r="X600" s="5"/>
      <c r="Y600" s="5"/>
      <c r="Z600" s="5"/>
    </row>
    <row r="601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418"/>
      <c r="S601" s="5"/>
      <c r="T601" s="5"/>
      <c r="U601" s="5"/>
      <c r="V601" s="5"/>
      <c r="W601" s="5"/>
      <c r="X601" s="5"/>
      <c r="Y601" s="5"/>
      <c r="Z601" s="5"/>
    </row>
    <row r="60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418"/>
      <c r="S602" s="5"/>
      <c r="T602" s="5"/>
      <c r="U602" s="5"/>
      <c r="V602" s="5"/>
      <c r="W602" s="5"/>
      <c r="X602" s="5"/>
      <c r="Y602" s="5"/>
      <c r="Z602" s="5"/>
    </row>
    <row r="60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418"/>
      <c r="S603" s="5"/>
      <c r="T603" s="5"/>
      <c r="U603" s="5"/>
      <c r="V603" s="5"/>
      <c r="W603" s="5"/>
      <c r="X603" s="5"/>
      <c r="Y603" s="5"/>
      <c r="Z603" s="5"/>
    </row>
    <row r="604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418"/>
      <c r="S604" s="5"/>
      <c r="T604" s="5"/>
      <c r="U604" s="5"/>
      <c r="V604" s="5"/>
      <c r="W604" s="5"/>
      <c r="X604" s="5"/>
      <c r="Y604" s="5"/>
      <c r="Z604" s="5"/>
    </row>
    <row r="605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418"/>
      <c r="S605" s="5"/>
      <c r="T605" s="5"/>
      <c r="U605" s="5"/>
      <c r="V605" s="5"/>
      <c r="W605" s="5"/>
      <c r="X605" s="5"/>
      <c r="Y605" s="5"/>
      <c r="Z605" s="5"/>
    </row>
    <row r="60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418"/>
      <c r="S606" s="5"/>
      <c r="T606" s="5"/>
      <c r="U606" s="5"/>
      <c r="V606" s="5"/>
      <c r="W606" s="5"/>
      <c r="X606" s="5"/>
      <c r="Y606" s="5"/>
      <c r="Z606" s="5"/>
    </row>
    <row r="60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418"/>
      <c r="S607" s="5"/>
      <c r="T607" s="5"/>
      <c r="U607" s="5"/>
      <c r="V607" s="5"/>
      <c r="W607" s="5"/>
      <c r="X607" s="5"/>
      <c r="Y607" s="5"/>
      <c r="Z607" s="5"/>
    </row>
    <row r="60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418"/>
      <c r="S608" s="5"/>
      <c r="T608" s="5"/>
      <c r="U608" s="5"/>
      <c r="V608" s="5"/>
      <c r="W608" s="5"/>
      <c r="X608" s="5"/>
      <c r="Y608" s="5"/>
      <c r="Z608" s="5"/>
    </row>
    <row r="60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418"/>
      <c r="S609" s="5"/>
      <c r="T609" s="5"/>
      <c r="U609" s="5"/>
      <c r="V609" s="5"/>
      <c r="W609" s="5"/>
      <c r="X609" s="5"/>
      <c r="Y609" s="5"/>
      <c r="Z609" s="5"/>
    </row>
    <row r="610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418"/>
      <c r="S610" s="5"/>
      <c r="T610" s="5"/>
      <c r="U610" s="5"/>
      <c r="V610" s="5"/>
      <c r="W610" s="5"/>
      <c r="X610" s="5"/>
      <c r="Y610" s="5"/>
      <c r="Z610" s="5"/>
    </row>
    <row r="611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418"/>
      <c r="S611" s="5"/>
      <c r="T611" s="5"/>
      <c r="U611" s="5"/>
      <c r="V611" s="5"/>
      <c r="W611" s="5"/>
      <c r="X611" s="5"/>
      <c r="Y611" s="5"/>
      <c r="Z611" s="5"/>
    </row>
    <row r="61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418"/>
      <c r="S612" s="5"/>
      <c r="T612" s="5"/>
      <c r="U612" s="5"/>
      <c r="V612" s="5"/>
      <c r="W612" s="5"/>
      <c r="X612" s="5"/>
      <c r="Y612" s="5"/>
      <c r="Z612" s="5"/>
    </row>
    <row r="61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418"/>
      <c r="S613" s="5"/>
      <c r="T613" s="5"/>
      <c r="U613" s="5"/>
      <c r="V613" s="5"/>
      <c r="W613" s="5"/>
      <c r="X613" s="5"/>
      <c r="Y613" s="5"/>
      <c r="Z613" s="5"/>
    </row>
    <row r="614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418"/>
      <c r="S614" s="5"/>
      <c r="T614" s="5"/>
      <c r="U614" s="5"/>
      <c r="V614" s="5"/>
      <c r="W614" s="5"/>
      <c r="X614" s="5"/>
      <c r="Y614" s="5"/>
      <c r="Z614" s="5"/>
    </row>
    <row r="615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418"/>
      <c r="S615" s="5"/>
      <c r="T615" s="5"/>
      <c r="U615" s="5"/>
      <c r="V615" s="5"/>
      <c r="W615" s="5"/>
      <c r="X615" s="5"/>
      <c r="Y615" s="5"/>
      <c r="Z615" s="5"/>
    </row>
    <row r="61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418"/>
      <c r="S616" s="5"/>
      <c r="T616" s="5"/>
      <c r="U616" s="5"/>
      <c r="V616" s="5"/>
      <c r="W616" s="5"/>
      <c r="X616" s="5"/>
      <c r="Y616" s="5"/>
      <c r="Z616" s="5"/>
    </row>
    <row r="61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418"/>
      <c r="S617" s="5"/>
      <c r="T617" s="5"/>
      <c r="U617" s="5"/>
      <c r="V617" s="5"/>
      <c r="W617" s="5"/>
      <c r="X617" s="5"/>
      <c r="Y617" s="5"/>
      <c r="Z617" s="5"/>
    </row>
    <row r="61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418"/>
      <c r="S618" s="5"/>
      <c r="T618" s="5"/>
      <c r="U618" s="5"/>
      <c r="V618" s="5"/>
      <c r="W618" s="5"/>
      <c r="X618" s="5"/>
      <c r="Y618" s="5"/>
      <c r="Z618" s="5"/>
    </row>
    <row r="61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418"/>
      <c r="S619" s="5"/>
      <c r="T619" s="5"/>
      <c r="U619" s="5"/>
      <c r="V619" s="5"/>
      <c r="W619" s="5"/>
      <c r="X619" s="5"/>
      <c r="Y619" s="5"/>
      <c r="Z619" s="5"/>
    </row>
    <row r="620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418"/>
      <c r="S620" s="5"/>
      <c r="T620" s="5"/>
      <c r="U620" s="5"/>
      <c r="V620" s="5"/>
      <c r="W620" s="5"/>
      <c r="X620" s="5"/>
      <c r="Y620" s="5"/>
      <c r="Z620" s="5"/>
    </row>
    <row r="621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418"/>
      <c r="S621" s="5"/>
      <c r="T621" s="5"/>
      <c r="U621" s="5"/>
      <c r="V621" s="5"/>
      <c r="W621" s="5"/>
      <c r="X621" s="5"/>
      <c r="Y621" s="5"/>
      <c r="Z621" s="5"/>
    </row>
    <row r="62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418"/>
      <c r="S622" s="5"/>
      <c r="T622" s="5"/>
      <c r="U622" s="5"/>
      <c r="V622" s="5"/>
      <c r="W622" s="5"/>
      <c r="X622" s="5"/>
      <c r="Y622" s="5"/>
      <c r="Z622" s="5"/>
    </row>
    <row r="62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418"/>
      <c r="S623" s="5"/>
      <c r="T623" s="5"/>
      <c r="U623" s="5"/>
      <c r="V623" s="5"/>
      <c r="W623" s="5"/>
      <c r="X623" s="5"/>
      <c r="Y623" s="5"/>
      <c r="Z623" s="5"/>
    </row>
    <row r="624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418"/>
      <c r="S624" s="5"/>
      <c r="T624" s="5"/>
      <c r="U624" s="5"/>
      <c r="V624" s="5"/>
      <c r="W624" s="5"/>
      <c r="X624" s="5"/>
      <c r="Y624" s="5"/>
      <c r="Z624" s="5"/>
    </row>
    <row r="625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418"/>
      <c r="S625" s="5"/>
      <c r="T625" s="5"/>
      <c r="U625" s="5"/>
      <c r="V625" s="5"/>
      <c r="W625" s="5"/>
      <c r="X625" s="5"/>
      <c r="Y625" s="5"/>
      <c r="Z625" s="5"/>
    </row>
    <row r="6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418"/>
      <c r="S626" s="5"/>
      <c r="T626" s="5"/>
      <c r="U626" s="5"/>
      <c r="V626" s="5"/>
      <c r="W626" s="5"/>
      <c r="X626" s="5"/>
      <c r="Y626" s="5"/>
      <c r="Z626" s="5"/>
    </row>
    <row r="6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418"/>
      <c r="S627" s="5"/>
      <c r="T627" s="5"/>
      <c r="U627" s="5"/>
      <c r="V627" s="5"/>
      <c r="W627" s="5"/>
      <c r="X627" s="5"/>
      <c r="Y627" s="5"/>
      <c r="Z627" s="5"/>
    </row>
    <row r="6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418"/>
      <c r="S628" s="5"/>
      <c r="T628" s="5"/>
      <c r="U628" s="5"/>
      <c r="V628" s="5"/>
      <c r="W628" s="5"/>
      <c r="X628" s="5"/>
      <c r="Y628" s="5"/>
      <c r="Z628" s="5"/>
    </row>
    <row r="6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418"/>
      <c r="S629" s="5"/>
      <c r="T629" s="5"/>
      <c r="U629" s="5"/>
      <c r="V629" s="5"/>
      <c r="W629" s="5"/>
      <c r="X629" s="5"/>
      <c r="Y629" s="5"/>
      <c r="Z629" s="5"/>
    </row>
    <row r="630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418"/>
      <c r="S630" s="5"/>
      <c r="T630" s="5"/>
      <c r="U630" s="5"/>
      <c r="V630" s="5"/>
      <c r="W630" s="5"/>
      <c r="X630" s="5"/>
      <c r="Y630" s="5"/>
      <c r="Z630" s="5"/>
    </row>
    <row r="631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418"/>
      <c r="S631" s="5"/>
      <c r="T631" s="5"/>
      <c r="U631" s="5"/>
      <c r="V631" s="5"/>
      <c r="W631" s="5"/>
      <c r="X631" s="5"/>
      <c r="Y631" s="5"/>
      <c r="Z631" s="5"/>
    </row>
    <row r="6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418"/>
      <c r="S632" s="5"/>
      <c r="T632" s="5"/>
      <c r="U632" s="5"/>
      <c r="V632" s="5"/>
      <c r="W632" s="5"/>
      <c r="X632" s="5"/>
      <c r="Y632" s="5"/>
      <c r="Z632" s="5"/>
    </row>
    <row r="63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418"/>
      <c r="S633" s="5"/>
      <c r="T633" s="5"/>
      <c r="U633" s="5"/>
      <c r="V633" s="5"/>
      <c r="W633" s="5"/>
      <c r="X633" s="5"/>
      <c r="Y633" s="5"/>
      <c r="Z633" s="5"/>
    </row>
    <row r="634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418"/>
      <c r="S634" s="5"/>
      <c r="T634" s="5"/>
      <c r="U634" s="5"/>
      <c r="V634" s="5"/>
      <c r="W634" s="5"/>
      <c r="X634" s="5"/>
      <c r="Y634" s="5"/>
      <c r="Z634" s="5"/>
    </row>
    <row r="635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418"/>
      <c r="S635" s="5"/>
      <c r="T635" s="5"/>
      <c r="U635" s="5"/>
      <c r="V635" s="5"/>
      <c r="W635" s="5"/>
      <c r="X635" s="5"/>
      <c r="Y635" s="5"/>
      <c r="Z635" s="5"/>
    </row>
    <row r="63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418"/>
      <c r="S636" s="5"/>
      <c r="T636" s="5"/>
      <c r="U636" s="5"/>
      <c r="V636" s="5"/>
      <c r="W636" s="5"/>
      <c r="X636" s="5"/>
      <c r="Y636" s="5"/>
      <c r="Z636" s="5"/>
    </row>
    <row r="63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418"/>
      <c r="S637" s="5"/>
      <c r="T637" s="5"/>
      <c r="U637" s="5"/>
      <c r="V637" s="5"/>
      <c r="W637" s="5"/>
      <c r="X637" s="5"/>
      <c r="Y637" s="5"/>
      <c r="Z637" s="5"/>
    </row>
    <row r="63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418"/>
      <c r="S638" s="5"/>
      <c r="T638" s="5"/>
      <c r="U638" s="5"/>
      <c r="V638" s="5"/>
      <c r="W638" s="5"/>
      <c r="X638" s="5"/>
      <c r="Y638" s="5"/>
      <c r="Z638" s="5"/>
    </row>
    <row r="63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418"/>
      <c r="S639" s="5"/>
      <c r="T639" s="5"/>
      <c r="U639" s="5"/>
      <c r="V639" s="5"/>
      <c r="W639" s="5"/>
      <c r="X639" s="5"/>
      <c r="Y639" s="5"/>
      <c r="Z639" s="5"/>
    </row>
    <row r="640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418"/>
      <c r="S640" s="5"/>
      <c r="T640" s="5"/>
      <c r="U640" s="5"/>
      <c r="V640" s="5"/>
      <c r="W640" s="5"/>
      <c r="X640" s="5"/>
      <c r="Y640" s="5"/>
      <c r="Z640" s="5"/>
    </row>
    <row r="641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418"/>
      <c r="S641" s="5"/>
      <c r="T641" s="5"/>
      <c r="U641" s="5"/>
      <c r="V641" s="5"/>
      <c r="W641" s="5"/>
      <c r="X641" s="5"/>
      <c r="Y641" s="5"/>
      <c r="Z641" s="5"/>
    </row>
    <row r="64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418"/>
      <c r="S642" s="5"/>
      <c r="T642" s="5"/>
      <c r="U642" s="5"/>
      <c r="V642" s="5"/>
      <c r="W642" s="5"/>
      <c r="X642" s="5"/>
      <c r="Y642" s="5"/>
      <c r="Z642" s="5"/>
    </row>
    <row r="64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418"/>
      <c r="S643" s="5"/>
      <c r="T643" s="5"/>
      <c r="U643" s="5"/>
      <c r="V643" s="5"/>
      <c r="W643" s="5"/>
      <c r="X643" s="5"/>
      <c r="Y643" s="5"/>
      <c r="Z643" s="5"/>
    </row>
    <row r="644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418"/>
      <c r="S644" s="5"/>
      <c r="T644" s="5"/>
      <c r="U644" s="5"/>
      <c r="V644" s="5"/>
      <c r="W644" s="5"/>
      <c r="X644" s="5"/>
      <c r="Y644" s="5"/>
      <c r="Z644" s="5"/>
    </row>
    <row r="645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418"/>
      <c r="S645" s="5"/>
      <c r="T645" s="5"/>
      <c r="U645" s="5"/>
      <c r="V645" s="5"/>
      <c r="W645" s="5"/>
      <c r="X645" s="5"/>
      <c r="Y645" s="5"/>
      <c r="Z645" s="5"/>
    </row>
    <row r="64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418"/>
      <c r="S646" s="5"/>
      <c r="T646" s="5"/>
      <c r="U646" s="5"/>
      <c r="V646" s="5"/>
      <c r="W646" s="5"/>
      <c r="X646" s="5"/>
      <c r="Y646" s="5"/>
      <c r="Z646" s="5"/>
    </row>
    <row r="6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418"/>
      <c r="S647" s="5"/>
      <c r="T647" s="5"/>
      <c r="U647" s="5"/>
      <c r="V647" s="5"/>
      <c r="W647" s="5"/>
      <c r="X647" s="5"/>
      <c r="Y647" s="5"/>
      <c r="Z647" s="5"/>
    </row>
    <row r="64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418"/>
      <c r="S648" s="5"/>
      <c r="T648" s="5"/>
      <c r="U648" s="5"/>
      <c r="V648" s="5"/>
      <c r="W648" s="5"/>
      <c r="X648" s="5"/>
      <c r="Y648" s="5"/>
      <c r="Z648" s="5"/>
    </row>
    <row r="64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418"/>
      <c r="S649" s="5"/>
      <c r="T649" s="5"/>
      <c r="U649" s="5"/>
      <c r="V649" s="5"/>
      <c r="W649" s="5"/>
      <c r="X649" s="5"/>
      <c r="Y649" s="5"/>
      <c r="Z649" s="5"/>
    </row>
    <row r="650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418"/>
      <c r="S650" s="5"/>
      <c r="T650" s="5"/>
      <c r="U650" s="5"/>
      <c r="V650" s="5"/>
      <c r="W650" s="5"/>
      <c r="X650" s="5"/>
      <c r="Y650" s="5"/>
      <c r="Z650" s="5"/>
    </row>
    <row r="651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418"/>
      <c r="S651" s="5"/>
      <c r="T651" s="5"/>
      <c r="U651" s="5"/>
      <c r="V651" s="5"/>
      <c r="W651" s="5"/>
      <c r="X651" s="5"/>
      <c r="Y651" s="5"/>
      <c r="Z651" s="5"/>
    </row>
    <row r="65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418"/>
      <c r="S652" s="5"/>
      <c r="T652" s="5"/>
      <c r="U652" s="5"/>
      <c r="V652" s="5"/>
      <c r="W652" s="5"/>
      <c r="X652" s="5"/>
      <c r="Y652" s="5"/>
      <c r="Z652" s="5"/>
    </row>
    <row r="65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418"/>
      <c r="S653" s="5"/>
      <c r="T653" s="5"/>
      <c r="U653" s="5"/>
      <c r="V653" s="5"/>
      <c r="W653" s="5"/>
      <c r="X653" s="5"/>
      <c r="Y653" s="5"/>
      <c r="Z653" s="5"/>
    </row>
    <row r="654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418"/>
      <c r="S654" s="5"/>
      <c r="T654" s="5"/>
      <c r="U654" s="5"/>
      <c r="V654" s="5"/>
      <c r="W654" s="5"/>
      <c r="X654" s="5"/>
      <c r="Y654" s="5"/>
      <c r="Z654" s="5"/>
    </row>
    <row r="655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418"/>
      <c r="S655" s="5"/>
      <c r="T655" s="5"/>
      <c r="U655" s="5"/>
      <c r="V655" s="5"/>
      <c r="W655" s="5"/>
      <c r="X655" s="5"/>
      <c r="Y655" s="5"/>
      <c r="Z655" s="5"/>
    </row>
    <row r="65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418"/>
      <c r="S656" s="5"/>
      <c r="T656" s="5"/>
      <c r="U656" s="5"/>
      <c r="V656" s="5"/>
      <c r="W656" s="5"/>
      <c r="X656" s="5"/>
      <c r="Y656" s="5"/>
      <c r="Z656" s="5"/>
    </row>
    <row r="65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418"/>
      <c r="S657" s="5"/>
      <c r="T657" s="5"/>
      <c r="U657" s="5"/>
      <c r="V657" s="5"/>
      <c r="W657" s="5"/>
      <c r="X657" s="5"/>
      <c r="Y657" s="5"/>
      <c r="Z657" s="5"/>
    </row>
    <row r="65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418"/>
      <c r="S658" s="5"/>
      <c r="T658" s="5"/>
      <c r="U658" s="5"/>
      <c r="V658" s="5"/>
      <c r="W658" s="5"/>
      <c r="X658" s="5"/>
      <c r="Y658" s="5"/>
      <c r="Z658" s="5"/>
    </row>
    <row r="65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418"/>
      <c r="S659" s="5"/>
      <c r="T659" s="5"/>
      <c r="U659" s="5"/>
      <c r="V659" s="5"/>
      <c r="W659" s="5"/>
      <c r="X659" s="5"/>
      <c r="Y659" s="5"/>
      <c r="Z659" s="5"/>
    </row>
    <row r="660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418"/>
      <c r="S660" s="5"/>
      <c r="T660" s="5"/>
      <c r="U660" s="5"/>
      <c r="V660" s="5"/>
      <c r="W660" s="5"/>
      <c r="X660" s="5"/>
      <c r="Y660" s="5"/>
      <c r="Z660" s="5"/>
    </row>
    <row r="661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418"/>
      <c r="S661" s="5"/>
      <c r="T661" s="5"/>
      <c r="U661" s="5"/>
      <c r="V661" s="5"/>
      <c r="W661" s="5"/>
      <c r="X661" s="5"/>
      <c r="Y661" s="5"/>
      <c r="Z661" s="5"/>
    </row>
    <row r="66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418"/>
      <c r="S662" s="5"/>
      <c r="T662" s="5"/>
      <c r="U662" s="5"/>
      <c r="V662" s="5"/>
      <c r="W662" s="5"/>
      <c r="X662" s="5"/>
      <c r="Y662" s="5"/>
      <c r="Z662" s="5"/>
    </row>
    <row r="66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418"/>
      <c r="S663" s="5"/>
      <c r="T663" s="5"/>
      <c r="U663" s="5"/>
      <c r="V663" s="5"/>
      <c r="W663" s="5"/>
      <c r="X663" s="5"/>
      <c r="Y663" s="5"/>
      <c r="Z663" s="5"/>
    </row>
    <row r="664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418"/>
      <c r="S664" s="5"/>
      <c r="T664" s="5"/>
      <c r="U664" s="5"/>
      <c r="V664" s="5"/>
      <c r="W664" s="5"/>
      <c r="X664" s="5"/>
      <c r="Y664" s="5"/>
      <c r="Z664" s="5"/>
    </row>
    <row r="665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418"/>
      <c r="S665" s="5"/>
      <c r="T665" s="5"/>
      <c r="U665" s="5"/>
      <c r="V665" s="5"/>
      <c r="W665" s="5"/>
      <c r="X665" s="5"/>
      <c r="Y665" s="5"/>
      <c r="Z665" s="5"/>
    </row>
    <row r="66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418"/>
      <c r="S666" s="5"/>
      <c r="T666" s="5"/>
      <c r="U666" s="5"/>
      <c r="V666" s="5"/>
      <c r="W666" s="5"/>
      <c r="X666" s="5"/>
      <c r="Y666" s="5"/>
      <c r="Z666" s="5"/>
    </row>
    <row r="66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418"/>
      <c r="S667" s="5"/>
      <c r="T667" s="5"/>
      <c r="U667" s="5"/>
      <c r="V667" s="5"/>
      <c r="W667" s="5"/>
      <c r="X667" s="5"/>
      <c r="Y667" s="5"/>
      <c r="Z667" s="5"/>
    </row>
    <row r="66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418"/>
      <c r="S668" s="5"/>
      <c r="T668" s="5"/>
      <c r="U668" s="5"/>
      <c r="V668" s="5"/>
      <c r="W668" s="5"/>
      <c r="X668" s="5"/>
      <c r="Y668" s="5"/>
      <c r="Z668" s="5"/>
    </row>
    <row r="66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418"/>
      <c r="S669" s="5"/>
      <c r="T669" s="5"/>
      <c r="U669" s="5"/>
      <c r="V669" s="5"/>
      <c r="W669" s="5"/>
      <c r="X669" s="5"/>
      <c r="Y669" s="5"/>
      <c r="Z669" s="5"/>
    </row>
    <row r="670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418"/>
      <c r="S670" s="5"/>
      <c r="T670" s="5"/>
      <c r="U670" s="5"/>
      <c r="V670" s="5"/>
      <c r="W670" s="5"/>
      <c r="X670" s="5"/>
      <c r="Y670" s="5"/>
      <c r="Z670" s="5"/>
    </row>
    <row r="671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418"/>
      <c r="S671" s="5"/>
      <c r="T671" s="5"/>
      <c r="U671" s="5"/>
      <c r="V671" s="5"/>
      <c r="W671" s="5"/>
      <c r="X671" s="5"/>
      <c r="Y671" s="5"/>
      <c r="Z671" s="5"/>
    </row>
    <row r="67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418"/>
      <c r="S672" s="5"/>
      <c r="T672" s="5"/>
      <c r="U672" s="5"/>
      <c r="V672" s="5"/>
      <c r="W672" s="5"/>
      <c r="X672" s="5"/>
      <c r="Y672" s="5"/>
      <c r="Z672" s="5"/>
    </row>
    <row r="67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418"/>
      <c r="S673" s="5"/>
      <c r="T673" s="5"/>
      <c r="U673" s="5"/>
      <c r="V673" s="5"/>
      <c r="W673" s="5"/>
      <c r="X673" s="5"/>
      <c r="Y673" s="5"/>
      <c r="Z673" s="5"/>
    </row>
    <row r="674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418"/>
      <c r="S674" s="5"/>
      <c r="T674" s="5"/>
      <c r="U674" s="5"/>
      <c r="V674" s="5"/>
      <c r="W674" s="5"/>
      <c r="X674" s="5"/>
      <c r="Y674" s="5"/>
      <c r="Z674" s="5"/>
    </row>
    <row r="675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418"/>
      <c r="S675" s="5"/>
      <c r="T675" s="5"/>
      <c r="U675" s="5"/>
      <c r="V675" s="5"/>
      <c r="W675" s="5"/>
      <c r="X675" s="5"/>
      <c r="Y675" s="5"/>
      <c r="Z675" s="5"/>
    </row>
    <row r="67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418"/>
      <c r="S676" s="5"/>
      <c r="T676" s="5"/>
      <c r="U676" s="5"/>
      <c r="V676" s="5"/>
      <c r="W676" s="5"/>
      <c r="X676" s="5"/>
      <c r="Y676" s="5"/>
      <c r="Z676" s="5"/>
    </row>
    <row r="67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418"/>
      <c r="S677" s="5"/>
      <c r="T677" s="5"/>
      <c r="U677" s="5"/>
      <c r="V677" s="5"/>
      <c r="W677" s="5"/>
      <c r="X677" s="5"/>
      <c r="Y677" s="5"/>
      <c r="Z677" s="5"/>
    </row>
    <row r="67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418"/>
      <c r="S678" s="5"/>
      <c r="T678" s="5"/>
      <c r="U678" s="5"/>
      <c r="V678" s="5"/>
      <c r="W678" s="5"/>
      <c r="X678" s="5"/>
      <c r="Y678" s="5"/>
      <c r="Z678" s="5"/>
    </row>
    <row r="67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418"/>
      <c r="S679" s="5"/>
      <c r="T679" s="5"/>
      <c r="U679" s="5"/>
      <c r="V679" s="5"/>
      <c r="W679" s="5"/>
      <c r="X679" s="5"/>
      <c r="Y679" s="5"/>
      <c r="Z679" s="5"/>
    </row>
    <row r="680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418"/>
      <c r="S680" s="5"/>
      <c r="T680" s="5"/>
      <c r="U680" s="5"/>
      <c r="V680" s="5"/>
      <c r="W680" s="5"/>
      <c r="X680" s="5"/>
      <c r="Y680" s="5"/>
      <c r="Z680" s="5"/>
    </row>
    <row r="681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418"/>
      <c r="S681" s="5"/>
      <c r="T681" s="5"/>
      <c r="U681" s="5"/>
      <c r="V681" s="5"/>
      <c r="W681" s="5"/>
      <c r="X681" s="5"/>
      <c r="Y681" s="5"/>
      <c r="Z681" s="5"/>
    </row>
    <row r="68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418"/>
      <c r="S682" s="5"/>
      <c r="T682" s="5"/>
      <c r="U682" s="5"/>
      <c r="V682" s="5"/>
      <c r="W682" s="5"/>
      <c r="X682" s="5"/>
      <c r="Y682" s="5"/>
      <c r="Z682" s="5"/>
    </row>
    <row r="68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418"/>
      <c r="S683" s="5"/>
      <c r="T683" s="5"/>
      <c r="U683" s="5"/>
      <c r="V683" s="5"/>
      <c r="W683" s="5"/>
      <c r="X683" s="5"/>
      <c r="Y683" s="5"/>
      <c r="Z683" s="5"/>
    </row>
    <row r="684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418"/>
      <c r="S684" s="5"/>
      <c r="T684" s="5"/>
      <c r="U684" s="5"/>
      <c r="V684" s="5"/>
      <c r="W684" s="5"/>
      <c r="X684" s="5"/>
      <c r="Y684" s="5"/>
      <c r="Z684" s="5"/>
    </row>
    <row r="685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418"/>
      <c r="S685" s="5"/>
      <c r="T685" s="5"/>
      <c r="U685" s="5"/>
      <c r="V685" s="5"/>
      <c r="W685" s="5"/>
      <c r="X685" s="5"/>
      <c r="Y685" s="5"/>
      <c r="Z685" s="5"/>
    </row>
    <row r="68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418"/>
      <c r="S686" s="5"/>
      <c r="T686" s="5"/>
      <c r="U686" s="5"/>
      <c r="V686" s="5"/>
      <c r="W686" s="5"/>
      <c r="X686" s="5"/>
      <c r="Y686" s="5"/>
      <c r="Z686" s="5"/>
    </row>
    <row r="68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418"/>
      <c r="S687" s="5"/>
      <c r="T687" s="5"/>
      <c r="U687" s="5"/>
      <c r="V687" s="5"/>
      <c r="W687" s="5"/>
      <c r="X687" s="5"/>
      <c r="Y687" s="5"/>
      <c r="Z687" s="5"/>
    </row>
    <row r="68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418"/>
      <c r="S688" s="5"/>
      <c r="T688" s="5"/>
      <c r="U688" s="5"/>
      <c r="V688" s="5"/>
      <c r="W688" s="5"/>
      <c r="X688" s="5"/>
      <c r="Y688" s="5"/>
      <c r="Z688" s="5"/>
    </row>
    <row r="68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418"/>
      <c r="S689" s="5"/>
      <c r="T689" s="5"/>
      <c r="U689" s="5"/>
      <c r="V689" s="5"/>
      <c r="W689" s="5"/>
      <c r="X689" s="5"/>
      <c r="Y689" s="5"/>
      <c r="Z689" s="5"/>
    </row>
    <row r="690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418"/>
      <c r="S690" s="5"/>
      <c r="T690" s="5"/>
      <c r="U690" s="5"/>
      <c r="V690" s="5"/>
      <c r="W690" s="5"/>
      <c r="X690" s="5"/>
      <c r="Y690" s="5"/>
      <c r="Z690" s="5"/>
    </row>
    <row r="691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418"/>
      <c r="S691" s="5"/>
      <c r="T691" s="5"/>
      <c r="U691" s="5"/>
      <c r="V691" s="5"/>
      <c r="W691" s="5"/>
      <c r="X691" s="5"/>
      <c r="Y691" s="5"/>
      <c r="Z691" s="5"/>
    </row>
    <row r="69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418"/>
      <c r="S692" s="5"/>
      <c r="T692" s="5"/>
      <c r="U692" s="5"/>
      <c r="V692" s="5"/>
      <c r="W692" s="5"/>
      <c r="X692" s="5"/>
      <c r="Y692" s="5"/>
      <c r="Z692" s="5"/>
    </row>
    <row r="6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418"/>
      <c r="S693" s="5"/>
      <c r="T693" s="5"/>
      <c r="U693" s="5"/>
      <c r="V693" s="5"/>
      <c r="W693" s="5"/>
      <c r="X693" s="5"/>
      <c r="Y693" s="5"/>
      <c r="Z693" s="5"/>
    </row>
    <row r="694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418"/>
      <c r="S694" s="5"/>
      <c r="T694" s="5"/>
      <c r="U694" s="5"/>
      <c r="V694" s="5"/>
      <c r="W694" s="5"/>
      <c r="X694" s="5"/>
      <c r="Y694" s="5"/>
      <c r="Z694" s="5"/>
    </row>
    <row r="695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418"/>
      <c r="S695" s="5"/>
      <c r="T695" s="5"/>
      <c r="U695" s="5"/>
      <c r="V695" s="5"/>
      <c r="W695" s="5"/>
      <c r="X695" s="5"/>
      <c r="Y695" s="5"/>
      <c r="Z695" s="5"/>
    </row>
    <row r="69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418"/>
      <c r="S696" s="5"/>
      <c r="T696" s="5"/>
      <c r="U696" s="5"/>
      <c r="V696" s="5"/>
      <c r="W696" s="5"/>
      <c r="X696" s="5"/>
      <c r="Y696" s="5"/>
      <c r="Z696" s="5"/>
    </row>
    <row r="6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418"/>
      <c r="S697" s="5"/>
      <c r="T697" s="5"/>
      <c r="U697" s="5"/>
      <c r="V697" s="5"/>
      <c r="W697" s="5"/>
      <c r="X697" s="5"/>
      <c r="Y697" s="5"/>
      <c r="Z697" s="5"/>
    </row>
    <row r="69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418"/>
      <c r="S698" s="5"/>
      <c r="T698" s="5"/>
      <c r="U698" s="5"/>
      <c r="V698" s="5"/>
      <c r="W698" s="5"/>
      <c r="X698" s="5"/>
      <c r="Y698" s="5"/>
      <c r="Z698" s="5"/>
    </row>
    <row r="69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418"/>
      <c r="S699" s="5"/>
      <c r="T699" s="5"/>
      <c r="U699" s="5"/>
      <c r="V699" s="5"/>
      <c r="W699" s="5"/>
      <c r="X699" s="5"/>
      <c r="Y699" s="5"/>
      <c r="Z699" s="5"/>
    </row>
    <row r="700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418"/>
      <c r="S700" s="5"/>
      <c r="T700" s="5"/>
      <c r="U700" s="5"/>
      <c r="V700" s="5"/>
      <c r="W700" s="5"/>
      <c r="X700" s="5"/>
      <c r="Y700" s="5"/>
      <c r="Z700" s="5"/>
    </row>
    <row r="701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418"/>
      <c r="S701" s="5"/>
      <c r="T701" s="5"/>
      <c r="U701" s="5"/>
      <c r="V701" s="5"/>
      <c r="W701" s="5"/>
      <c r="X701" s="5"/>
      <c r="Y701" s="5"/>
      <c r="Z701" s="5"/>
    </row>
    <row r="70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418"/>
      <c r="S702" s="5"/>
      <c r="T702" s="5"/>
      <c r="U702" s="5"/>
      <c r="V702" s="5"/>
      <c r="W702" s="5"/>
      <c r="X702" s="5"/>
      <c r="Y702" s="5"/>
      <c r="Z702" s="5"/>
    </row>
    <row r="70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418"/>
      <c r="S703" s="5"/>
      <c r="T703" s="5"/>
      <c r="U703" s="5"/>
      <c r="V703" s="5"/>
      <c r="W703" s="5"/>
      <c r="X703" s="5"/>
      <c r="Y703" s="5"/>
      <c r="Z703" s="5"/>
    </row>
    <row r="704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418"/>
      <c r="S704" s="5"/>
      <c r="T704" s="5"/>
      <c r="U704" s="5"/>
      <c r="V704" s="5"/>
      <c r="W704" s="5"/>
      <c r="X704" s="5"/>
      <c r="Y704" s="5"/>
      <c r="Z704" s="5"/>
    </row>
    <row r="705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418"/>
      <c r="S705" s="5"/>
      <c r="T705" s="5"/>
      <c r="U705" s="5"/>
      <c r="V705" s="5"/>
      <c r="W705" s="5"/>
      <c r="X705" s="5"/>
      <c r="Y705" s="5"/>
      <c r="Z705" s="5"/>
    </row>
    <row r="70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418"/>
      <c r="S706" s="5"/>
      <c r="T706" s="5"/>
      <c r="U706" s="5"/>
      <c r="V706" s="5"/>
      <c r="W706" s="5"/>
      <c r="X706" s="5"/>
      <c r="Y706" s="5"/>
      <c r="Z706" s="5"/>
    </row>
    <row r="70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418"/>
      <c r="S707" s="5"/>
      <c r="T707" s="5"/>
      <c r="U707" s="5"/>
      <c r="V707" s="5"/>
      <c r="W707" s="5"/>
      <c r="X707" s="5"/>
      <c r="Y707" s="5"/>
      <c r="Z707" s="5"/>
    </row>
    <row r="70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418"/>
      <c r="S708" s="5"/>
      <c r="T708" s="5"/>
      <c r="U708" s="5"/>
      <c r="V708" s="5"/>
      <c r="W708" s="5"/>
      <c r="X708" s="5"/>
      <c r="Y708" s="5"/>
      <c r="Z708" s="5"/>
    </row>
    <row r="70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418"/>
      <c r="S709" s="5"/>
      <c r="T709" s="5"/>
      <c r="U709" s="5"/>
      <c r="V709" s="5"/>
      <c r="W709" s="5"/>
      <c r="X709" s="5"/>
      <c r="Y709" s="5"/>
      <c r="Z709" s="5"/>
    </row>
    <row r="710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418"/>
      <c r="S710" s="5"/>
      <c r="T710" s="5"/>
      <c r="U710" s="5"/>
      <c r="V710" s="5"/>
      <c r="W710" s="5"/>
      <c r="X710" s="5"/>
      <c r="Y710" s="5"/>
      <c r="Z710" s="5"/>
    </row>
    <row r="711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418"/>
      <c r="S711" s="5"/>
      <c r="T711" s="5"/>
      <c r="U711" s="5"/>
      <c r="V711" s="5"/>
      <c r="W711" s="5"/>
      <c r="X711" s="5"/>
      <c r="Y711" s="5"/>
      <c r="Z711" s="5"/>
    </row>
    <row r="71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418"/>
      <c r="S712" s="5"/>
      <c r="T712" s="5"/>
      <c r="U712" s="5"/>
      <c r="V712" s="5"/>
      <c r="W712" s="5"/>
      <c r="X712" s="5"/>
      <c r="Y712" s="5"/>
      <c r="Z712" s="5"/>
    </row>
    <row r="71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418"/>
      <c r="S713" s="5"/>
      <c r="T713" s="5"/>
      <c r="U713" s="5"/>
      <c r="V713" s="5"/>
      <c r="W713" s="5"/>
      <c r="X713" s="5"/>
      <c r="Y713" s="5"/>
      <c r="Z713" s="5"/>
    </row>
    <row r="714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418"/>
      <c r="S714" s="5"/>
      <c r="T714" s="5"/>
      <c r="U714" s="5"/>
      <c r="V714" s="5"/>
      <c r="W714" s="5"/>
      <c r="X714" s="5"/>
      <c r="Y714" s="5"/>
      <c r="Z714" s="5"/>
    </row>
    <row r="715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418"/>
      <c r="S715" s="5"/>
      <c r="T715" s="5"/>
      <c r="U715" s="5"/>
      <c r="V715" s="5"/>
      <c r="W715" s="5"/>
      <c r="X715" s="5"/>
      <c r="Y715" s="5"/>
      <c r="Z715" s="5"/>
    </row>
    <row r="71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418"/>
      <c r="S716" s="5"/>
      <c r="T716" s="5"/>
      <c r="U716" s="5"/>
      <c r="V716" s="5"/>
      <c r="W716" s="5"/>
      <c r="X716" s="5"/>
      <c r="Y716" s="5"/>
      <c r="Z716" s="5"/>
    </row>
    <row r="71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418"/>
      <c r="S717" s="5"/>
      <c r="T717" s="5"/>
      <c r="U717" s="5"/>
      <c r="V717" s="5"/>
      <c r="W717" s="5"/>
      <c r="X717" s="5"/>
      <c r="Y717" s="5"/>
      <c r="Z717" s="5"/>
    </row>
    <row r="71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418"/>
      <c r="S718" s="5"/>
      <c r="T718" s="5"/>
      <c r="U718" s="5"/>
      <c r="V718" s="5"/>
      <c r="W718" s="5"/>
      <c r="X718" s="5"/>
      <c r="Y718" s="5"/>
      <c r="Z718" s="5"/>
    </row>
    <row r="71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418"/>
      <c r="S719" s="5"/>
      <c r="T719" s="5"/>
      <c r="U719" s="5"/>
      <c r="V719" s="5"/>
      <c r="W719" s="5"/>
      <c r="X719" s="5"/>
      <c r="Y719" s="5"/>
      <c r="Z719" s="5"/>
    </row>
    <row r="720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418"/>
      <c r="S720" s="5"/>
      <c r="T720" s="5"/>
      <c r="U720" s="5"/>
      <c r="V720" s="5"/>
      <c r="W720" s="5"/>
      <c r="X720" s="5"/>
      <c r="Y720" s="5"/>
      <c r="Z720" s="5"/>
    </row>
    <row r="721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418"/>
      <c r="S721" s="5"/>
      <c r="T721" s="5"/>
      <c r="U721" s="5"/>
      <c r="V721" s="5"/>
      <c r="W721" s="5"/>
      <c r="X721" s="5"/>
      <c r="Y721" s="5"/>
      <c r="Z721" s="5"/>
    </row>
    <row r="72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418"/>
      <c r="S722" s="5"/>
      <c r="T722" s="5"/>
      <c r="U722" s="5"/>
      <c r="V722" s="5"/>
      <c r="W722" s="5"/>
      <c r="X722" s="5"/>
      <c r="Y722" s="5"/>
      <c r="Z722" s="5"/>
    </row>
    <row r="72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418"/>
      <c r="S723" s="5"/>
      <c r="T723" s="5"/>
      <c r="U723" s="5"/>
      <c r="V723" s="5"/>
      <c r="W723" s="5"/>
      <c r="X723" s="5"/>
      <c r="Y723" s="5"/>
      <c r="Z723" s="5"/>
    </row>
    <row r="724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418"/>
      <c r="S724" s="5"/>
      <c r="T724" s="5"/>
      <c r="U724" s="5"/>
      <c r="V724" s="5"/>
      <c r="W724" s="5"/>
      <c r="X724" s="5"/>
      <c r="Y724" s="5"/>
      <c r="Z724" s="5"/>
    </row>
    <row r="725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418"/>
      <c r="S725" s="5"/>
      <c r="T725" s="5"/>
      <c r="U725" s="5"/>
      <c r="V725" s="5"/>
      <c r="W725" s="5"/>
      <c r="X725" s="5"/>
      <c r="Y725" s="5"/>
      <c r="Z725" s="5"/>
    </row>
    <row r="7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418"/>
      <c r="S726" s="5"/>
      <c r="T726" s="5"/>
      <c r="U726" s="5"/>
      <c r="V726" s="5"/>
      <c r="W726" s="5"/>
      <c r="X726" s="5"/>
      <c r="Y726" s="5"/>
      <c r="Z726" s="5"/>
    </row>
    <row r="7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418"/>
      <c r="S727" s="5"/>
      <c r="T727" s="5"/>
      <c r="U727" s="5"/>
      <c r="V727" s="5"/>
      <c r="W727" s="5"/>
      <c r="X727" s="5"/>
      <c r="Y727" s="5"/>
      <c r="Z727" s="5"/>
    </row>
    <row r="7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418"/>
      <c r="S728" s="5"/>
      <c r="T728" s="5"/>
      <c r="U728" s="5"/>
      <c r="V728" s="5"/>
      <c r="W728" s="5"/>
      <c r="X728" s="5"/>
      <c r="Y728" s="5"/>
      <c r="Z728" s="5"/>
    </row>
    <row r="7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418"/>
      <c r="S729" s="5"/>
      <c r="T729" s="5"/>
      <c r="U729" s="5"/>
      <c r="V729" s="5"/>
      <c r="W729" s="5"/>
      <c r="X729" s="5"/>
      <c r="Y729" s="5"/>
      <c r="Z729" s="5"/>
    </row>
    <row r="730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418"/>
      <c r="S730" s="5"/>
      <c r="T730" s="5"/>
      <c r="U730" s="5"/>
      <c r="V730" s="5"/>
      <c r="W730" s="5"/>
      <c r="X730" s="5"/>
      <c r="Y730" s="5"/>
      <c r="Z730" s="5"/>
    </row>
    <row r="731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418"/>
      <c r="S731" s="5"/>
      <c r="T731" s="5"/>
      <c r="U731" s="5"/>
      <c r="V731" s="5"/>
      <c r="W731" s="5"/>
      <c r="X731" s="5"/>
      <c r="Y731" s="5"/>
      <c r="Z731" s="5"/>
    </row>
    <row r="7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418"/>
      <c r="S732" s="5"/>
      <c r="T732" s="5"/>
      <c r="U732" s="5"/>
      <c r="V732" s="5"/>
      <c r="W732" s="5"/>
      <c r="X732" s="5"/>
      <c r="Y732" s="5"/>
      <c r="Z732" s="5"/>
    </row>
    <row r="73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418"/>
      <c r="S733" s="5"/>
      <c r="T733" s="5"/>
      <c r="U733" s="5"/>
      <c r="V733" s="5"/>
      <c r="W733" s="5"/>
      <c r="X733" s="5"/>
      <c r="Y733" s="5"/>
      <c r="Z733" s="5"/>
    </row>
    <row r="734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418"/>
      <c r="S734" s="5"/>
      <c r="T734" s="5"/>
      <c r="U734" s="5"/>
      <c r="V734" s="5"/>
      <c r="W734" s="5"/>
      <c r="X734" s="5"/>
      <c r="Y734" s="5"/>
      <c r="Z734" s="5"/>
    </row>
    <row r="735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418"/>
      <c r="S735" s="5"/>
      <c r="T735" s="5"/>
      <c r="U735" s="5"/>
      <c r="V735" s="5"/>
      <c r="W735" s="5"/>
      <c r="X735" s="5"/>
      <c r="Y735" s="5"/>
      <c r="Z735" s="5"/>
    </row>
    <row r="73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418"/>
      <c r="S736" s="5"/>
      <c r="T736" s="5"/>
      <c r="U736" s="5"/>
      <c r="V736" s="5"/>
      <c r="W736" s="5"/>
      <c r="X736" s="5"/>
      <c r="Y736" s="5"/>
      <c r="Z736" s="5"/>
    </row>
    <row r="73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418"/>
      <c r="S737" s="5"/>
      <c r="T737" s="5"/>
      <c r="U737" s="5"/>
      <c r="V737" s="5"/>
      <c r="W737" s="5"/>
      <c r="X737" s="5"/>
      <c r="Y737" s="5"/>
      <c r="Z737" s="5"/>
    </row>
    <row r="73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418"/>
      <c r="S738" s="5"/>
      <c r="T738" s="5"/>
      <c r="U738" s="5"/>
      <c r="V738" s="5"/>
      <c r="W738" s="5"/>
      <c r="X738" s="5"/>
      <c r="Y738" s="5"/>
      <c r="Z738" s="5"/>
    </row>
    <row r="73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418"/>
      <c r="S739" s="5"/>
      <c r="T739" s="5"/>
      <c r="U739" s="5"/>
      <c r="V739" s="5"/>
      <c r="W739" s="5"/>
      <c r="X739" s="5"/>
      <c r="Y739" s="5"/>
      <c r="Z739" s="5"/>
    </row>
    <row r="740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418"/>
      <c r="S740" s="5"/>
      <c r="T740" s="5"/>
      <c r="U740" s="5"/>
      <c r="V740" s="5"/>
      <c r="W740" s="5"/>
      <c r="X740" s="5"/>
      <c r="Y740" s="5"/>
      <c r="Z740" s="5"/>
    </row>
    <row r="741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418"/>
      <c r="S741" s="5"/>
      <c r="T741" s="5"/>
      <c r="U741" s="5"/>
      <c r="V741" s="5"/>
      <c r="W741" s="5"/>
      <c r="X741" s="5"/>
      <c r="Y741" s="5"/>
      <c r="Z741" s="5"/>
    </row>
    <row r="74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418"/>
      <c r="S742" s="5"/>
      <c r="T742" s="5"/>
      <c r="U742" s="5"/>
      <c r="V742" s="5"/>
      <c r="W742" s="5"/>
      <c r="X742" s="5"/>
      <c r="Y742" s="5"/>
      <c r="Z742" s="5"/>
    </row>
    <row r="74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418"/>
      <c r="S743" s="5"/>
      <c r="T743" s="5"/>
      <c r="U743" s="5"/>
      <c r="V743" s="5"/>
      <c r="W743" s="5"/>
      <c r="X743" s="5"/>
      <c r="Y743" s="5"/>
      <c r="Z743" s="5"/>
    </row>
    <row r="744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418"/>
      <c r="S744" s="5"/>
      <c r="T744" s="5"/>
      <c r="U744" s="5"/>
      <c r="V744" s="5"/>
      <c r="W744" s="5"/>
      <c r="X744" s="5"/>
      <c r="Y744" s="5"/>
      <c r="Z744" s="5"/>
    </row>
    <row r="745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418"/>
      <c r="S745" s="5"/>
      <c r="T745" s="5"/>
      <c r="U745" s="5"/>
      <c r="V745" s="5"/>
      <c r="W745" s="5"/>
      <c r="X745" s="5"/>
      <c r="Y745" s="5"/>
      <c r="Z745" s="5"/>
    </row>
    <row r="74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418"/>
      <c r="S746" s="5"/>
      <c r="T746" s="5"/>
      <c r="U746" s="5"/>
      <c r="V746" s="5"/>
      <c r="W746" s="5"/>
      <c r="X746" s="5"/>
      <c r="Y746" s="5"/>
      <c r="Z746" s="5"/>
    </row>
    <row r="7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418"/>
      <c r="S747" s="5"/>
      <c r="T747" s="5"/>
      <c r="U747" s="5"/>
      <c r="V747" s="5"/>
      <c r="W747" s="5"/>
      <c r="X747" s="5"/>
      <c r="Y747" s="5"/>
      <c r="Z747" s="5"/>
    </row>
    <row r="74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418"/>
      <c r="S748" s="5"/>
      <c r="T748" s="5"/>
      <c r="U748" s="5"/>
      <c r="V748" s="5"/>
      <c r="W748" s="5"/>
      <c r="X748" s="5"/>
      <c r="Y748" s="5"/>
      <c r="Z748" s="5"/>
    </row>
    <row r="74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418"/>
      <c r="S749" s="5"/>
      <c r="T749" s="5"/>
      <c r="U749" s="5"/>
      <c r="V749" s="5"/>
      <c r="W749" s="5"/>
      <c r="X749" s="5"/>
      <c r="Y749" s="5"/>
      <c r="Z749" s="5"/>
    </row>
    <row r="750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418"/>
      <c r="S750" s="5"/>
      <c r="T750" s="5"/>
      <c r="U750" s="5"/>
      <c r="V750" s="5"/>
      <c r="W750" s="5"/>
      <c r="X750" s="5"/>
      <c r="Y750" s="5"/>
      <c r="Z750" s="5"/>
    </row>
    <row r="751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418"/>
      <c r="S751" s="5"/>
      <c r="T751" s="5"/>
      <c r="U751" s="5"/>
      <c r="V751" s="5"/>
      <c r="W751" s="5"/>
      <c r="X751" s="5"/>
      <c r="Y751" s="5"/>
      <c r="Z751" s="5"/>
    </row>
    <row r="75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418"/>
      <c r="S752" s="5"/>
      <c r="T752" s="5"/>
      <c r="U752" s="5"/>
      <c r="V752" s="5"/>
      <c r="W752" s="5"/>
      <c r="X752" s="5"/>
      <c r="Y752" s="5"/>
      <c r="Z752" s="5"/>
    </row>
    <row r="75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418"/>
      <c r="S753" s="5"/>
      <c r="T753" s="5"/>
      <c r="U753" s="5"/>
      <c r="V753" s="5"/>
      <c r="W753" s="5"/>
      <c r="X753" s="5"/>
      <c r="Y753" s="5"/>
      <c r="Z753" s="5"/>
    </row>
    <row r="754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418"/>
      <c r="S754" s="5"/>
      <c r="T754" s="5"/>
      <c r="U754" s="5"/>
      <c r="V754" s="5"/>
      <c r="W754" s="5"/>
      <c r="X754" s="5"/>
      <c r="Y754" s="5"/>
      <c r="Z754" s="5"/>
    </row>
    <row r="755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418"/>
      <c r="S755" s="5"/>
      <c r="T755" s="5"/>
      <c r="U755" s="5"/>
      <c r="V755" s="5"/>
      <c r="W755" s="5"/>
      <c r="X755" s="5"/>
      <c r="Y755" s="5"/>
      <c r="Z755" s="5"/>
    </row>
    <row r="75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418"/>
      <c r="S756" s="5"/>
      <c r="T756" s="5"/>
      <c r="U756" s="5"/>
      <c r="V756" s="5"/>
      <c r="W756" s="5"/>
      <c r="X756" s="5"/>
      <c r="Y756" s="5"/>
      <c r="Z756" s="5"/>
    </row>
    <row r="75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418"/>
      <c r="S757" s="5"/>
      <c r="T757" s="5"/>
      <c r="U757" s="5"/>
      <c r="V757" s="5"/>
      <c r="W757" s="5"/>
      <c r="X757" s="5"/>
      <c r="Y757" s="5"/>
      <c r="Z757" s="5"/>
    </row>
    <row r="75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418"/>
      <c r="S758" s="5"/>
      <c r="T758" s="5"/>
      <c r="U758" s="5"/>
      <c r="V758" s="5"/>
      <c r="W758" s="5"/>
      <c r="X758" s="5"/>
      <c r="Y758" s="5"/>
      <c r="Z758" s="5"/>
    </row>
    <row r="75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418"/>
      <c r="S759" s="5"/>
      <c r="T759" s="5"/>
      <c r="U759" s="5"/>
      <c r="V759" s="5"/>
      <c r="W759" s="5"/>
      <c r="X759" s="5"/>
      <c r="Y759" s="5"/>
      <c r="Z759" s="5"/>
    </row>
    <row r="760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418"/>
      <c r="S760" s="5"/>
      <c r="T760" s="5"/>
      <c r="U760" s="5"/>
      <c r="V760" s="5"/>
      <c r="W760" s="5"/>
      <c r="X760" s="5"/>
      <c r="Y760" s="5"/>
      <c r="Z760" s="5"/>
    </row>
    <row r="761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418"/>
      <c r="S761" s="5"/>
      <c r="T761" s="5"/>
      <c r="U761" s="5"/>
      <c r="V761" s="5"/>
      <c r="W761" s="5"/>
      <c r="X761" s="5"/>
      <c r="Y761" s="5"/>
      <c r="Z761" s="5"/>
    </row>
    <row r="76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418"/>
      <c r="S762" s="5"/>
      <c r="T762" s="5"/>
      <c r="U762" s="5"/>
      <c r="V762" s="5"/>
      <c r="W762" s="5"/>
      <c r="X762" s="5"/>
      <c r="Y762" s="5"/>
      <c r="Z762" s="5"/>
    </row>
    <row r="76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418"/>
      <c r="S763" s="5"/>
      <c r="T763" s="5"/>
      <c r="U763" s="5"/>
      <c r="V763" s="5"/>
      <c r="W763" s="5"/>
      <c r="X763" s="5"/>
      <c r="Y763" s="5"/>
      <c r="Z763" s="5"/>
    </row>
    <row r="764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418"/>
      <c r="S764" s="5"/>
      <c r="T764" s="5"/>
      <c r="U764" s="5"/>
      <c r="V764" s="5"/>
      <c r="W764" s="5"/>
      <c r="X764" s="5"/>
      <c r="Y764" s="5"/>
      <c r="Z764" s="5"/>
    </row>
    <row r="765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418"/>
      <c r="S765" s="5"/>
      <c r="T765" s="5"/>
      <c r="U765" s="5"/>
      <c r="V765" s="5"/>
      <c r="W765" s="5"/>
      <c r="X765" s="5"/>
      <c r="Y765" s="5"/>
      <c r="Z765" s="5"/>
    </row>
    <row r="76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418"/>
      <c r="S766" s="5"/>
      <c r="T766" s="5"/>
      <c r="U766" s="5"/>
      <c r="V766" s="5"/>
      <c r="W766" s="5"/>
      <c r="X766" s="5"/>
      <c r="Y766" s="5"/>
      <c r="Z766" s="5"/>
    </row>
    <row r="76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418"/>
      <c r="S767" s="5"/>
      <c r="T767" s="5"/>
      <c r="U767" s="5"/>
      <c r="V767" s="5"/>
      <c r="W767" s="5"/>
      <c r="X767" s="5"/>
      <c r="Y767" s="5"/>
      <c r="Z767" s="5"/>
    </row>
    <row r="76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418"/>
      <c r="S768" s="5"/>
      <c r="T768" s="5"/>
      <c r="U768" s="5"/>
      <c r="V768" s="5"/>
      <c r="W768" s="5"/>
      <c r="X768" s="5"/>
      <c r="Y768" s="5"/>
      <c r="Z768" s="5"/>
    </row>
    <row r="76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418"/>
      <c r="S769" s="5"/>
      <c r="T769" s="5"/>
      <c r="U769" s="5"/>
      <c r="V769" s="5"/>
      <c r="W769" s="5"/>
      <c r="X769" s="5"/>
      <c r="Y769" s="5"/>
      <c r="Z769" s="5"/>
    </row>
    <row r="770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418"/>
      <c r="S770" s="5"/>
      <c r="T770" s="5"/>
      <c r="U770" s="5"/>
      <c r="V770" s="5"/>
      <c r="W770" s="5"/>
      <c r="X770" s="5"/>
      <c r="Y770" s="5"/>
      <c r="Z770" s="5"/>
    </row>
    <row r="771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418"/>
      <c r="S771" s="5"/>
      <c r="T771" s="5"/>
      <c r="U771" s="5"/>
      <c r="V771" s="5"/>
      <c r="W771" s="5"/>
      <c r="X771" s="5"/>
      <c r="Y771" s="5"/>
      <c r="Z771" s="5"/>
    </row>
    <row r="77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418"/>
      <c r="S772" s="5"/>
      <c r="T772" s="5"/>
      <c r="U772" s="5"/>
      <c r="V772" s="5"/>
      <c r="W772" s="5"/>
      <c r="X772" s="5"/>
      <c r="Y772" s="5"/>
      <c r="Z772" s="5"/>
    </row>
    <row r="77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418"/>
      <c r="S773" s="5"/>
      <c r="T773" s="5"/>
      <c r="U773" s="5"/>
      <c r="V773" s="5"/>
      <c r="W773" s="5"/>
      <c r="X773" s="5"/>
      <c r="Y773" s="5"/>
      <c r="Z773" s="5"/>
    </row>
    <row r="774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418"/>
      <c r="S774" s="5"/>
      <c r="T774" s="5"/>
      <c r="U774" s="5"/>
      <c r="V774" s="5"/>
      <c r="W774" s="5"/>
      <c r="X774" s="5"/>
      <c r="Y774" s="5"/>
      <c r="Z774" s="5"/>
    </row>
    <row r="775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418"/>
      <c r="S775" s="5"/>
      <c r="T775" s="5"/>
      <c r="U775" s="5"/>
      <c r="V775" s="5"/>
      <c r="W775" s="5"/>
      <c r="X775" s="5"/>
      <c r="Y775" s="5"/>
      <c r="Z775" s="5"/>
    </row>
    <row r="77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418"/>
      <c r="S776" s="5"/>
      <c r="T776" s="5"/>
      <c r="U776" s="5"/>
      <c r="V776" s="5"/>
      <c r="W776" s="5"/>
      <c r="X776" s="5"/>
      <c r="Y776" s="5"/>
      <c r="Z776" s="5"/>
    </row>
    <row r="77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418"/>
      <c r="S777" s="5"/>
      <c r="T777" s="5"/>
      <c r="U777" s="5"/>
      <c r="V777" s="5"/>
      <c r="W777" s="5"/>
      <c r="X777" s="5"/>
      <c r="Y777" s="5"/>
      <c r="Z777" s="5"/>
    </row>
    <row r="77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418"/>
      <c r="S778" s="5"/>
      <c r="T778" s="5"/>
      <c r="U778" s="5"/>
      <c r="V778" s="5"/>
      <c r="W778" s="5"/>
      <c r="X778" s="5"/>
      <c r="Y778" s="5"/>
      <c r="Z778" s="5"/>
    </row>
    <row r="77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418"/>
      <c r="S779" s="5"/>
      <c r="T779" s="5"/>
      <c r="U779" s="5"/>
      <c r="V779" s="5"/>
      <c r="W779" s="5"/>
      <c r="X779" s="5"/>
      <c r="Y779" s="5"/>
      <c r="Z779" s="5"/>
    </row>
    <row r="780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418"/>
      <c r="S780" s="5"/>
      <c r="T780" s="5"/>
      <c r="U780" s="5"/>
      <c r="V780" s="5"/>
      <c r="W780" s="5"/>
      <c r="X780" s="5"/>
      <c r="Y780" s="5"/>
      <c r="Z780" s="5"/>
    </row>
    <row r="781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418"/>
      <c r="S781" s="5"/>
      <c r="T781" s="5"/>
      <c r="U781" s="5"/>
      <c r="V781" s="5"/>
      <c r="W781" s="5"/>
      <c r="X781" s="5"/>
      <c r="Y781" s="5"/>
      <c r="Z781" s="5"/>
    </row>
    <row r="78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418"/>
      <c r="S782" s="5"/>
      <c r="T782" s="5"/>
      <c r="U782" s="5"/>
      <c r="V782" s="5"/>
      <c r="W782" s="5"/>
      <c r="X782" s="5"/>
      <c r="Y782" s="5"/>
      <c r="Z782" s="5"/>
    </row>
    <row r="78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418"/>
      <c r="S783" s="5"/>
      <c r="T783" s="5"/>
      <c r="U783" s="5"/>
      <c r="V783" s="5"/>
      <c r="W783" s="5"/>
      <c r="X783" s="5"/>
      <c r="Y783" s="5"/>
      <c r="Z783" s="5"/>
    </row>
    <row r="784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418"/>
      <c r="S784" s="5"/>
      <c r="T784" s="5"/>
      <c r="U784" s="5"/>
      <c r="V784" s="5"/>
      <c r="W784" s="5"/>
      <c r="X784" s="5"/>
      <c r="Y784" s="5"/>
      <c r="Z784" s="5"/>
    </row>
    <row r="785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418"/>
      <c r="S785" s="5"/>
      <c r="T785" s="5"/>
      <c r="U785" s="5"/>
      <c r="V785" s="5"/>
      <c r="W785" s="5"/>
      <c r="X785" s="5"/>
      <c r="Y785" s="5"/>
      <c r="Z785" s="5"/>
    </row>
    <row r="78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418"/>
      <c r="S786" s="5"/>
      <c r="T786" s="5"/>
      <c r="U786" s="5"/>
      <c r="V786" s="5"/>
      <c r="W786" s="5"/>
      <c r="X786" s="5"/>
      <c r="Y786" s="5"/>
      <c r="Z786" s="5"/>
    </row>
    <row r="78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418"/>
      <c r="S787" s="5"/>
      <c r="T787" s="5"/>
      <c r="U787" s="5"/>
      <c r="V787" s="5"/>
      <c r="W787" s="5"/>
      <c r="X787" s="5"/>
      <c r="Y787" s="5"/>
      <c r="Z787" s="5"/>
    </row>
    <row r="78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418"/>
      <c r="S788" s="5"/>
      <c r="T788" s="5"/>
      <c r="U788" s="5"/>
      <c r="V788" s="5"/>
      <c r="W788" s="5"/>
      <c r="X788" s="5"/>
      <c r="Y788" s="5"/>
      <c r="Z788" s="5"/>
    </row>
    <row r="78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418"/>
      <c r="S789" s="5"/>
      <c r="T789" s="5"/>
      <c r="U789" s="5"/>
      <c r="V789" s="5"/>
      <c r="W789" s="5"/>
      <c r="X789" s="5"/>
      <c r="Y789" s="5"/>
      <c r="Z789" s="5"/>
    </row>
    <row r="790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418"/>
      <c r="S790" s="5"/>
      <c r="T790" s="5"/>
      <c r="U790" s="5"/>
      <c r="V790" s="5"/>
      <c r="W790" s="5"/>
      <c r="X790" s="5"/>
      <c r="Y790" s="5"/>
      <c r="Z790" s="5"/>
    </row>
    <row r="791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418"/>
      <c r="S791" s="5"/>
      <c r="T791" s="5"/>
      <c r="U791" s="5"/>
      <c r="V791" s="5"/>
      <c r="W791" s="5"/>
      <c r="X791" s="5"/>
      <c r="Y791" s="5"/>
      <c r="Z791" s="5"/>
    </row>
    <row r="79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418"/>
      <c r="S792" s="5"/>
      <c r="T792" s="5"/>
      <c r="U792" s="5"/>
      <c r="V792" s="5"/>
      <c r="W792" s="5"/>
      <c r="X792" s="5"/>
      <c r="Y792" s="5"/>
      <c r="Z792" s="5"/>
    </row>
    <row r="7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418"/>
      <c r="S793" s="5"/>
      <c r="T793" s="5"/>
      <c r="U793" s="5"/>
      <c r="V793" s="5"/>
      <c r="W793" s="5"/>
      <c r="X793" s="5"/>
      <c r="Y793" s="5"/>
      <c r="Z793" s="5"/>
    </row>
    <row r="794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418"/>
      <c r="S794" s="5"/>
      <c r="T794" s="5"/>
      <c r="U794" s="5"/>
      <c r="V794" s="5"/>
      <c r="W794" s="5"/>
      <c r="X794" s="5"/>
      <c r="Y794" s="5"/>
      <c r="Z794" s="5"/>
    </row>
    <row r="795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418"/>
      <c r="S795" s="5"/>
      <c r="T795" s="5"/>
      <c r="U795" s="5"/>
      <c r="V795" s="5"/>
      <c r="W795" s="5"/>
      <c r="X795" s="5"/>
      <c r="Y795" s="5"/>
      <c r="Z795" s="5"/>
    </row>
    <row r="79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418"/>
      <c r="S796" s="5"/>
      <c r="T796" s="5"/>
      <c r="U796" s="5"/>
      <c r="V796" s="5"/>
      <c r="W796" s="5"/>
      <c r="X796" s="5"/>
      <c r="Y796" s="5"/>
      <c r="Z796" s="5"/>
    </row>
    <row r="7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418"/>
      <c r="S797" s="5"/>
      <c r="T797" s="5"/>
      <c r="U797" s="5"/>
      <c r="V797" s="5"/>
      <c r="W797" s="5"/>
      <c r="X797" s="5"/>
      <c r="Y797" s="5"/>
      <c r="Z797" s="5"/>
    </row>
    <row r="79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418"/>
      <c r="S798" s="5"/>
      <c r="T798" s="5"/>
      <c r="U798" s="5"/>
      <c r="V798" s="5"/>
      <c r="W798" s="5"/>
      <c r="X798" s="5"/>
      <c r="Y798" s="5"/>
      <c r="Z798" s="5"/>
    </row>
    <row r="79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418"/>
      <c r="S799" s="5"/>
      <c r="T799" s="5"/>
      <c r="U799" s="5"/>
      <c r="V799" s="5"/>
      <c r="W799" s="5"/>
      <c r="X799" s="5"/>
      <c r="Y799" s="5"/>
      <c r="Z799" s="5"/>
    </row>
    <row r="800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418"/>
      <c r="S800" s="5"/>
      <c r="T800" s="5"/>
      <c r="U800" s="5"/>
      <c r="V800" s="5"/>
      <c r="W800" s="5"/>
      <c r="X800" s="5"/>
      <c r="Y800" s="5"/>
      <c r="Z800" s="5"/>
    </row>
    <row r="801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418"/>
      <c r="S801" s="5"/>
      <c r="T801" s="5"/>
      <c r="U801" s="5"/>
      <c r="V801" s="5"/>
      <c r="W801" s="5"/>
      <c r="X801" s="5"/>
      <c r="Y801" s="5"/>
      <c r="Z801" s="5"/>
    </row>
    <row r="80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418"/>
      <c r="S802" s="5"/>
      <c r="T802" s="5"/>
      <c r="U802" s="5"/>
      <c r="V802" s="5"/>
      <c r="W802" s="5"/>
      <c r="X802" s="5"/>
      <c r="Y802" s="5"/>
      <c r="Z802" s="5"/>
    </row>
    <row r="80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418"/>
      <c r="S803" s="5"/>
      <c r="T803" s="5"/>
      <c r="U803" s="5"/>
      <c r="V803" s="5"/>
      <c r="W803" s="5"/>
      <c r="X803" s="5"/>
      <c r="Y803" s="5"/>
      <c r="Z803" s="5"/>
    </row>
    <row r="804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418"/>
      <c r="S804" s="5"/>
      <c r="T804" s="5"/>
      <c r="U804" s="5"/>
      <c r="V804" s="5"/>
      <c r="W804" s="5"/>
      <c r="X804" s="5"/>
      <c r="Y804" s="5"/>
      <c r="Z804" s="5"/>
    </row>
    <row r="805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418"/>
      <c r="S805" s="5"/>
      <c r="T805" s="5"/>
      <c r="U805" s="5"/>
      <c r="V805" s="5"/>
      <c r="W805" s="5"/>
      <c r="X805" s="5"/>
      <c r="Y805" s="5"/>
      <c r="Z805" s="5"/>
    </row>
    <row r="80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418"/>
      <c r="S806" s="5"/>
      <c r="T806" s="5"/>
      <c r="U806" s="5"/>
      <c r="V806" s="5"/>
      <c r="W806" s="5"/>
      <c r="X806" s="5"/>
      <c r="Y806" s="5"/>
      <c r="Z806" s="5"/>
    </row>
    <row r="80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418"/>
      <c r="S807" s="5"/>
      <c r="T807" s="5"/>
      <c r="U807" s="5"/>
      <c r="V807" s="5"/>
      <c r="W807" s="5"/>
      <c r="X807" s="5"/>
      <c r="Y807" s="5"/>
      <c r="Z807" s="5"/>
    </row>
    <row r="80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418"/>
      <c r="S808" s="5"/>
      <c r="T808" s="5"/>
      <c r="U808" s="5"/>
      <c r="V808" s="5"/>
      <c r="W808" s="5"/>
      <c r="X808" s="5"/>
      <c r="Y808" s="5"/>
      <c r="Z808" s="5"/>
    </row>
    <row r="80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418"/>
      <c r="S809" s="5"/>
      <c r="T809" s="5"/>
      <c r="U809" s="5"/>
      <c r="V809" s="5"/>
      <c r="W809" s="5"/>
      <c r="X809" s="5"/>
      <c r="Y809" s="5"/>
      <c r="Z809" s="5"/>
    </row>
    <row r="810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418"/>
      <c r="S810" s="5"/>
      <c r="T810" s="5"/>
      <c r="U810" s="5"/>
      <c r="V810" s="5"/>
      <c r="W810" s="5"/>
      <c r="X810" s="5"/>
      <c r="Y810" s="5"/>
      <c r="Z810" s="5"/>
    </row>
    <row r="811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418"/>
      <c r="S811" s="5"/>
      <c r="T811" s="5"/>
      <c r="U811" s="5"/>
      <c r="V811" s="5"/>
      <c r="W811" s="5"/>
      <c r="X811" s="5"/>
      <c r="Y811" s="5"/>
      <c r="Z811" s="5"/>
    </row>
    <row r="81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418"/>
      <c r="S812" s="5"/>
      <c r="T812" s="5"/>
      <c r="U812" s="5"/>
      <c r="V812" s="5"/>
      <c r="W812" s="5"/>
      <c r="X812" s="5"/>
      <c r="Y812" s="5"/>
      <c r="Z812" s="5"/>
    </row>
    <row r="81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418"/>
      <c r="S813" s="5"/>
      <c r="T813" s="5"/>
      <c r="U813" s="5"/>
      <c r="V813" s="5"/>
      <c r="W813" s="5"/>
      <c r="X813" s="5"/>
      <c r="Y813" s="5"/>
      <c r="Z813" s="5"/>
    </row>
    <row r="814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418"/>
      <c r="S814" s="5"/>
      <c r="T814" s="5"/>
      <c r="U814" s="5"/>
      <c r="V814" s="5"/>
      <c r="W814" s="5"/>
      <c r="X814" s="5"/>
      <c r="Y814" s="5"/>
      <c r="Z814" s="5"/>
    </row>
    <row r="815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418"/>
      <c r="S815" s="5"/>
      <c r="T815" s="5"/>
      <c r="U815" s="5"/>
      <c r="V815" s="5"/>
      <c r="W815" s="5"/>
      <c r="X815" s="5"/>
      <c r="Y815" s="5"/>
      <c r="Z815" s="5"/>
    </row>
    <row r="81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418"/>
      <c r="S816" s="5"/>
      <c r="T816" s="5"/>
      <c r="U816" s="5"/>
      <c r="V816" s="5"/>
      <c r="W816" s="5"/>
      <c r="X816" s="5"/>
      <c r="Y816" s="5"/>
      <c r="Z816" s="5"/>
    </row>
    <row r="81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418"/>
      <c r="S817" s="5"/>
      <c r="T817" s="5"/>
      <c r="U817" s="5"/>
      <c r="V817" s="5"/>
      <c r="W817" s="5"/>
      <c r="X817" s="5"/>
      <c r="Y817" s="5"/>
      <c r="Z817" s="5"/>
    </row>
    <row r="81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418"/>
      <c r="S818" s="5"/>
      <c r="T818" s="5"/>
      <c r="U818" s="5"/>
      <c r="V818" s="5"/>
      <c r="W818" s="5"/>
      <c r="X818" s="5"/>
      <c r="Y818" s="5"/>
      <c r="Z818" s="5"/>
    </row>
    <row r="81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418"/>
      <c r="S819" s="5"/>
      <c r="T819" s="5"/>
      <c r="U819" s="5"/>
      <c r="V819" s="5"/>
      <c r="W819" s="5"/>
      <c r="X819" s="5"/>
      <c r="Y819" s="5"/>
      <c r="Z819" s="5"/>
    </row>
    <row r="820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418"/>
      <c r="S820" s="5"/>
      <c r="T820" s="5"/>
      <c r="U820" s="5"/>
      <c r="V820" s="5"/>
      <c r="W820" s="5"/>
      <c r="X820" s="5"/>
      <c r="Y820" s="5"/>
      <c r="Z820" s="5"/>
    </row>
    <row r="821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418"/>
      <c r="S821" s="5"/>
      <c r="T821" s="5"/>
      <c r="U821" s="5"/>
      <c r="V821" s="5"/>
      <c r="W821" s="5"/>
      <c r="X821" s="5"/>
      <c r="Y821" s="5"/>
      <c r="Z821" s="5"/>
    </row>
    <row r="82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418"/>
      <c r="S822" s="5"/>
      <c r="T822" s="5"/>
      <c r="U822" s="5"/>
      <c r="V822" s="5"/>
      <c r="W822" s="5"/>
      <c r="X822" s="5"/>
      <c r="Y822" s="5"/>
      <c r="Z822" s="5"/>
    </row>
    <row r="82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418"/>
      <c r="S823" s="5"/>
      <c r="T823" s="5"/>
      <c r="U823" s="5"/>
      <c r="V823" s="5"/>
      <c r="W823" s="5"/>
      <c r="X823" s="5"/>
      <c r="Y823" s="5"/>
      <c r="Z823" s="5"/>
    </row>
    <row r="824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418"/>
      <c r="S824" s="5"/>
      <c r="T824" s="5"/>
      <c r="U824" s="5"/>
      <c r="V824" s="5"/>
      <c r="W824" s="5"/>
      <c r="X824" s="5"/>
      <c r="Y824" s="5"/>
      <c r="Z824" s="5"/>
    </row>
    <row r="825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418"/>
      <c r="S825" s="5"/>
      <c r="T825" s="5"/>
      <c r="U825" s="5"/>
      <c r="V825" s="5"/>
      <c r="W825" s="5"/>
      <c r="X825" s="5"/>
      <c r="Y825" s="5"/>
      <c r="Z825" s="5"/>
    </row>
    <row r="8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418"/>
      <c r="S826" s="5"/>
      <c r="T826" s="5"/>
      <c r="U826" s="5"/>
      <c r="V826" s="5"/>
      <c r="W826" s="5"/>
      <c r="X826" s="5"/>
      <c r="Y826" s="5"/>
      <c r="Z826" s="5"/>
    </row>
    <row r="8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418"/>
      <c r="S827" s="5"/>
      <c r="T827" s="5"/>
      <c r="U827" s="5"/>
      <c r="V827" s="5"/>
      <c r="W827" s="5"/>
      <c r="X827" s="5"/>
      <c r="Y827" s="5"/>
      <c r="Z827" s="5"/>
    </row>
    <row r="8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418"/>
      <c r="S828" s="5"/>
      <c r="T828" s="5"/>
      <c r="U828" s="5"/>
      <c r="V828" s="5"/>
      <c r="W828" s="5"/>
      <c r="X828" s="5"/>
      <c r="Y828" s="5"/>
      <c r="Z828" s="5"/>
    </row>
    <row r="8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418"/>
      <c r="S829" s="5"/>
      <c r="T829" s="5"/>
      <c r="U829" s="5"/>
      <c r="V829" s="5"/>
      <c r="W829" s="5"/>
      <c r="X829" s="5"/>
      <c r="Y829" s="5"/>
      <c r="Z829" s="5"/>
    </row>
    <row r="830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418"/>
      <c r="S830" s="5"/>
      <c r="T830" s="5"/>
      <c r="U830" s="5"/>
      <c r="V830" s="5"/>
      <c r="W830" s="5"/>
      <c r="X830" s="5"/>
      <c r="Y830" s="5"/>
      <c r="Z830" s="5"/>
    </row>
    <row r="831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418"/>
      <c r="S831" s="5"/>
      <c r="T831" s="5"/>
      <c r="U831" s="5"/>
      <c r="V831" s="5"/>
      <c r="W831" s="5"/>
      <c r="X831" s="5"/>
      <c r="Y831" s="5"/>
      <c r="Z831" s="5"/>
    </row>
    <row r="8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418"/>
      <c r="S832" s="5"/>
      <c r="T832" s="5"/>
      <c r="U832" s="5"/>
      <c r="V832" s="5"/>
      <c r="W832" s="5"/>
      <c r="X832" s="5"/>
      <c r="Y832" s="5"/>
      <c r="Z832" s="5"/>
    </row>
    <row r="83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418"/>
      <c r="S833" s="5"/>
      <c r="T833" s="5"/>
      <c r="U833" s="5"/>
      <c r="V833" s="5"/>
      <c r="W833" s="5"/>
      <c r="X833" s="5"/>
      <c r="Y833" s="5"/>
      <c r="Z833" s="5"/>
    </row>
    <row r="834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418"/>
      <c r="S834" s="5"/>
      <c r="T834" s="5"/>
      <c r="U834" s="5"/>
      <c r="V834" s="5"/>
      <c r="W834" s="5"/>
      <c r="X834" s="5"/>
      <c r="Y834" s="5"/>
      <c r="Z834" s="5"/>
    </row>
    <row r="835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418"/>
      <c r="S835" s="5"/>
      <c r="T835" s="5"/>
      <c r="U835" s="5"/>
      <c r="V835" s="5"/>
      <c r="W835" s="5"/>
      <c r="X835" s="5"/>
      <c r="Y835" s="5"/>
      <c r="Z835" s="5"/>
    </row>
    <row r="83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418"/>
      <c r="S836" s="5"/>
      <c r="T836" s="5"/>
      <c r="U836" s="5"/>
      <c r="V836" s="5"/>
      <c r="W836" s="5"/>
      <c r="X836" s="5"/>
      <c r="Y836" s="5"/>
      <c r="Z836" s="5"/>
    </row>
    <row r="83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418"/>
      <c r="S837" s="5"/>
      <c r="T837" s="5"/>
      <c r="U837" s="5"/>
      <c r="V837" s="5"/>
      <c r="W837" s="5"/>
      <c r="X837" s="5"/>
      <c r="Y837" s="5"/>
      <c r="Z837" s="5"/>
    </row>
    <row r="83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418"/>
      <c r="S838" s="5"/>
      <c r="T838" s="5"/>
      <c r="U838" s="5"/>
      <c r="V838" s="5"/>
      <c r="W838" s="5"/>
      <c r="X838" s="5"/>
      <c r="Y838" s="5"/>
      <c r="Z838" s="5"/>
    </row>
    <row r="83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418"/>
      <c r="S839" s="5"/>
      <c r="T839" s="5"/>
      <c r="U839" s="5"/>
      <c r="V839" s="5"/>
      <c r="W839" s="5"/>
      <c r="X839" s="5"/>
      <c r="Y839" s="5"/>
      <c r="Z839" s="5"/>
    </row>
    <row r="840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418"/>
      <c r="S840" s="5"/>
      <c r="T840" s="5"/>
      <c r="U840" s="5"/>
      <c r="V840" s="5"/>
      <c r="W840" s="5"/>
      <c r="X840" s="5"/>
      <c r="Y840" s="5"/>
      <c r="Z840" s="5"/>
    </row>
    <row r="841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418"/>
      <c r="S841" s="5"/>
      <c r="T841" s="5"/>
      <c r="U841" s="5"/>
      <c r="V841" s="5"/>
      <c r="W841" s="5"/>
      <c r="X841" s="5"/>
      <c r="Y841" s="5"/>
      <c r="Z841" s="5"/>
    </row>
    <row r="84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418"/>
      <c r="S842" s="5"/>
      <c r="T842" s="5"/>
      <c r="U842" s="5"/>
      <c r="V842" s="5"/>
      <c r="W842" s="5"/>
      <c r="X842" s="5"/>
      <c r="Y842" s="5"/>
      <c r="Z842" s="5"/>
    </row>
    <row r="84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418"/>
      <c r="S843" s="5"/>
      <c r="T843" s="5"/>
      <c r="U843" s="5"/>
      <c r="V843" s="5"/>
      <c r="W843" s="5"/>
      <c r="X843" s="5"/>
      <c r="Y843" s="5"/>
      <c r="Z843" s="5"/>
    </row>
    <row r="844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418"/>
      <c r="S844" s="5"/>
      <c r="T844" s="5"/>
      <c r="U844" s="5"/>
      <c r="V844" s="5"/>
      <c r="W844" s="5"/>
      <c r="X844" s="5"/>
      <c r="Y844" s="5"/>
      <c r="Z844" s="5"/>
    </row>
    <row r="845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418"/>
      <c r="S845" s="5"/>
      <c r="T845" s="5"/>
      <c r="U845" s="5"/>
      <c r="V845" s="5"/>
      <c r="W845" s="5"/>
      <c r="X845" s="5"/>
      <c r="Y845" s="5"/>
      <c r="Z845" s="5"/>
    </row>
    <row r="84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418"/>
      <c r="S846" s="5"/>
      <c r="T846" s="5"/>
      <c r="U846" s="5"/>
      <c r="V846" s="5"/>
      <c r="W846" s="5"/>
      <c r="X846" s="5"/>
      <c r="Y846" s="5"/>
      <c r="Z846" s="5"/>
    </row>
    <row r="8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418"/>
      <c r="S847" s="5"/>
      <c r="T847" s="5"/>
      <c r="U847" s="5"/>
      <c r="V847" s="5"/>
      <c r="W847" s="5"/>
      <c r="X847" s="5"/>
      <c r="Y847" s="5"/>
      <c r="Z847" s="5"/>
    </row>
    <row r="84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418"/>
      <c r="S848" s="5"/>
      <c r="T848" s="5"/>
      <c r="U848" s="5"/>
      <c r="V848" s="5"/>
      <c r="W848" s="5"/>
      <c r="X848" s="5"/>
      <c r="Y848" s="5"/>
      <c r="Z848" s="5"/>
    </row>
    <row r="84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418"/>
      <c r="S849" s="5"/>
      <c r="T849" s="5"/>
      <c r="U849" s="5"/>
      <c r="V849" s="5"/>
      <c r="W849" s="5"/>
      <c r="X849" s="5"/>
      <c r="Y849" s="5"/>
      <c r="Z849" s="5"/>
    </row>
    <row r="850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418"/>
      <c r="S850" s="5"/>
      <c r="T850" s="5"/>
      <c r="U850" s="5"/>
      <c r="V850" s="5"/>
      <c r="W850" s="5"/>
      <c r="X850" s="5"/>
      <c r="Y850" s="5"/>
      <c r="Z850" s="5"/>
    </row>
    <row r="851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418"/>
      <c r="S851" s="5"/>
      <c r="T851" s="5"/>
      <c r="U851" s="5"/>
      <c r="V851" s="5"/>
      <c r="W851" s="5"/>
      <c r="X851" s="5"/>
      <c r="Y851" s="5"/>
      <c r="Z851" s="5"/>
    </row>
    <row r="85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418"/>
      <c r="S852" s="5"/>
      <c r="T852" s="5"/>
      <c r="U852" s="5"/>
      <c r="V852" s="5"/>
      <c r="W852" s="5"/>
      <c r="X852" s="5"/>
      <c r="Y852" s="5"/>
      <c r="Z852" s="5"/>
    </row>
    <row r="85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418"/>
      <c r="S853" s="5"/>
      <c r="T853" s="5"/>
      <c r="U853" s="5"/>
      <c r="V853" s="5"/>
      <c r="W853" s="5"/>
      <c r="X853" s="5"/>
      <c r="Y853" s="5"/>
      <c r="Z853" s="5"/>
    </row>
    <row r="854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418"/>
      <c r="S854" s="5"/>
      <c r="T854" s="5"/>
      <c r="U854" s="5"/>
      <c r="V854" s="5"/>
      <c r="W854" s="5"/>
      <c r="X854" s="5"/>
      <c r="Y854" s="5"/>
      <c r="Z854" s="5"/>
    </row>
    <row r="855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418"/>
      <c r="S855" s="5"/>
      <c r="T855" s="5"/>
      <c r="U855" s="5"/>
      <c r="V855" s="5"/>
      <c r="W855" s="5"/>
      <c r="X855" s="5"/>
      <c r="Y855" s="5"/>
      <c r="Z855" s="5"/>
    </row>
    <row r="85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418"/>
      <c r="S856" s="5"/>
      <c r="T856" s="5"/>
      <c r="U856" s="5"/>
      <c r="V856" s="5"/>
      <c r="W856" s="5"/>
      <c r="X856" s="5"/>
      <c r="Y856" s="5"/>
      <c r="Z856" s="5"/>
    </row>
    <row r="85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418"/>
      <c r="S857" s="5"/>
      <c r="T857" s="5"/>
      <c r="U857" s="5"/>
      <c r="V857" s="5"/>
      <c r="W857" s="5"/>
      <c r="X857" s="5"/>
      <c r="Y857" s="5"/>
      <c r="Z857" s="5"/>
    </row>
    <row r="85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418"/>
      <c r="S858" s="5"/>
      <c r="T858" s="5"/>
      <c r="U858" s="5"/>
      <c r="V858" s="5"/>
      <c r="W858" s="5"/>
      <c r="X858" s="5"/>
      <c r="Y858" s="5"/>
      <c r="Z858" s="5"/>
    </row>
    <row r="85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418"/>
      <c r="S859" s="5"/>
      <c r="T859" s="5"/>
      <c r="U859" s="5"/>
      <c r="V859" s="5"/>
      <c r="W859" s="5"/>
      <c r="X859" s="5"/>
      <c r="Y859" s="5"/>
      <c r="Z859" s="5"/>
    </row>
    <row r="860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418"/>
      <c r="S860" s="5"/>
      <c r="T860" s="5"/>
      <c r="U860" s="5"/>
      <c r="V860" s="5"/>
      <c r="W860" s="5"/>
      <c r="X860" s="5"/>
      <c r="Y860" s="5"/>
      <c r="Z860" s="5"/>
    </row>
    <row r="861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418"/>
      <c r="S861" s="5"/>
      <c r="T861" s="5"/>
      <c r="U861" s="5"/>
      <c r="V861" s="5"/>
      <c r="W861" s="5"/>
      <c r="X861" s="5"/>
      <c r="Y861" s="5"/>
      <c r="Z861" s="5"/>
    </row>
    <row r="86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418"/>
      <c r="S862" s="5"/>
      <c r="T862" s="5"/>
      <c r="U862" s="5"/>
      <c r="V862" s="5"/>
      <c r="W862" s="5"/>
      <c r="X862" s="5"/>
      <c r="Y862" s="5"/>
      <c r="Z862" s="5"/>
    </row>
    <row r="86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418"/>
      <c r="S863" s="5"/>
      <c r="T863" s="5"/>
      <c r="U863" s="5"/>
      <c r="V863" s="5"/>
      <c r="W863" s="5"/>
      <c r="X863" s="5"/>
      <c r="Y863" s="5"/>
      <c r="Z863" s="5"/>
    </row>
    <row r="864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418"/>
      <c r="S864" s="5"/>
      <c r="T864" s="5"/>
      <c r="U864" s="5"/>
      <c r="V864" s="5"/>
      <c r="W864" s="5"/>
      <c r="X864" s="5"/>
      <c r="Y864" s="5"/>
      <c r="Z864" s="5"/>
    </row>
    <row r="865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418"/>
      <c r="S865" s="5"/>
      <c r="T865" s="5"/>
      <c r="U865" s="5"/>
      <c r="V865" s="5"/>
      <c r="W865" s="5"/>
      <c r="X865" s="5"/>
      <c r="Y865" s="5"/>
      <c r="Z865" s="5"/>
    </row>
    <row r="86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418"/>
      <c r="S866" s="5"/>
      <c r="T866" s="5"/>
      <c r="U866" s="5"/>
      <c r="V866" s="5"/>
      <c r="W866" s="5"/>
      <c r="X866" s="5"/>
      <c r="Y866" s="5"/>
      <c r="Z866" s="5"/>
    </row>
    <row r="86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418"/>
      <c r="S867" s="5"/>
      <c r="T867" s="5"/>
      <c r="U867" s="5"/>
      <c r="V867" s="5"/>
      <c r="W867" s="5"/>
      <c r="X867" s="5"/>
      <c r="Y867" s="5"/>
      <c r="Z867" s="5"/>
    </row>
    <row r="86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418"/>
      <c r="S868" s="5"/>
      <c r="T868" s="5"/>
      <c r="U868" s="5"/>
      <c r="V868" s="5"/>
      <c r="W868" s="5"/>
      <c r="X868" s="5"/>
      <c r="Y868" s="5"/>
      <c r="Z868" s="5"/>
    </row>
    <row r="86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418"/>
      <c r="S869" s="5"/>
      <c r="T869" s="5"/>
      <c r="U869" s="5"/>
      <c r="V869" s="5"/>
      <c r="W869" s="5"/>
      <c r="X869" s="5"/>
      <c r="Y869" s="5"/>
      <c r="Z869" s="5"/>
    </row>
    <row r="870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418"/>
      <c r="S870" s="5"/>
      <c r="T870" s="5"/>
      <c r="U870" s="5"/>
      <c r="V870" s="5"/>
      <c r="W870" s="5"/>
      <c r="X870" s="5"/>
      <c r="Y870" s="5"/>
      <c r="Z870" s="5"/>
    </row>
    <row r="871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418"/>
      <c r="S871" s="5"/>
      <c r="T871" s="5"/>
      <c r="U871" s="5"/>
      <c r="V871" s="5"/>
      <c r="W871" s="5"/>
      <c r="X871" s="5"/>
      <c r="Y871" s="5"/>
      <c r="Z871" s="5"/>
    </row>
    <row r="87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418"/>
      <c r="S872" s="5"/>
      <c r="T872" s="5"/>
      <c r="U872" s="5"/>
      <c r="V872" s="5"/>
      <c r="W872" s="5"/>
      <c r="X872" s="5"/>
      <c r="Y872" s="5"/>
      <c r="Z872" s="5"/>
    </row>
    <row r="87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418"/>
      <c r="S873" s="5"/>
      <c r="T873" s="5"/>
      <c r="U873" s="5"/>
      <c r="V873" s="5"/>
      <c r="W873" s="5"/>
      <c r="X873" s="5"/>
      <c r="Y873" s="5"/>
      <c r="Z873" s="5"/>
    </row>
    <row r="874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418"/>
      <c r="S874" s="5"/>
      <c r="T874" s="5"/>
      <c r="U874" s="5"/>
      <c r="V874" s="5"/>
      <c r="W874" s="5"/>
      <c r="X874" s="5"/>
      <c r="Y874" s="5"/>
      <c r="Z874" s="5"/>
    </row>
    <row r="875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418"/>
      <c r="S875" s="5"/>
      <c r="T875" s="5"/>
      <c r="U875" s="5"/>
      <c r="V875" s="5"/>
      <c r="W875" s="5"/>
      <c r="X875" s="5"/>
      <c r="Y875" s="5"/>
      <c r="Z875" s="5"/>
    </row>
    <row r="87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418"/>
      <c r="S876" s="5"/>
      <c r="T876" s="5"/>
      <c r="U876" s="5"/>
      <c r="V876" s="5"/>
      <c r="W876" s="5"/>
      <c r="X876" s="5"/>
      <c r="Y876" s="5"/>
      <c r="Z876" s="5"/>
    </row>
    <row r="87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418"/>
      <c r="S877" s="5"/>
      <c r="T877" s="5"/>
      <c r="U877" s="5"/>
      <c r="V877" s="5"/>
      <c r="W877" s="5"/>
      <c r="X877" s="5"/>
      <c r="Y877" s="5"/>
      <c r="Z877" s="5"/>
    </row>
    <row r="87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418"/>
      <c r="S878" s="5"/>
      <c r="T878" s="5"/>
      <c r="U878" s="5"/>
      <c r="V878" s="5"/>
      <c r="W878" s="5"/>
      <c r="X878" s="5"/>
      <c r="Y878" s="5"/>
      <c r="Z878" s="5"/>
    </row>
    <row r="87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418"/>
      <c r="S879" s="5"/>
      <c r="T879" s="5"/>
      <c r="U879" s="5"/>
      <c r="V879" s="5"/>
      <c r="W879" s="5"/>
      <c r="X879" s="5"/>
      <c r="Y879" s="5"/>
      <c r="Z879" s="5"/>
    </row>
    <row r="880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418"/>
      <c r="S880" s="5"/>
      <c r="T880" s="5"/>
      <c r="U880" s="5"/>
      <c r="V880" s="5"/>
      <c r="W880" s="5"/>
      <c r="X880" s="5"/>
      <c r="Y880" s="5"/>
      <c r="Z880" s="5"/>
    </row>
    <row r="881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418"/>
      <c r="S881" s="5"/>
      <c r="T881" s="5"/>
      <c r="U881" s="5"/>
      <c r="V881" s="5"/>
      <c r="W881" s="5"/>
      <c r="X881" s="5"/>
      <c r="Y881" s="5"/>
      <c r="Z881" s="5"/>
    </row>
    <row r="88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418"/>
      <c r="S882" s="5"/>
      <c r="T882" s="5"/>
      <c r="U882" s="5"/>
      <c r="V882" s="5"/>
      <c r="W882" s="5"/>
      <c r="X882" s="5"/>
      <c r="Y882" s="5"/>
      <c r="Z882" s="5"/>
    </row>
    <row r="88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418"/>
      <c r="S883" s="5"/>
      <c r="T883" s="5"/>
      <c r="U883" s="5"/>
      <c r="V883" s="5"/>
      <c r="W883" s="5"/>
      <c r="X883" s="5"/>
      <c r="Y883" s="5"/>
      <c r="Z883" s="5"/>
    </row>
    <row r="884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418"/>
      <c r="S884" s="5"/>
      <c r="T884" s="5"/>
      <c r="U884" s="5"/>
      <c r="V884" s="5"/>
      <c r="W884" s="5"/>
      <c r="X884" s="5"/>
      <c r="Y884" s="5"/>
      <c r="Z884" s="5"/>
    </row>
    <row r="885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18"/>
      <c r="S885" s="5"/>
      <c r="T885" s="5"/>
      <c r="U885" s="5"/>
      <c r="V885" s="5"/>
      <c r="W885" s="5"/>
      <c r="X885" s="5"/>
      <c r="Y885" s="5"/>
      <c r="Z885" s="5"/>
    </row>
    <row r="88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418"/>
      <c r="S886" s="5"/>
      <c r="T886" s="5"/>
      <c r="U886" s="5"/>
      <c r="V886" s="5"/>
      <c r="W886" s="5"/>
      <c r="X886" s="5"/>
      <c r="Y886" s="5"/>
      <c r="Z886" s="5"/>
    </row>
    <row r="88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418"/>
      <c r="S887" s="5"/>
      <c r="T887" s="5"/>
      <c r="U887" s="5"/>
      <c r="V887" s="5"/>
      <c r="W887" s="5"/>
      <c r="X887" s="5"/>
      <c r="Y887" s="5"/>
      <c r="Z887" s="5"/>
    </row>
    <row r="88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418"/>
      <c r="S888" s="5"/>
      <c r="T888" s="5"/>
      <c r="U888" s="5"/>
      <c r="V888" s="5"/>
      <c r="W888" s="5"/>
      <c r="X888" s="5"/>
      <c r="Y888" s="5"/>
      <c r="Z888" s="5"/>
    </row>
    <row r="88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418"/>
      <c r="S889" s="5"/>
      <c r="T889" s="5"/>
      <c r="U889" s="5"/>
      <c r="V889" s="5"/>
      <c r="W889" s="5"/>
      <c r="X889" s="5"/>
      <c r="Y889" s="5"/>
      <c r="Z889" s="5"/>
    </row>
    <row r="890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418"/>
      <c r="S890" s="5"/>
      <c r="T890" s="5"/>
      <c r="U890" s="5"/>
      <c r="V890" s="5"/>
      <c r="W890" s="5"/>
      <c r="X890" s="5"/>
      <c r="Y890" s="5"/>
      <c r="Z890" s="5"/>
    </row>
    <row r="891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418"/>
      <c r="S891" s="5"/>
      <c r="T891" s="5"/>
      <c r="U891" s="5"/>
      <c r="V891" s="5"/>
      <c r="W891" s="5"/>
      <c r="X891" s="5"/>
      <c r="Y891" s="5"/>
      <c r="Z891" s="5"/>
    </row>
    <row r="89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418"/>
      <c r="S892" s="5"/>
      <c r="T892" s="5"/>
      <c r="U892" s="5"/>
      <c r="V892" s="5"/>
      <c r="W892" s="5"/>
      <c r="X892" s="5"/>
      <c r="Y892" s="5"/>
      <c r="Z892" s="5"/>
    </row>
    <row r="8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418"/>
      <c r="S893" s="5"/>
      <c r="T893" s="5"/>
      <c r="U893" s="5"/>
      <c r="V893" s="5"/>
      <c r="W893" s="5"/>
      <c r="X893" s="5"/>
      <c r="Y893" s="5"/>
      <c r="Z893" s="5"/>
    </row>
    <row r="894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418"/>
      <c r="S894" s="5"/>
      <c r="T894" s="5"/>
      <c r="U894" s="5"/>
      <c r="V894" s="5"/>
      <c r="W894" s="5"/>
      <c r="X894" s="5"/>
      <c r="Y894" s="5"/>
      <c r="Z894" s="5"/>
    </row>
    <row r="895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418"/>
      <c r="S895" s="5"/>
      <c r="T895" s="5"/>
      <c r="U895" s="5"/>
      <c r="V895" s="5"/>
      <c r="W895" s="5"/>
      <c r="X895" s="5"/>
      <c r="Y895" s="5"/>
      <c r="Z895" s="5"/>
    </row>
    <row r="89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418"/>
      <c r="S896" s="5"/>
      <c r="T896" s="5"/>
      <c r="U896" s="5"/>
      <c r="V896" s="5"/>
      <c r="W896" s="5"/>
      <c r="X896" s="5"/>
      <c r="Y896" s="5"/>
      <c r="Z896" s="5"/>
    </row>
    <row r="8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418"/>
      <c r="S897" s="5"/>
      <c r="T897" s="5"/>
      <c r="U897" s="5"/>
      <c r="V897" s="5"/>
      <c r="W897" s="5"/>
      <c r="X897" s="5"/>
      <c r="Y897" s="5"/>
      <c r="Z897" s="5"/>
    </row>
    <row r="89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418"/>
      <c r="S898" s="5"/>
      <c r="T898" s="5"/>
      <c r="U898" s="5"/>
      <c r="V898" s="5"/>
      <c r="W898" s="5"/>
      <c r="X898" s="5"/>
      <c r="Y898" s="5"/>
      <c r="Z898" s="5"/>
    </row>
    <row r="89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418"/>
      <c r="S899" s="5"/>
      <c r="T899" s="5"/>
      <c r="U899" s="5"/>
      <c r="V899" s="5"/>
      <c r="W899" s="5"/>
      <c r="X899" s="5"/>
      <c r="Y899" s="5"/>
      <c r="Z899" s="5"/>
    </row>
    <row r="900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418"/>
      <c r="S900" s="5"/>
      <c r="T900" s="5"/>
      <c r="U900" s="5"/>
      <c r="V900" s="5"/>
      <c r="W900" s="5"/>
      <c r="X900" s="5"/>
      <c r="Y900" s="5"/>
      <c r="Z900" s="5"/>
    </row>
    <row r="901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418"/>
      <c r="S901" s="5"/>
      <c r="T901" s="5"/>
      <c r="U901" s="5"/>
      <c r="V901" s="5"/>
      <c r="W901" s="5"/>
      <c r="X901" s="5"/>
      <c r="Y901" s="5"/>
      <c r="Z901" s="5"/>
    </row>
    <row r="90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418"/>
      <c r="S902" s="5"/>
      <c r="T902" s="5"/>
      <c r="U902" s="5"/>
      <c r="V902" s="5"/>
      <c r="W902" s="5"/>
      <c r="X902" s="5"/>
      <c r="Y902" s="5"/>
      <c r="Z902" s="5"/>
    </row>
    <row r="90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418"/>
      <c r="S903" s="5"/>
      <c r="T903" s="5"/>
      <c r="U903" s="5"/>
      <c r="V903" s="5"/>
      <c r="W903" s="5"/>
      <c r="X903" s="5"/>
      <c r="Y903" s="5"/>
      <c r="Z903" s="5"/>
    </row>
    <row r="904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418"/>
      <c r="S904" s="5"/>
      <c r="T904" s="5"/>
      <c r="U904" s="5"/>
      <c r="V904" s="5"/>
      <c r="W904" s="5"/>
      <c r="X904" s="5"/>
      <c r="Y904" s="5"/>
      <c r="Z904" s="5"/>
    </row>
    <row r="905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418"/>
      <c r="S905" s="5"/>
      <c r="T905" s="5"/>
      <c r="U905" s="5"/>
      <c r="V905" s="5"/>
      <c r="W905" s="5"/>
      <c r="X905" s="5"/>
      <c r="Y905" s="5"/>
      <c r="Z905" s="5"/>
    </row>
    <row r="90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418"/>
      <c r="S906" s="5"/>
      <c r="T906" s="5"/>
      <c r="U906" s="5"/>
      <c r="V906" s="5"/>
      <c r="W906" s="5"/>
      <c r="X906" s="5"/>
      <c r="Y906" s="5"/>
      <c r="Z906" s="5"/>
    </row>
    <row r="90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418"/>
      <c r="S907" s="5"/>
      <c r="T907" s="5"/>
      <c r="U907" s="5"/>
      <c r="V907" s="5"/>
      <c r="W907" s="5"/>
      <c r="X907" s="5"/>
      <c r="Y907" s="5"/>
      <c r="Z907" s="5"/>
    </row>
    <row r="90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418"/>
      <c r="S908" s="5"/>
      <c r="T908" s="5"/>
      <c r="U908" s="5"/>
      <c r="V908" s="5"/>
      <c r="W908" s="5"/>
      <c r="X908" s="5"/>
      <c r="Y908" s="5"/>
      <c r="Z908" s="5"/>
    </row>
    <row r="90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418"/>
      <c r="S909" s="5"/>
      <c r="T909" s="5"/>
      <c r="U909" s="5"/>
      <c r="V909" s="5"/>
      <c r="W909" s="5"/>
      <c r="X909" s="5"/>
      <c r="Y909" s="5"/>
      <c r="Z909" s="5"/>
    </row>
    <row r="910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418"/>
      <c r="S910" s="5"/>
      <c r="T910" s="5"/>
      <c r="U910" s="5"/>
      <c r="V910" s="5"/>
      <c r="W910" s="5"/>
      <c r="X910" s="5"/>
      <c r="Y910" s="5"/>
      <c r="Z910" s="5"/>
    </row>
    <row r="911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418"/>
      <c r="S911" s="5"/>
      <c r="T911" s="5"/>
      <c r="U911" s="5"/>
      <c r="V911" s="5"/>
      <c r="W911" s="5"/>
      <c r="X911" s="5"/>
      <c r="Y911" s="5"/>
      <c r="Z911" s="5"/>
    </row>
    <row r="91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418"/>
      <c r="S912" s="5"/>
      <c r="T912" s="5"/>
      <c r="U912" s="5"/>
      <c r="V912" s="5"/>
      <c r="W912" s="5"/>
      <c r="X912" s="5"/>
      <c r="Y912" s="5"/>
      <c r="Z912" s="5"/>
    </row>
    <row r="91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418"/>
      <c r="S913" s="5"/>
      <c r="T913" s="5"/>
      <c r="U913" s="5"/>
      <c r="V913" s="5"/>
      <c r="W913" s="5"/>
      <c r="X913" s="5"/>
      <c r="Y913" s="5"/>
      <c r="Z913" s="5"/>
    </row>
    <row r="914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418"/>
      <c r="S914" s="5"/>
      <c r="T914" s="5"/>
      <c r="U914" s="5"/>
      <c r="V914" s="5"/>
      <c r="W914" s="5"/>
      <c r="X914" s="5"/>
      <c r="Y914" s="5"/>
      <c r="Z914" s="5"/>
    </row>
    <row r="915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418"/>
      <c r="S915" s="5"/>
      <c r="T915" s="5"/>
      <c r="U915" s="5"/>
      <c r="V915" s="5"/>
      <c r="W915" s="5"/>
      <c r="X915" s="5"/>
      <c r="Y915" s="5"/>
      <c r="Z915" s="5"/>
    </row>
    <row r="91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418"/>
      <c r="S916" s="5"/>
      <c r="T916" s="5"/>
      <c r="U916" s="5"/>
      <c r="V916" s="5"/>
      <c r="W916" s="5"/>
      <c r="X916" s="5"/>
      <c r="Y916" s="5"/>
      <c r="Z916" s="5"/>
    </row>
    <row r="91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418"/>
      <c r="S917" s="5"/>
      <c r="T917" s="5"/>
      <c r="U917" s="5"/>
      <c r="V917" s="5"/>
      <c r="W917" s="5"/>
      <c r="X917" s="5"/>
      <c r="Y917" s="5"/>
      <c r="Z917" s="5"/>
    </row>
    <row r="91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418"/>
      <c r="S918" s="5"/>
      <c r="T918" s="5"/>
      <c r="U918" s="5"/>
      <c r="V918" s="5"/>
      <c r="W918" s="5"/>
      <c r="X918" s="5"/>
      <c r="Y918" s="5"/>
      <c r="Z918" s="5"/>
    </row>
    <row r="91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418"/>
      <c r="S919" s="5"/>
      <c r="T919" s="5"/>
      <c r="U919" s="5"/>
      <c r="V919" s="5"/>
      <c r="W919" s="5"/>
      <c r="X919" s="5"/>
      <c r="Y919" s="5"/>
      <c r="Z919" s="5"/>
    </row>
    <row r="920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418"/>
      <c r="S920" s="5"/>
      <c r="T920" s="5"/>
      <c r="U920" s="5"/>
      <c r="V920" s="5"/>
      <c r="W920" s="5"/>
      <c r="X920" s="5"/>
      <c r="Y920" s="5"/>
      <c r="Z920" s="5"/>
    </row>
    <row r="921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418"/>
      <c r="S921" s="5"/>
      <c r="T921" s="5"/>
      <c r="U921" s="5"/>
      <c r="V921" s="5"/>
      <c r="W921" s="5"/>
      <c r="X921" s="5"/>
      <c r="Y921" s="5"/>
      <c r="Z921" s="5"/>
    </row>
    <row r="92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418"/>
      <c r="S922" s="5"/>
      <c r="T922" s="5"/>
      <c r="U922" s="5"/>
      <c r="V922" s="5"/>
      <c r="W922" s="5"/>
      <c r="X922" s="5"/>
      <c r="Y922" s="5"/>
      <c r="Z922" s="5"/>
    </row>
    <row r="92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418"/>
      <c r="S923" s="5"/>
      <c r="T923" s="5"/>
      <c r="U923" s="5"/>
      <c r="V923" s="5"/>
      <c r="W923" s="5"/>
      <c r="X923" s="5"/>
      <c r="Y923" s="5"/>
      <c r="Z923" s="5"/>
    </row>
    <row r="924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418"/>
      <c r="S924" s="5"/>
      <c r="T924" s="5"/>
      <c r="U924" s="5"/>
      <c r="V924" s="5"/>
      <c r="W924" s="5"/>
      <c r="X924" s="5"/>
      <c r="Y924" s="5"/>
      <c r="Z924" s="5"/>
    </row>
    <row r="925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418"/>
      <c r="S925" s="5"/>
      <c r="T925" s="5"/>
      <c r="U925" s="5"/>
      <c r="V925" s="5"/>
      <c r="W925" s="5"/>
      <c r="X925" s="5"/>
      <c r="Y925" s="5"/>
      <c r="Z925" s="5"/>
    </row>
    <row r="9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418"/>
      <c r="S926" s="5"/>
      <c r="T926" s="5"/>
      <c r="U926" s="5"/>
      <c r="V926" s="5"/>
      <c r="W926" s="5"/>
      <c r="X926" s="5"/>
      <c r="Y926" s="5"/>
      <c r="Z926" s="5"/>
    </row>
    <row r="9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418"/>
      <c r="S927" s="5"/>
      <c r="T927" s="5"/>
      <c r="U927" s="5"/>
      <c r="V927" s="5"/>
      <c r="W927" s="5"/>
      <c r="X927" s="5"/>
      <c r="Y927" s="5"/>
      <c r="Z927" s="5"/>
    </row>
    <row r="9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418"/>
      <c r="S928" s="5"/>
      <c r="T928" s="5"/>
      <c r="U928" s="5"/>
      <c r="V928" s="5"/>
      <c r="W928" s="5"/>
      <c r="X928" s="5"/>
      <c r="Y928" s="5"/>
      <c r="Z928" s="5"/>
    </row>
    <row r="9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418"/>
      <c r="S929" s="5"/>
      <c r="T929" s="5"/>
      <c r="U929" s="5"/>
      <c r="V929" s="5"/>
      <c r="W929" s="5"/>
      <c r="X929" s="5"/>
      <c r="Y929" s="5"/>
      <c r="Z929" s="5"/>
    </row>
    <row r="930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418"/>
      <c r="S930" s="5"/>
      <c r="T930" s="5"/>
      <c r="U930" s="5"/>
      <c r="V930" s="5"/>
      <c r="W930" s="5"/>
      <c r="X930" s="5"/>
      <c r="Y930" s="5"/>
      <c r="Z930" s="5"/>
    </row>
    <row r="931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418"/>
      <c r="S931" s="5"/>
      <c r="T931" s="5"/>
      <c r="U931" s="5"/>
      <c r="V931" s="5"/>
      <c r="W931" s="5"/>
      <c r="X931" s="5"/>
      <c r="Y931" s="5"/>
      <c r="Z931" s="5"/>
    </row>
    <row r="9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418"/>
      <c r="S932" s="5"/>
      <c r="T932" s="5"/>
      <c r="U932" s="5"/>
      <c r="V932" s="5"/>
      <c r="W932" s="5"/>
      <c r="X932" s="5"/>
      <c r="Y932" s="5"/>
      <c r="Z932" s="5"/>
    </row>
    <row r="93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418"/>
      <c r="S933" s="5"/>
      <c r="T933" s="5"/>
      <c r="U933" s="5"/>
      <c r="V933" s="5"/>
      <c r="W933" s="5"/>
      <c r="X933" s="5"/>
      <c r="Y933" s="5"/>
      <c r="Z933" s="5"/>
    </row>
    <row r="934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418"/>
      <c r="S934" s="5"/>
      <c r="T934" s="5"/>
      <c r="U934" s="5"/>
      <c r="V934" s="5"/>
      <c r="W934" s="5"/>
      <c r="X934" s="5"/>
      <c r="Y934" s="5"/>
      <c r="Z934" s="5"/>
    </row>
    <row r="935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418"/>
      <c r="S935" s="5"/>
      <c r="T935" s="5"/>
      <c r="U935" s="5"/>
      <c r="V935" s="5"/>
      <c r="W935" s="5"/>
      <c r="X935" s="5"/>
      <c r="Y935" s="5"/>
      <c r="Z935" s="5"/>
    </row>
    <row r="93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418"/>
      <c r="S936" s="5"/>
      <c r="T936" s="5"/>
      <c r="U936" s="5"/>
      <c r="V936" s="5"/>
      <c r="W936" s="5"/>
      <c r="X936" s="5"/>
      <c r="Y936" s="5"/>
      <c r="Z936" s="5"/>
    </row>
    <row r="93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418"/>
      <c r="S937" s="5"/>
      <c r="T937" s="5"/>
      <c r="U937" s="5"/>
      <c r="V937" s="5"/>
      <c r="W937" s="5"/>
      <c r="X937" s="5"/>
      <c r="Y937" s="5"/>
      <c r="Z937" s="5"/>
    </row>
    <row r="93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418"/>
      <c r="S938" s="5"/>
      <c r="T938" s="5"/>
      <c r="U938" s="5"/>
      <c r="V938" s="5"/>
      <c r="W938" s="5"/>
      <c r="X938" s="5"/>
      <c r="Y938" s="5"/>
      <c r="Z938" s="5"/>
    </row>
    <row r="93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418"/>
      <c r="S939" s="5"/>
      <c r="T939" s="5"/>
      <c r="U939" s="5"/>
      <c r="V939" s="5"/>
      <c r="W939" s="5"/>
      <c r="X939" s="5"/>
      <c r="Y939" s="5"/>
      <c r="Z939" s="5"/>
    </row>
    <row r="940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418"/>
      <c r="S940" s="5"/>
      <c r="T940" s="5"/>
      <c r="U940" s="5"/>
      <c r="V940" s="5"/>
      <c r="W940" s="5"/>
      <c r="X940" s="5"/>
      <c r="Y940" s="5"/>
      <c r="Z940" s="5"/>
    </row>
    <row r="941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418"/>
      <c r="S941" s="5"/>
      <c r="T941" s="5"/>
      <c r="U941" s="5"/>
      <c r="V941" s="5"/>
      <c r="W941" s="5"/>
      <c r="X941" s="5"/>
      <c r="Y941" s="5"/>
      <c r="Z941" s="5"/>
    </row>
    <row r="94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418"/>
      <c r="S942" s="5"/>
      <c r="T942" s="5"/>
      <c r="U942" s="5"/>
      <c r="V942" s="5"/>
      <c r="W942" s="5"/>
      <c r="X942" s="5"/>
      <c r="Y942" s="5"/>
      <c r="Z942" s="5"/>
    </row>
    <row r="94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418"/>
      <c r="S943" s="5"/>
      <c r="T943" s="5"/>
      <c r="U943" s="5"/>
      <c r="V943" s="5"/>
      <c r="W943" s="5"/>
      <c r="X943" s="5"/>
      <c r="Y943" s="5"/>
      <c r="Z943" s="5"/>
    </row>
    <row r="944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418"/>
      <c r="S944" s="5"/>
      <c r="T944" s="5"/>
      <c r="U944" s="5"/>
      <c r="V944" s="5"/>
      <c r="W944" s="5"/>
      <c r="X944" s="5"/>
      <c r="Y944" s="5"/>
      <c r="Z944" s="5"/>
    </row>
    <row r="945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418"/>
      <c r="S945" s="5"/>
      <c r="T945" s="5"/>
      <c r="U945" s="5"/>
      <c r="V945" s="5"/>
      <c r="W945" s="5"/>
      <c r="X945" s="5"/>
      <c r="Y945" s="5"/>
      <c r="Z945" s="5"/>
    </row>
    <row r="94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418"/>
      <c r="S946" s="5"/>
      <c r="T946" s="5"/>
      <c r="U946" s="5"/>
      <c r="V946" s="5"/>
      <c r="W946" s="5"/>
      <c r="X946" s="5"/>
      <c r="Y946" s="5"/>
      <c r="Z946" s="5"/>
    </row>
    <row r="9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418"/>
      <c r="S947" s="5"/>
      <c r="T947" s="5"/>
      <c r="U947" s="5"/>
      <c r="V947" s="5"/>
      <c r="W947" s="5"/>
      <c r="X947" s="5"/>
      <c r="Y947" s="5"/>
      <c r="Z947" s="5"/>
    </row>
    <row r="94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418"/>
      <c r="S948" s="5"/>
      <c r="T948" s="5"/>
      <c r="U948" s="5"/>
      <c r="V948" s="5"/>
      <c r="W948" s="5"/>
      <c r="X948" s="5"/>
      <c r="Y948" s="5"/>
      <c r="Z948" s="5"/>
    </row>
    <row r="94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418"/>
      <c r="S949" s="5"/>
      <c r="T949" s="5"/>
      <c r="U949" s="5"/>
      <c r="V949" s="5"/>
      <c r="W949" s="5"/>
      <c r="X949" s="5"/>
      <c r="Y949" s="5"/>
      <c r="Z949" s="5"/>
    </row>
    <row r="950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418"/>
      <c r="S950" s="5"/>
      <c r="T950" s="5"/>
      <c r="U950" s="5"/>
      <c r="V950" s="5"/>
      <c r="W950" s="5"/>
      <c r="X950" s="5"/>
      <c r="Y950" s="5"/>
      <c r="Z950" s="5"/>
    </row>
    <row r="951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418"/>
      <c r="S951" s="5"/>
      <c r="T951" s="5"/>
      <c r="U951" s="5"/>
      <c r="V951" s="5"/>
      <c r="W951" s="5"/>
      <c r="X951" s="5"/>
      <c r="Y951" s="5"/>
      <c r="Z951" s="5"/>
    </row>
    <row r="95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418"/>
      <c r="S952" s="5"/>
      <c r="T952" s="5"/>
      <c r="U952" s="5"/>
      <c r="V952" s="5"/>
      <c r="W952" s="5"/>
      <c r="X952" s="5"/>
      <c r="Y952" s="5"/>
      <c r="Z952" s="5"/>
    </row>
    <row r="95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418"/>
      <c r="S953" s="5"/>
      <c r="T953" s="5"/>
      <c r="U953" s="5"/>
      <c r="V953" s="5"/>
      <c r="W953" s="5"/>
      <c r="X953" s="5"/>
      <c r="Y953" s="5"/>
      <c r="Z953" s="5"/>
    </row>
    <row r="954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418"/>
      <c r="S954" s="5"/>
      <c r="T954" s="5"/>
      <c r="U954" s="5"/>
      <c r="V954" s="5"/>
      <c r="W954" s="5"/>
      <c r="X954" s="5"/>
      <c r="Y954" s="5"/>
      <c r="Z954" s="5"/>
    </row>
    <row r="955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418"/>
      <c r="S955" s="5"/>
      <c r="T955" s="5"/>
      <c r="U955" s="5"/>
      <c r="V955" s="5"/>
      <c r="W955" s="5"/>
      <c r="X955" s="5"/>
      <c r="Y955" s="5"/>
      <c r="Z955" s="5"/>
    </row>
    <row r="95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418"/>
      <c r="S956" s="5"/>
      <c r="T956" s="5"/>
      <c r="U956" s="5"/>
      <c r="V956" s="5"/>
      <c r="W956" s="5"/>
      <c r="X956" s="5"/>
      <c r="Y956" s="5"/>
      <c r="Z956" s="5"/>
    </row>
    <row r="95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418"/>
      <c r="S957" s="5"/>
      <c r="T957" s="5"/>
      <c r="U957" s="5"/>
      <c r="V957" s="5"/>
      <c r="W957" s="5"/>
      <c r="X957" s="5"/>
      <c r="Y957" s="5"/>
      <c r="Z957" s="5"/>
    </row>
    <row r="95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418"/>
      <c r="S958" s="5"/>
      <c r="T958" s="5"/>
      <c r="U958" s="5"/>
      <c r="V958" s="5"/>
      <c r="W958" s="5"/>
      <c r="X958" s="5"/>
      <c r="Y958" s="5"/>
      <c r="Z958" s="5"/>
    </row>
    <row r="95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418"/>
      <c r="S959" s="5"/>
      <c r="T959" s="5"/>
      <c r="U959" s="5"/>
      <c r="V959" s="5"/>
      <c r="W959" s="5"/>
      <c r="X959" s="5"/>
      <c r="Y959" s="5"/>
      <c r="Z959" s="5"/>
    </row>
    <row r="960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418"/>
      <c r="S960" s="5"/>
      <c r="T960" s="5"/>
      <c r="U960" s="5"/>
      <c r="V960" s="5"/>
      <c r="W960" s="5"/>
      <c r="X960" s="5"/>
      <c r="Y960" s="5"/>
      <c r="Z960" s="5"/>
    </row>
    <row r="961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418"/>
      <c r="S961" s="5"/>
      <c r="T961" s="5"/>
      <c r="U961" s="5"/>
      <c r="V961" s="5"/>
      <c r="W961" s="5"/>
      <c r="X961" s="5"/>
      <c r="Y961" s="5"/>
      <c r="Z961" s="5"/>
    </row>
    <row r="96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418"/>
      <c r="S962" s="5"/>
      <c r="T962" s="5"/>
      <c r="U962" s="5"/>
      <c r="V962" s="5"/>
      <c r="W962" s="5"/>
      <c r="X962" s="5"/>
      <c r="Y962" s="5"/>
      <c r="Z962" s="5"/>
    </row>
    <row r="96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418"/>
      <c r="S963" s="5"/>
      <c r="T963" s="5"/>
      <c r="U963" s="5"/>
      <c r="V963" s="5"/>
      <c r="W963" s="5"/>
      <c r="X963" s="5"/>
      <c r="Y963" s="5"/>
      <c r="Z963" s="5"/>
    </row>
    <row r="964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418"/>
      <c r="S964" s="5"/>
      <c r="T964" s="5"/>
      <c r="U964" s="5"/>
      <c r="V964" s="5"/>
      <c r="W964" s="5"/>
      <c r="X964" s="5"/>
      <c r="Y964" s="5"/>
      <c r="Z964" s="5"/>
    </row>
    <row r="965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418"/>
      <c r="S965" s="5"/>
      <c r="T965" s="5"/>
      <c r="U965" s="5"/>
      <c r="V965" s="5"/>
      <c r="W965" s="5"/>
      <c r="X965" s="5"/>
      <c r="Y965" s="5"/>
      <c r="Z965" s="5"/>
    </row>
    <row r="96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418"/>
      <c r="S966" s="5"/>
      <c r="T966" s="5"/>
      <c r="U966" s="5"/>
      <c r="V966" s="5"/>
      <c r="W966" s="5"/>
      <c r="X966" s="5"/>
      <c r="Y966" s="5"/>
      <c r="Z966" s="5"/>
    </row>
    <row r="96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418"/>
      <c r="S967" s="5"/>
      <c r="T967" s="5"/>
      <c r="U967" s="5"/>
      <c r="V967" s="5"/>
      <c r="W967" s="5"/>
      <c r="X967" s="5"/>
      <c r="Y967" s="5"/>
      <c r="Z967" s="5"/>
    </row>
    <row r="96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418"/>
      <c r="S968" s="5"/>
      <c r="T968" s="5"/>
      <c r="U968" s="5"/>
      <c r="V968" s="5"/>
      <c r="W968" s="5"/>
      <c r="X968" s="5"/>
      <c r="Y968" s="5"/>
      <c r="Z968" s="5"/>
    </row>
    <row r="96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418"/>
      <c r="S969" s="5"/>
      <c r="T969" s="5"/>
      <c r="U969" s="5"/>
      <c r="V969" s="5"/>
      <c r="W969" s="5"/>
      <c r="X969" s="5"/>
      <c r="Y969" s="5"/>
      <c r="Z969" s="5"/>
    </row>
    <row r="970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418"/>
      <c r="S970" s="5"/>
      <c r="T970" s="5"/>
      <c r="U970" s="5"/>
      <c r="V970" s="5"/>
      <c r="W970" s="5"/>
      <c r="X970" s="5"/>
      <c r="Y970" s="5"/>
      <c r="Z970" s="5"/>
    </row>
    <row r="971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418"/>
      <c r="S971" s="5"/>
      <c r="T971" s="5"/>
      <c r="U971" s="5"/>
      <c r="V971" s="5"/>
      <c r="W971" s="5"/>
      <c r="X971" s="5"/>
      <c r="Y971" s="5"/>
      <c r="Z971" s="5"/>
    </row>
    <row r="97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418"/>
      <c r="S972" s="5"/>
      <c r="T972" s="5"/>
      <c r="U972" s="5"/>
      <c r="V972" s="5"/>
      <c r="W972" s="5"/>
      <c r="X972" s="5"/>
      <c r="Y972" s="5"/>
      <c r="Z972" s="5"/>
    </row>
    <row r="97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418"/>
      <c r="S973" s="5"/>
      <c r="T973" s="5"/>
      <c r="U973" s="5"/>
      <c r="V973" s="5"/>
      <c r="W973" s="5"/>
      <c r="X973" s="5"/>
      <c r="Y973" s="5"/>
      <c r="Z973" s="5"/>
    </row>
    <row r="974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418"/>
      <c r="S974" s="5"/>
      <c r="T974" s="5"/>
      <c r="U974" s="5"/>
      <c r="V974" s="5"/>
      <c r="W974" s="5"/>
      <c r="X974" s="5"/>
      <c r="Y974" s="5"/>
      <c r="Z974" s="5"/>
    </row>
    <row r="975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418"/>
      <c r="S975" s="5"/>
      <c r="T975" s="5"/>
      <c r="U975" s="5"/>
      <c r="V975" s="5"/>
      <c r="W975" s="5"/>
      <c r="X975" s="5"/>
      <c r="Y975" s="5"/>
      <c r="Z975" s="5"/>
    </row>
    <row r="97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418"/>
      <c r="S976" s="5"/>
      <c r="T976" s="5"/>
      <c r="U976" s="5"/>
      <c r="V976" s="5"/>
      <c r="W976" s="5"/>
      <c r="X976" s="5"/>
      <c r="Y976" s="5"/>
      <c r="Z976" s="5"/>
    </row>
    <row r="97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418"/>
      <c r="S977" s="5"/>
      <c r="T977" s="5"/>
      <c r="U977" s="5"/>
      <c r="V977" s="5"/>
      <c r="W977" s="5"/>
      <c r="X977" s="5"/>
      <c r="Y977" s="5"/>
      <c r="Z977" s="5"/>
    </row>
    <row r="97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418"/>
      <c r="S978" s="5"/>
      <c r="T978" s="5"/>
      <c r="U978" s="5"/>
      <c r="V978" s="5"/>
      <c r="W978" s="5"/>
      <c r="X978" s="5"/>
      <c r="Y978" s="5"/>
      <c r="Z978" s="5"/>
    </row>
    <row r="97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418"/>
      <c r="S979" s="5"/>
      <c r="T979" s="5"/>
      <c r="U979" s="5"/>
      <c r="V979" s="5"/>
      <c r="W979" s="5"/>
      <c r="X979" s="5"/>
      <c r="Y979" s="5"/>
      <c r="Z979" s="5"/>
    </row>
    <row r="980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418"/>
      <c r="S980" s="5"/>
      <c r="T980" s="5"/>
      <c r="U980" s="5"/>
      <c r="V980" s="5"/>
      <c r="W980" s="5"/>
      <c r="X980" s="5"/>
      <c r="Y980" s="5"/>
      <c r="Z980" s="5"/>
    </row>
    <row r="981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418"/>
      <c r="S981" s="5"/>
      <c r="T981" s="5"/>
      <c r="U981" s="5"/>
      <c r="V981" s="5"/>
      <c r="W981" s="5"/>
      <c r="X981" s="5"/>
      <c r="Y981" s="5"/>
      <c r="Z981" s="5"/>
    </row>
    <row r="98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418"/>
      <c r="S982" s="5"/>
      <c r="T982" s="5"/>
      <c r="U982" s="5"/>
      <c r="V982" s="5"/>
      <c r="W982" s="5"/>
      <c r="X982" s="5"/>
      <c r="Y982" s="5"/>
      <c r="Z982" s="5"/>
    </row>
    <row r="98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418"/>
      <c r="S983" s="5"/>
      <c r="T983" s="5"/>
      <c r="U983" s="5"/>
      <c r="V983" s="5"/>
      <c r="W983" s="5"/>
      <c r="X983" s="5"/>
      <c r="Y983" s="5"/>
      <c r="Z983" s="5"/>
    </row>
    <row r="984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418"/>
      <c r="S984" s="5"/>
      <c r="T984" s="5"/>
      <c r="U984" s="5"/>
      <c r="V984" s="5"/>
      <c r="W984" s="5"/>
      <c r="X984" s="5"/>
      <c r="Y984" s="5"/>
      <c r="Z984" s="5"/>
    </row>
    <row r="985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418"/>
      <c r="S985" s="5"/>
      <c r="T985" s="5"/>
      <c r="U985" s="5"/>
      <c r="V985" s="5"/>
      <c r="W985" s="5"/>
      <c r="X985" s="5"/>
      <c r="Y985" s="5"/>
      <c r="Z985" s="5"/>
    </row>
    <row r="98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418"/>
      <c r="S986" s="5"/>
      <c r="T986" s="5"/>
      <c r="U986" s="5"/>
      <c r="V986" s="5"/>
      <c r="W986" s="5"/>
      <c r="X986" s="5"/>
      <c r="Y986" s="5"/>
      <c r="Z986" s="5"/>
    </row>
    <row r="98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418"/>
      <c r="S987" s="5"/>
      <c r="T987" s="5"/>
      <c r="U987" s="5"/>
      <c r="V987" s="5"/>
      <c r="W987" s="5"/>
      <c r="X987" s="5"/>
      <c r="Y987" s="5"/>
      <c r="Z987" s="5"/>
    </row>
    <row r="98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418"/>
      <c r="S988" s="5"/>
      <c r="T988" s="5"/>
      <c r="U988" s="5"/>
      <c r="V988" s="5"/>
      <c r="W988" s="5"/>
      <c r="X988" s="5"/>
      <c r="Y988" s="5"/>
      <c r="Z988" s="5"/>
    </row>
    <row r="98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418"/>
      <c r="S989" s="5"/>
      <c r="T989" s="5"/>
      <c r="U989" s="5"/>
      <c r="V989" s="5"/>
      <c r="W989" s="5"/>
      <c r="X989" s="5"/>
      <c r="Y989" s="5"/>
      <c r="Z989" s="5"/>
    </row>
    <row r="990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418"/>
      <c r="S990" s="5"/>
      <c r="T990" s="5"/>
      <c r="U990" s="5"/>
      <c r="V990" s="5"/>
      <c r="W990" s="5"/>
      <c r="X990" s="5"/>
      <c r="Y990" s="5"/>
      <c r="Z990" s="5"/>
    </row>
    <row r="991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418"/>
      <c r="S991" s="5"/>
      <c r="T991" s="5"/>
      <c r="U991" s="5"/>
      <c r="V991" s="5"/>
      <c r="W991" s="5"/>
      <c r="X991" s="5"/>
      <c r="Y991" s="5"/>
      <c r="Z991" s="5"/>
    </row>
    <row r="99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418"/>
      <c r="S992" s="5"/>
      <c r="T992" s="5"/>
      <c r="U992" s="5"/>
      <c r="V992" s="5"/>
      <c r="W992" s="5"/>
      <c r="X992" s="5"/>
      <c r="Y992" s="5"/>
      <c r="Z992" s="5"/>
    </row>
    <row r="9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418"/>
      <c r="S993" s="5"/>
      <c r="T993" s="5"/>
      <c r="U993" s="5"/>
      <c r="V993" s="5"/>
      <c r="W993" s="5"/>
      <c r="X993" s="5"/>
      <c r="Y993" s="5"/>
      <c r="Z993" s="5"/>
    </row>
    <row r="994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418"/>
      <c r="S994" s="5"/>
      <c r="T994" s="5"/>
      <c r="U994" s="5"/>
      <c r="V994" s="5"/>
      <c r="W994" s="5"/>
      <c r="X994" s="5"/>
      <c r="Y994" s="5"/>
      <c r="Z994" s="5"/>
    </row>
    <row r="995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418"/>
      <c r="S995" s="5"/>
      <c r="T995" s="5"/>
      <c r="U995" s="5"/>
      <c r="V995" s="5"/>
      <c r="W995" s="5"/>
      <c r="X995" s="5"/>
      <c r="Y995" s="5"/>
      <c r="Z995" s="5"/>
    </row>
    <row r="99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418"/>
      <c r="S996" s="5"/>
      <c r="T996" s="5"/>
      <c r="U996" s="5"/>
      <c r="V996" s="5"/>
      <c r="W996" s="5"/>
      <c r="X996" s="5"/>
      <c r="Y996" s="5"/>
      <c r="Z996" s="5"/>
    </row>
    <row r="9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18"/>
      <c r="S997" s="5"/>
      <c r="T997" s="5"/>
      <c r="U997" s="5"/>
      <c r="V997" s="5"/>
      <c r="W997" s="5"/>
      <c r="X997" s="5"/>
      <c r="Y997" s="5"/>
      <c r="Z997" s="5"/>
    </row>
    <row r="99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418"/>
      <c r="S998" s="5"/>
      <c r="T998" s="5"/>
      <c r="U998" s="5"/>
      <c r="V998" s="5"/>
      <c r="W998" s="5"/>
      <c r="X998" s="5"/>
      <c r="Y998" s="5"/>
      <c r="Z998" s="5"/>
    </row>
    <row r="99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418"/>
      <c r="S999" s="5"/>
      <c r="T999" s="5"/>
      <c r="U999" s="5"/>
      <c r="V999" s="5"/>
      <c r="W999" s="5"/>
      <c r="X999" s="5"/>
      <c r="Y999" s="5"/>
      <c r="Z999" s="5"/>
    </row>
    <row r="1000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418"/>
      <c r="S1000" s="5"/>
      <c r="T1000" s="5"/>
      <c r="U1000" s="5"/>
      <c r="V1000" s="5"/>
      <c r="W1000" s="5"/>
      <c r="X1000" s="5"/>
      <c r="Y1000" s="5"/>
      <c r="Z1000" s="5"/>
    </row>
  </sheetData>
  <mergeCells count="174">
    <mergeCell ref="I281:J281"/>
    <mergeCell ref="K281:L281"/>
    <mergeCell ref="I282:J282"/>
    <mergeCell ref="K282:L282"/>
    <mergeCell ref="I283:J283"/>
    <mergeCell ref="K283:L283"/>
    <mergeCell ref="E281:F281"/>
    <mergeCell ref="G281:H281"/>
    <mergeCell ref="C282:D282"/>
    <mergeCell ref="E282:F282"/>
    <mergeCell ref="G282:H282"/>
    <mergeCell ref="E283:F283"/>
    <mergeCell ref="G283:H283"/>
    <mergeCell ref="C299:D299"/>
    <mergeCell ref="E299:F299"/>
    <mergeCell ref="G299:H299"/>
    <mergeCell ref="I299:J299"/>
    <mergeCell ref="K299:L299"/>
    <mergeCell ref="M299:N299"/>
    <mergeCell ref="O299:P299"/>
    <mergeCell ref="C300:D300"/>
    <mergeCell ref="E300:F300"/>
    <mergeCell ref="G300:H300"/>
    <mergeCell ref="I300:J300"/>
    <mergeCell ref="K300:L300"/>
    <mergeCell ref="M300:N300"/>
    <mergeCell ref="O300:P300"/>
    <mergeCell ref="A1:O1"/>
    <mergeCell ref="B2:C2"/>
    <mergeCell ref="F2:G2"/>
    <mergeCell ref="H2:I2"/>
    <mergeCell ref="J2:K2"/>
    <mergeCell ref="L2:M2"/>
    <mergeCell ref="N2:O2"/>
    <mergeCell ref="D2:E2"/>
    <mergeCell ref="D4:E4"/>
    <mergeCell ref="F4:G4"/>
    <mergeCell ref="H4:I4"/>
    <mergeCell ref="J4:K4"/>
    <mergeCell ref="L4:M4"/>
    <mergeCell ref="N4:O4"/>
    <mergeCell ref="D5:E5"/>
    <mergeCell ref="F5:G5"/>
    <mergeCell ref="H5:I5"/>
    <mergeCell ref="J5:K5"/>
    <mergeCell ref="L5:M5"/>
    <mergeCell ref="N5:O5"/>
    <mergeCell ref="A42:O42"/>
    <mergeCell ref="M281:N281"/>
    <mergeCell ref="O281:P281"/>
    <mergeCell ref="M282:N282"/>
    <mergeCell ref="O282:P282"/>
    <mergeCell ref="M283:N283"/>
    <mergeCell ref="O283:P283"/>
    <mergeCell ref="A48:O48"/>
    <mergeCell ref="A71:O71"/>
    <mergeCell ref="A273:O273"/>
    <mergeCell ref="A279:Q279"/>
    <mergeCell ref="A280:A281"/>
    <mergeCell ref="B280:Q280"/>
    <mergeCell ref="C281:D281"/>
    <mergeCell ref="C283:D283"/>
    <mergeCell ref="C284:D284"/>
    <mergeCell ref="E284:F284"/>
    <mergeCell ref="G284:H284"/>
    <mergeCell ref="I284:J284"/>
    <mergeCell ref="K284:L284"/>
    <mergeCell ref="M284:N284"/>
    <mergeCell ref="O284:P284"/>
    <mergeCell ref="C301:D301"/>
    <mergeCell ref="E301:F301"/>
    <mergeCell ref="G301:H301"/>
    <mergeCell ref="I301:J301"/>
    <mergeCell ref="K301:L301"/>
    <mergeCell ref="M301:N301"/>
    <mergeCell ref="O301:P301"/>
    <mergeCell ref="C285:D285"/>
    <mergeCell ref="E285:F285"/>
    <mergeCell ref="G285:H285"/>
    <mergeCell ref="I285:J285"/>
    <mergeCell ref="K285:L285"/>
    <mergeCell ref="M285:N285"/>
    <mergeCell ref="O285:P285"/>
    <mergeCell ref="C286:D286"/>
    <mergeCell ref="E286:F286"/>
    <mergeCell ref="G286:H286"/>
    <mergeCell ref="I286:J286"/>
    <mergeCell ref="K286:L286"/>
    <mergeCell ref="M286:N286"/>
    <mergeCell ref="O286:P286"/>
    <mergeCell ref="C287:D287"/>
    <mergeCell ref="E287:F287"/>
    <mergeCell ref="G287:H287"/>
    <mergeCell ref="I287:J287"/>
    <mergeCell ref="K287:L287"/>
    <mergeCell ref="M287:N287"/>
    <mergeCell ref="O287:P287"/>
    <mergeCell ref="C288:D288"/>
    <mergeCell ref="E288:F288"/>
    <mergeCell ref="G288:H288"/>
    <mergeCell ref="I288:J288"/>
    <mergeCell ref="K288:L288"/>
    <mergeCell ref="M288:N288"/>
    <mergeCell ref="O288:P288"/>
    <mergeCell ref="C289:D289"/>
    <mergeCell ref="E289:F289"/>
    <mergeCell ref="G289:H289"/>
    <mergeCell ref="I289:J289"/>
    <mergeCell ref="K289:L289"/>
    <mergeCell ref="M289:N289"/>
    <mergeCell ref="O289:P289"/>
    <mergeCell ref="C290:D290"/>
    <mergeCell ref="E290:F290"/>
    <mergeCell ref="G290:H290"/>
    <mergeCell ref="I290:J290"/>
    <mergeCell ref="K290:L290"/>
    <mergeCell ref="M290:N290"/>
    <mergeCell ref="O290:P290"/>
    <mergeCell ref="C291:D291"/>
    <mergeCell ref="E291:F291"/>
    <mergeCell ref="G291:H291"/>
    <mergeCell ref="I291:J291"/>
    <mergeCell ref="K291:L291"/>
    <mergeCell ref="M291:N291"/>
    <mergeCell ref="O291:P291"/>
    <mergeCell ref="C292:D292"/>
    <mergeCell ref="E292:F292"/>
    <mergeCell ref="G292:H292"/>
    <mergeCell ref="I292:J292"/>
    <mergeCell ref="K292:L292"/>
    <mergeCell ref="M292:N292"/>
    <mergeCell ref="O292:P292"/>
    <mergeCell ref="C293:D293"/>
    <mergeCell ref="E293:F293"/>
    <mergeCell ref="G293:H293"/>
    <mergeCell ref="I293:J293"/>
    <mergeCell ref="K293:L293"/>
    <mergeCell ref="M293:N293"/>
    <mergeCell ref="O293:P293"/>
    <mergeCell ref="C294:D294"/>
    <mergeCell ref="E294:F294"/>
    <mergeCell ref="G294:H294"/>
    <mergeCell ref="I294:J294"/>
    <mergeCell ref="K294:L294"/>
    <mergeCell ref="M294:N294"/>
    <mergeCell ref="O294:P294"/>
    <mergeCell ref="C295:D295"/>
    <mergeCell ref="E295:F295"/>
    <mergeCell ref="G295:H295"/>
    <mergeCell ref="I295:J295"/>
    <mergeCell ref="K295:L295"/>
    <mergeCell ref="M295:N295"/>
    <mergeCell ref="O295:P295"/>
    <mergeCell ref="C296:D296"/>
    <mergeCell ref="E296:F296"/>
    <mergeCell ref="G296:H296"/>
    <mergeCell ref="I296:J296"/>
    <mergeCell ref="K296:L296"/>
    <mergeCell ref="M296:N296"/>
    <mergeCell ref="O296:P296"/>
    <mergeCell ref="C297:D297"/>
    <mergeCell ref="E297:F297"/>
    <mergeCell ref="G297:H297"/>
    <mergeCell ref="I297:J297"/>
    <mergeCell ref="K297:L297"/>
    <mergeCell ref="M297:N297"/>
    <mergeCell ref="O297:P297"/>
    <mergeCell ref="C298:D298"/>
    <mergeCell ref="E298:F298"/>
    <mergeCell ref="G298:H298"/>
    <mergeCell ref="I298:J298"/>
    <mergeCell ref="K298:L298"/>
    <mergeCell ref="M298:N298"/>
    <mergeCell ref="O298:P298"/>
  </mergeCells>
  <hyperlinks>
    <hyperlink r:id="rId1" ref="A4"/>
    <hyperlink r:id="rId2" ref="A5"/>
    <hyperlink r:id="rId3" ref="A8"/>
    <hyperlink r:id="rId4" ref="A9"/>
    <hyperlink r:id="rId5" ref="P9"/>
    <hyperlink r:id="rId6" ref="A10"/>
    <hyperlink r:id="rId7" ref="A11"/>
    <hyperlink r:id="rId8" ref="A12"/>
    <hyperlink r:id="rId9" ref="A13"/>
    <hyperlink r:id="rId10" ref="A14"/>
    <hyperlink r:id="rId11" ref="A15"/>
    <hyperlink r:id="rId12" ref="A17"/>
    <hyperlink r:id="rId13" ref="P17"/>
    <hyperlink r:id="rId14" ref="A18"/>
    <hyperlink r:id="rId15" ref="A19"/>
    <hyperlink r:id="rId16" ref="A20"/>
    <hyperlink r:id="rId17" ref="A21"/>
    <hyperlink r:id="rId18" ref="P21"/>
    <hyperlink r:id="rId19" ref="A22"/>
    <hyperlink r:id="rId20" ref="A23"/>
    <hyperlink r:id="rId21" ref="P23"/>
    <hyperlink r:id="rId22" ref="A24"/>
    <hyperlink r:id="rId23" ref="A25"/>
    <hyperlink r:id="rId24" ref="A26"/>
    <hyperlink r:id="rId25" ref="A29"/>
    <hyperlink r:id="rId26" ref="A30"/>
    <hyperlink r:id="rId27" ref="A31"/>
    <hyperlink r:id="rId28" ref="A32"/>
    <hyperlink r:id="rId29" ref="A33"/>
    <hyperlink r:id="rId30" ref="A34"/>
    <hyperlink r:id="rId31" ref="A36"/>
    <hyperlink r:id="rId32" ref="A37"/>
    <hyperlink r:id="rId33" ref="A38"/>
    <hyperlink r:id="rId34" ref="A39"/>
    <hyperlink r:id="rId35" ref="A40"/>
    <hyperlink r:id="rId36" ref="A41"/>
    <hyperlink r:id="rId37" ref="A43"/>
    <hyperlink r:id="rId38" ref="P43"/>
    <hyperlink r:id="rId39" ref="A44"/>
    <hyperlink r:id="rId40" ref="A45"/>
    <hyperlink r:id="rId41" ref="A46"/>
    <hyperlink r:id="rId42" ref="A47"/>
    <hyperlink r:id="rId43" ref="P49"/>
    <hyperlink r:id="rId44" ref="A52"/>
    <hyperlink r:id="rId45" ref="A53"/>
    <hyperlink r:id="rId46" ref="P53"/>
    <hyperlink r:id="rId47" ref="A54"/>
    <hyperlink r:id="rId48" ref="A55"/>
    <hyperlink r:id="rId49" ref="A56"/>
    <hyperlink r:id="rId50" ref="A57"/>
    <hyperlink r:id="rId51" ref="A58"/>
    <hyperlink r:id="rId52" ref="A59"/>
    <hyperlink r:id="rId53" ref="A60"/>
    <hyperlink r:id="rId54" ref="A61"/>
    <hyperlink r:id="rId55" ref="A62"/>
    <hyperlink r:id="rId56" ref="P62"/>
    <hyperlink r:id="rId57" ref="A63"/>
    <hyperlink r:id="rId58" ref="P63"/>
    <hyperlink r:id="rId59" ref="A64"/>
    <hyperlink r:id="rId60" ref="P64"/>
    <hyperlink r:id="rId61" ref="A65"/>
    <hyperlink r:id="rId62" ref="A66"/>
    <hyperlink r:id="rId63" ref="A67"/>
    <hyperlink r:id="rId64" ref="A68"/>
    <hyperlink r:id="rId65" ref="A69"/>
    <hyperlink r:id="rId66" ref="A70"/>
    <hyperlink r:id="rId67" ref="A72"/>
    <hyperlink r:id="rId68" ref="P72"/>
    <hyperlink r:id="rId69" ref="A77"/>
    <hyperlink r:id="rId70" ref="P77"/>
    <hyperlink r:id="rId71" ref="A82"/>
    <hyperlink r:id="rId72" ref="A87"/>
    <hyperlink r:id="rId73" ref="P87"/>
    <hyperlink r:id="rId74" ref="A89"/>
    <hyperlink r:id="rId75" ref="A90"/>
    <hyperlink r:id="rId76" ref="A91"/>
    <hyperlink r:id="rId77" ref="A92"/>
    <hyperlink r:id="rId78" ref="A93"/>
    <hyperlink r:id="rId79" ref="A94"/>
    <hyperlink r:id="rId80" ref="A95"/>
    <hyperlink r:id="rId81" ref="A96"/>
    <hyperlink r:id="rId82" ref="A97"/>
    <hyperlink r:id="rId83" ref="A98"/>
    <hyperlink r:id="rId84" ref="A99"/>
    <hyperlink r:id="rId85" ref="A101"/>
    <hyperlink r:id="rId86" ref="A102"/>
    <hyperlink r:id="rId87" ref="A103"/>
    <hyperlink r:id="rId88" ref="A104"/>
    <hyperlink r:id="rId89" ref="A105"/>
    <hyperlink r:id="rId90" ref="A106"/>
    <hyperlink r:id="rId91" ref="A109"/>
    <hyperlink r:id="rId92" ref="A110"/>
    <hyperlink r:id="rId93" ref="A111"/>
    <hyperlink r:id="rId94" ref="A112"/>
    <hyperlink r:id="rId95" ref="A113"/>
    <hyperlink r:id="rId96" ref="A114"/>
    <hyperlink r:id="rId97" ref="A115"/>
    <hyperlink r:id="rId98" ref="A117"/>
    <hyperlink r:id="rId99" ref="A118"/>
    <hyperlink r:id="rId100" ref="A119"/>
    <hyperlink r:id="rId101" ref="A120"/>
    <hyperlink r:id="rId102" ref="A121"/>
    <hyperlink r:id="rId103" ref="A122"/>
    <hyperlink r:id="rId104" ref="A123"/>
    <hyperlink r:id="rId105" ref="A124"/>
    <hyperlink r:id="rId106" ref="A125"/>
    <hyperlink r:id="rId107" ref="A126"/>
    <hyperlink r:id="rId108" ref="A127"/>
    <hyperlink r:id="rId109" ref="A128"/>
    <hyperlink r:id="rId110" ref="A129"/>
    <hyperlink r:id="rId111" ref="A130"/>
    <hyperlink r:id="rId112" ref="A131"/>
    <hyperlink r:id="rId113" ref="A133"/>
    <hyperlink r:id="rId114" ref="A134"/>
    <hyperlink r:id="rId115" ref="A135"/>
    <hyperlink r:id="rId116" ref="A136"/>
    <hyperlink r:id="rId117" ref="A137"/>
    <hyperlink r:id="rId118" ref="A139"/>
    <hyperlink r:id="rId119" ref="A140"/>
    <hyperlink r:id="rId120" ref="A141"/>
    <hyperlink r:id="rId121" ref="A142"/>
    <hyperlink r:id="rId122" ref="A143"/>
    <hyperlink r:id="rId123" ref="A144"/>
    <hyperlink r:id="rId124" ref="A146"/>
    <hyperlink r:id="rId125" ref="A147"/>
    <hyperlink r:id="rId126" ref="A148"/>
    <hyperlink r:id="rId127" ref="A149"/>
    <hyperlink r:id="rId128" ref="A155"/>
    <hyperlink r:id="rId129" ref="A163"/>
    <hyperlink r:id="rId130" ref="A164"/>
    <hyperlink r:id="rId131" ref="P164"/>
    <hyperlink r:id="rId132" ref="A165"/>
    <hyperlink r:id="rId133" ref="P185"/>
    <hyperlink r:id="rId134" ref="P188"/>
    <hyperlink r:id="rId135" ref="A223"/>
    <hyperlink r:id="rId136" ref="A234"/>
    <hyperlink r:id="rId137" ref="A235"/>
    <hyperlink r:id="rId138" ref="P235"/>
    <hyperlink r:id="rId139" ref="A236"/>
    <hyperlink r:id="rId140" ref="A237"/>
    <hyperlink r:id="rId141" ref="A238"/>
    <hyperlink r:id="rId142" ref="A239"/>
    <hyperlink r:id="rId143" ref="A241"/>
    <hyperlink r:id="rId144" ref="A242"/>
    <hyperlink r:id="rId145" ref="P242"/>
    <hyperlink r:id="rId146" ref="A243"/>
    <hyperlink r:id="rId147" ref="P243"/>
    <hyperlink r:id="rId148" ref="A245"/>
    <hyperlink r:id="rId149" ref="P245"/>
    <hyperlink r:id="rId150" ref="A246"/>
    <hyperlink r:id="rId151" ref="P246"/>
    <hyperlink r:id="rId152" ref="A247"/>
    <hyperlink r:id="rId153" ref="P247"/>
    <hyperlink r:id="rId154" ref="A248"/>
    <hyperlink r:id="rId155" ref="P248"/>
    <hyperlink r:id="rId156" ref="A249"/>
    <hyperlink r:id="rId157" ref="P249"/>
    <hyperlink r:id="rId158" ref="A250"/>
    <hyperlink r:id="rId159" ref="P250"/>
    <hyperlink r:id="rId160" ref="A251"/>
    <hyperlink r:id="rId161" ref="P251"/>
    <hyperlink r:id="rId162" ref="A252"/>
    <hyperlink r:id="rId163" ref="P252"/>
    <hyperlink r:id="rId164" ref="A253"/>
    <hyperlink r:id="rId165" ref="P253"/>
    <hyperlink r:id="rId166" ref="A254"/>
    <hyperlink r:id="rId167" ref="P254"/>
    <hyperlink r:id="rId168" ref="A255"/>
    <hyperlink r:id="rId169" ref="P255"/>
    <hyperlink r:id="rId170" ref="A256"/>
    <hyperlink r:id="rId171" ref="A257"/>
    <hyperlink r:id="rId172" ref="A258"/>
    <hyperlink r:id="rId173" ref="P258"/>
    <hyperlink r:id="rId174" ref="A259"/>
    <hyperlink r:id="rId175" ref="P259"/>
    <hyperlink r:id="rId176" ref="A264"/>
    <hyperlink r:id="rId177" ref="A265"/>
    <hyperlink r:id="rId178" ref="A266"/>
    <hyperlink r:id="rId179" ref="A267"/>
    <hyperlink r:id="rId180" ref="A268"/>
    <hyperlink r:id="rId181" ref="A269"/>
    <hyperlink r:id="rId182" ref="A270"/>
    <hyperlink r:id="rId183" ref="A272"/>
    <hyperlink r:id="rId184" ref="A274"/>
    <hyperlink r:id="rId185" ref="A275"/>
    <hyperlink r:id="rId186" ref="A276"/>
  </hyperlinks>
  <printOptions/>
  <pageMargins bottom="0.75" footer="0.0" header="0.0" left="0.7" right="0.7" top="0.75"/>
  <pageSetup orientation="landscape"/>
  <headerFooter>
    <oddHeader>&amp;RServicio de Estudios y Evaluación Territorial.  Dirección General de Planificación y Desarrollo de la Descentralización Municipal </oddHeader>
    <oddFooter>&amp;C&amp;A&amp;R&amp;P de </oddFooter>
  </headerFooter>
  <drawing r:id="rId187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2016-07-22T09:11:13Z</dcterms:created>
  <dc:creator>IAM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